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5600" windowHeight="7560" firstSheet="23" activeTab="25"/>
  </bookViews>
  <sheets>
    <sheet name="3.1.1.1 GRATUIDAD" sheetId="1" r:id="rId1"/>
    <sheet name="3.1.1.1 DESERCION ESCOLAR" sheetId="2" r:id="rId2"/>
    <sheet name="3.1.1.2 ANALFABETISMO" sheetId="3" r:id="rId3"/>
    <sheet name="3.1.1.3 TRANSPORTE ESCOLAR" sheetId="4" r:id="rId4"/>
    <sheet name="3.1.1.4 ALIMENTACION ESCOLAR" sheetId="5" r:id="rId5"/>
    <sheet name="3.1.1.5 MATERIAL DIDACTICO" sheetId="6" r:id="rId6"/>
    <sheet name="3.1.2.1 CALIDAD - PRUEBAS SABER" sheetId="7" r:id="rId7"/>
    <sheet name="3.1.2.3 CAPACITACION DOCENTE" sheetId="8" r:id="rId8"/>
    <sheet name="3.1.2.5 DOTACION DE TECNOLOGIA" sheetId="9" r:id="rId9"/>
    <sheet name="3.1.2.6 AULAS ESCOLARES" sheetId="10" r:id="rId10"/>
    <sheet name="3.1.2.6 MANTENIMIENTO INFRA EDU" sheetId="11" r:id="rId11"/>
    <sheet name="3.2.1.1 PROGRAMAS DE CULTURIZAC" sheetId="12" r:id="rId12"/>
    <sheet name="3.2.1.2 CULTURA PRIMERA INFANCI" sheetId="13" r:id="rId13"/>
    <sheet name="3.2.1.3 ESTRAT. FORMACION ARTIS" sheetId="14" r:id="rId14"/>
    <sheet name="3.2.1.3 PROGRAMAS ARTISTICOS" sheetId="15" r:id="rId15"/>
    <sheet name="3.2.1.3 INSTRUMENTOS ARTISTICOS" sheetId="16" r:id="rId16"/>
    <sheet name="3.2.1.4 BIENES DE INTERES CULTU" sheetId="17" r:id="rId17"/>
    <sheet name="3.2.1.4 PROG DIVULGACION CULTUR" sheetId="18" r:id="rId18"/>
    <sheet name="3.2.1.5 EVENTOS CULTURALES" sheetId="19" r:id="rId19"/>
    <sheet name="3.3.1.1 ESCENARIOS DEPORTIVOS" sheetId="20" r:id="rId20"/>
    <sheet name="3.3.1.1 POLIDEPORTIVOS" sheetId="21" r:id="rId21"/>
    <sheet name="3.3.1.1 PARQUES INFANTILES" sheetId="22" r:id="rId22"/>
    <sheet name="3.3.1.1 ADECUACIONES DEPORTIVAS" sheetId="23" r:id="rId23"/>
    <sheet name="3.3.1.2 MONITORES DEPORTIVOS" sheetId="24" r:id="rId24"/>
    <sheet name="3.3.1.2 PROYECTOS Y EVENTOS DEP" sheetId="25" r:id="rId25"/>
    <sheet name="3.3.1.3 ESCUELAS FORMACION DEPO" sheetId="26" r:id="rId26"/>
    <sheet name="Hoja2" sheetId="27" r:id="rId27"/>
    <sheet name="Hoja3" sheetId="28" r:id="rId28"/>
  </sheets>
  <definedNames>
    <definedName name="_xlnm.Print_Area" localSheetId="1">'3.1.1.1 DESERCION ESCOLAR'!$A$1:$J$40</definedName>
    <definedName name="_xlnm.Print_Area" localSheetId="0">'3.1.1.1 GRATUIDAD'!$A$1:$J$40</definedName>
    <definedName name="_xlnm.Print_Area" localSheetId="2">'3.1.1.2 ANALFABETISMO'!$A$1:$J$40</definedName>
    <definedName name="_xlnm.Print_Area" localSheetId="3">'3.1.1.3 TRANSPORTE ESCOLAR'!$A$1:$J$40</definedName>
    <definedName name="_xlnm.Print_Area" localSheetId="4">'3.1.1.4 ALIMENTACION ESCOLAR'!$A$1:$J$40</definedName>
    <definedName name="_xlnm.Print_Area" localSheetId="5">'3.1.1.5 MATERIAL DIDACTICO'!$A$1:$J$40</definedName>
    <definedName name="_xlnm.Print_Area" localSheetId="6">'3.1.2.1 CALIDAD - PRUEBAS SABER'!$A$1:$J$40</definedName>
    <definedName name="_xlnm.Print_Area" localSheetId="7">'3.1.2.3 CAPACITACION DOCENTE'!$A$1:$J$40</definedName>
    <definedName name="_xlnm.Print_Area" localSheetId="8">'3.1.2.5 DOTACION DE TECNOLOGIA'!$A$1:$J$40</definedName>
    <definedName name="_xlnm.Print_Area" localSheetId="9">'3.1.2.6 AULAS ESCOLARES'!$A$1:$J$41</definedName>
    <definedName name="_xlnm.Print_Area" localSheetId="10">'3.1.2.6 MANTENIMIENTO INFRA EDU'!$A$1:$J$40</definedName>
    <definedName name="_xlnm.Print_Area" localSheetId="11">'3.2.1.1 PROGRAMAS DE CULTURIZAC'!$A$1:$J$40</definedName>
    <definedName name="_xlnm.Print_Area" localSheetId="12">'3.2.1.2 CULTURA PRIMERA INFANCI'!$A$1:$J$40</definedName>
    <definedName name="_xlnm.Print_Area" localSheetId="13">'3.2.1.3 ESTRAT. FORMACION ARTIS'!$A$1:$J$40</definedName>
    <definedName name="_xlnm.Print_Area" localSheetId="15">'3.2.1.3 INSTRUMENTOS ARTISTICOS'!$A$1:$J$40</definedName>
    <definedName name="_xlnm.Print_Area" localSheetId="14">'3.2.1.3 PROGRAMAS ARTISTICOS'!$A$1:$J$40</definedName>
    <definedName name="_xlnm.Print_Area" localSheetId="16">'3.2.1.4 BIENES DE INTERES CULTU'!$A$1:$J$40</definedName>
    <definedName name="_xlnm.Print_Area" localSheetId="17">'3.2.1.4 PROG DIVULGACION CULTUR'!$A$1:$J$40</definedName>
    <definedName name="_xlnm.Print_Area" localSheetId="18">'3.2.1.5 EVENTOS CULTURALES'!$A$1:$J$40</definedName>
    <definedName name="_xlnm.Print_Area" localSheetId="22">'3.3.1.1 ADECUACIONES DEPORTIVAS'!$A$1:$J$40</definedName>
    <definedName name="_xlnm.Print_Area" localSheetId="19">'3.3.1.1 ESCENARIOS DEPORTIVOS'!$A$1:$J$40</definedName>
    <definedName name="_xlnm.Print_Area" localSheetId="21">'3.3.1.1 PARQUES INFANTILES'!$A$1:$J$40</definedName>
    <definedName name="_xlnm.Print_Area" localSheetId="20">'3.3.1.1 POLIDEPORTIVOS'!$A$1:$J$40</definedName>
    <definedName name="_xlnm.Print_Area" localSheetId="23">'3.3.1.2 MONITORES DEPORTIVOS'!$A$1:$J$40</definedName>
    <definedName name="_xlnm.Print_Area" localSheetId="24">'3.3.1.2 PROYECTOS Y EVENTOS DEP'!$A$1:$J$40</definedName>
    <definedName name="_xlnm.Print_Area" localSheetId="25">'3.3.1.3 ESCUELAS FORMACION DEPO'!$A$1:$J$40</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 ref="F7" authorId="0">
      <text>
        <r>
          <rPr>
            <b/>
            <sz val="9"/>
            <rFont val="Tahoma"/>
            <family val="0"/>
          </rPr>
          <t>EQUIPO:</t>
        </r>
        <r>
          <rPr>
            <sz val="9"/>
            <rFont val="Tahoma"/>
            <family val="0"/>
          </rPr>
          <t xml:space="preserve">
en que va la ejecución de estas aulas escolares???</t>
        </r>
      </text>
    </comment>
  </commentList>
</comments>
</file>

<file path=xl/comments1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7.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8.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9.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0.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7.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sharedStrings.xml><?xml version="1.0" encoding="utf-8"?>
<sst xmlns="http://schemas.openxmlformats.org/spreadsheetml/2006/main" count="1977" uniqueCount="365">
  <si>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</si>
  <si>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</si>
  <si>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</si>
  <si>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</si>
  <si>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</si>
  <si>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</si>
  <si>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</si>
  <si>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</si>
  <si>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</si>
  <si>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</si>
  <si>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</si>
  <si>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</si>
  <si>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</si>
  <si>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</si>
  <si>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</si>
  <si>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</si>
  <si>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</si>
  <si>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</si>
  <si>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</si>
  <si>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</si>
  <si>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</si>
  <si>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</si>
  <si>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</si>
  <si>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</si>
  <si>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</si>
  <si>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</si>
  <si>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</si>
  <si>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</si>
  <si>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</si>
  <si>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</si>
  <si>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</si>
  <si>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</si>
  <si>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</si>
  <si>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</si>
  <si>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</si>
  <si>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</si>
  <si>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</si>
  <si>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</si>
  <si>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</si>
  <si>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3. Sociocultural</t>
  </si>
  <si>
    <t>Elevar el bienestar y la calidad de vida de los habitantes de Cajibío a través  de las políticas públicas de inversión social.</t>
  </si>
  <si>
    <t>3.1 SECTOR EDUCACION</t>
  </si>
  <si>
    <t xml:space="preserve">• Garantizar la gratuidad a la educación.
• Mejorar la calidad educativa en el Municipio.
• Afianzar un modelo educativo más incluyente, solidario y orientado al desarrollo económico y social del Municipio.
• Garantizar la eficiencia en la administración y gestión educativa
</t>
  </si>
  <si>
    <t>3.1.1. Cobertura y Gratuidad del Servicio Educativo</t>
  </si>
  <si>
    <t>3.1.1.1. Cobertura y Gratuidad del Servicio Educativo</t>
  </si>
  <si>
    <t>Implementación del sistema de gestión de cobertura por gratuidad</t>
  </si>
  <si>
    <t>7894 estudiantes matriculados</t>
  </si>
  <si>
    <t>8000 estudiantes matriculados</t>
  </si>
  <si>
    <t>N° de estudiantes matriculados/ N° de estudiantes a matricular</t>
  </si>
  <si>
    <t>N° de estudiantes matriculados</t>
  </si>
  <si>
    <t xml:space="preserve"> N° de estudiantes a matricular</t>
  </si>
  <si>
    <t>Disminuir la tasa de deserción escolar en 4 puntos porcentuales</t>
  </si>
  <si>
    <t>Tasa de deserción escolar</t>
  </si>
  <si>
    <t>Tasa de deserción escolar a alcanzar</t>
  </si>
  <si>
    <t>3.1.1.2. Implementación de programas para la disminución de la tasa de analfabetismo</t>
  </si>
  <si>
    <t>Disminuir la tasa de analfabetismo en población mayor de 15 años en  4 puntos porcentuales</t>
  </si>
  <si>
    <t>3.1.1.3. Transporte Escolar</t>
  </si>
  <si>
    <t>Subsidios de transporte para los estudiantes con mayor vulnerabilidad del Municipio</t>
  </si>
  <si>
    <t>270 estudiantes anuales</t>
  </si>
  <si>
    <t>450 estudiantes anuales</t>
  </si>
  <si>
    <t>N° de estudiantes subsidiados/ N° de estudiantes a subsidiar</t>
  </si>
  <si>
    <t>N° de estudiantes subsidiados</t>
  </si>
  <si>
    <t>N° de estudiantes a subsidiar</t>
  </si>
  <si>
    <t>3.1.1.4. Alimentación Escolar</t>
  </si>
  <si>
    <t>Subsidios de restaurante escolar para los estudiantes con mayor vulnerabilidad del Municipio</t>
  </si>
  <si>
    <t>1300 estudiantes anuales</t>
  </si>
  <si>
    <t>1600 estudiantes anuales</t>
  </si>
  <si>
    <t>3.1.1.5. Material didáctico</t>
  </si>
  <si>
    <t>Dotación de implementos didácticos a las instituciones educativas</t>
  </si>
  <si>
    <t xml:space="preserve">28. 15 instituciones educativas y 13 centros educativos  dotadas </t>
  </si>
  <si>
    <t>N° de instituciones educativas dotadas/ N° de instituciones educativas a dotar</t>
  </si>
  <si>
    <t>N° de instituciones educativas dotadas</t>
  </si>
  <si>
    <t>N° de instituciones educativas a dotar</t>
  </si>
  <si>
    <t>Secretaria de Educacion, Deporte y Cultura</t>
  </si>
  <si>
    <t>3.3 SECTOR DEPORTE</t>
  </si>
  <si>
    <t>3.3.1. Deporte, Recreación y Educación Física</t>
  </si>
  <si>
    <t>Generar espacios de convivencia desde la práctica deportiva, recreativa y de la educación física.</t>
  </si>
  <si>
    <t>3.3.1.1. Construcción o Mejoramiento de espacios deportivos</t>
  </si>
  <si>
    <t>Mejorar en un 40% los escenarios deportivos del Municipio</t>
  </si>
  <si>
    <t>13 escenarios deportivos en mal estado</t>
  </si>
  <si>
    <t>13 escenarios deportivos mejorados</t>
  </si>
  <si>
    <t xml:space="preserve">escenarios </t>
  </si>
  <si>
    <t>N° de escenarios mejorados</t>
  </si>
  <si>
    <t>N° de escenarios mejorados/ Nº de escenarios a mejorar</t>
  </si>
  <si>
    <t>Nº de escenarios a mejorar</t>
  </si>
  <si>
    <t>estudiantes matriculados</t>
  </si>
  <si>
    <t>N° de programas de alfabetización implementados</t>
  </si>
  <si>
    <t>estudiantes beneficiados</t>
  </si>
  <si>
    <t>Priorizacion de los menores beneficiados por cada institucion educativa</t>
  </si>
  <si>
    <t>Legalizacion de convenio para la operación del transporte escolar</t>
  </si>
  <si>
    <t>Realizacion y supervision de la operación del transporte escolar</t>
  </si>
  <si>
    <t>x</t>
  </si>
  <si>
    <t>Se beneficiaron para la vigencia 2012, a 200 niños de la zona urbana y 387 de la zona rural, priorizados por su condicion vulnerable (lejania, ingresos, etc)
Se realiza la contratacion del transporte a través de las asociaciones de padres de familia por cada corregimiento, los cuales traen el listado de seleccionados para el beneficio del transporte, a través de constancias que soportan su traslado.</t>
  </si>
  <si>
    <t>estudiantes</t>
  </si>
  <si>
    <t>Se beneficiaron por la zona urbana 861 estudiantes y 613 de la zona rural, estos beneficiarios se priorizan por no estar cubiertos por el ICBF. Este beneficio se desarrollo, I.E Carmen de Quintana 495, Escuela de niñas 113 y Escuela 156 de la Zona centro, en la I.E Efrain Orozco  86 cuposen el corregimiento de la venta; I.E la Meseta 235 cupos en el corregimiento la Capilla; I.E Nuestra señora del Carmen 85 cupos en el corregimiento del Carmelo; Centro Docente Alto Mojibio 63 cupos, en el corregimiento de campo alegre  ; I.E Nuestra señora del Rosario 36 cupos en el corregimiento del rosario; I.E el recuerdo bajo 100 cupos corregimiento el rosario y el Tunel 80 cupos corregimiento el Tunel.</t>
  </si>
  <si>
    <t>Priorizacion por la Juntas de Restaurante escolar por corregimiento</t>
  </si>
  <si>
    <t xml:space="preserve">Legalizacion del Operador </t>
  </si>
  <si>
    <t>Informe de supervision de la operación de la alimentacion escolar</t>
  </si>
  <si>
    <t>instituciones educativas</t>
  </si>
  <si>
    <t>Priorizacion de I.E</t>
  </si>
  <si>
    <t xml:space="preserve">Entrega de la Dotacion </t>
  </si>
  <si>
    <t>N° de instituciones educativas en un rango alto o superior</t>
  </si>
  <si>
    <t>Se realizo el convenio con la asociacion de usuarios campesinos la colonia</t>
  </si>
  <si>
    <t>Se realizo el convenio con la Institucion educativa la Capilla por un valor de 8 millones para el desarrollo de actividades de las VII olimpiadas del saber</t>
  </si>
  <si>
    <t>N° de instituciones educativas en un rango alto o superior alcanzadas</t>
  </si>
  <si>
    <t>N° de instituciones educativas en un rango alto o superior a alcanzar</t>
  </si>
  <si>
    <t>Apoyo del desarrollo de actividades de las VII Olimpiadas del saber denominadas "Un reto a tu imaginacion, creatividad e inteligencia" a desarrollarse en la institucion educativa la capilla</t>
  </si>
  <si>
    <t>2 instituciones educativas con un rango alto o superior</t>
  </si>
  <si>
    <t xml:space="preserve">Desarrollo de las olimpiadas del saber </t>
  </si>
  <si>
    <t>3.1.2.3  Acciones de mejoramiento de la Gestión escolar de las instituciones educativas</t>
  </si>
  <si>
    <t>N° de docentes capacitados/ N° de docentes a capacitar</t>
  </si>
  <si>
    <t>380 docentes capacitados</t>
  </si>
  <si>
    <t>docentes</t>
  </si>
  <si>
    <t>COMPUTADORES PARA EDUCAR - CAPACITACION</t>
  </si>
  <si>
    <t>Gestionar, dotar e implementar a instituciones educativas priorizadas con salas de sistemas con su respectivo acceso a internet.</t>
  </si>
  <si>
    <t>N° de instituciones educativas con salas de sistemas</t>
  </si>
  <si>
    <t>4 instituciones educativas con salas de sistemas</t>
  </si>
  <si>
    <t>N° de instituciones educativas con salas de sistemas realizadas</t>
  </si>
  <si>
    <t>N° de instituciones educativas con salas de sistemas a realizar</t>
  </si>
  <si>
    <t>Se realizo la entrega de escuelas educativas con dotacion con computadores para educar, teniendo en cuenta las visitas realizadas por la Universidad Antonio Nariño, estas fueron:
Escuela rural mixta chuntillal, Escuela rural mixta la Isla, I.E Dinde, E.M el Pital, El Ricaurte, El Limoncito, San Antonio, El Carpintero, El Cidral, La Primavera, La Meseta, I.E Carmen de Quintana</t>
  </si>
  <si>
    <t>Visita y entrega de computadores para educar</t>
  </si>
  <si>
    <t>Construcción de aulas educativas priorizadas, teniendo en cuenta el estado de la infraestructura educativas del Municipio en las zonas rurales</t>
  </si>
  <si>
    <t>3.1.2.6  Infraestructura educativa</t>
  </si>
  <si>
    <t>3.1.2. Calidad Educativa</t>
  </si>
  <si>
    <t>3.1.2.1. Optimización de las condiciones y resultados en calidad educativa</t>
  </si>
  <si>
    <t>Mejoramiento de las pruebas SABER 5º,9° Y 11º en un nivel mayor</t>
  </si>
  <si>
    <t xml:space="preserve">12 aulas construidas </t>
  </si>
  <si>
    <t>aulas construidas</t>
  </si>
  <si>
    <t>N° de aulas construidas/ N° de aulas a construir</t>
  </si>
  <si>
    <t>N° de aulas construidas</t>
  </si>
  <si>
    <t>N° de aulas a construir</t>
  </si>
  <si>
    <t>Priorizacion de entidades educativas y centros educativos</t>
  </si>
  <si>
    <t>Aula escolar El Dorado</t>
  </si>
  <si>
    <t>Puente alto</t>
  </si>
  <si>
    <t>La Meseta Sede Los angeles</t>
  </si>
  <si>
    <t>El Rosario</t>
  </si>
  <si>
    <t>Casas Bajas</t>
  </si>
  <si>
    <t>La isla</t>
  </si>
  <si>
    <t>Mojibio</t>
  </si>
  <si>
    <t>Varones Cajibio 2 aulas</t>
  </si>
  <si>
    <t>Carmen de Quintana (Baterias Sanitarias)</t>
  </si>
  <si>
    <t>Carrizal</t>
  </si>
  <si>
    <t>El Tunel</t>
  </si>
  <si>
    <t>Las Mercedes</t>
  </si>
  <si>
    <t>N° de aulas adecuadas y mantenidas/ N° de aulas a adecuar y mantener.</t>
  </si>
  <si>
    <t>20 aulas adecuadas y mantenidas</t>
  </si>
  <si>
    <t>aulas adecuadas y mantenidas</t>
  </si>
  <si>
    <t>Adecuar y dar mantenimientos de aulas para las instituciones educativas de mayor prioridad en el Municipio</t>
  </si>
  <si>
    <t>N° de aulas adecuadas y mantenidas</t>
  </si>
  <si>
    <t>N° de aulas a adecuar y mantener.</t>
  </si>
  <si>
    <t>La Venta</t>
  </si>
  <si>
    <t>La Capilla</t>
  </si>
  <si>
    <t>Ortega</t>
  </si>
  <si>
    <t>Recuerdo Bajo</t>
  </si>
  <si>
    <t>Dinde Sede principal</t>
  </si>
  <si>
    <t>Campo alegre Cabecera escuela rural mixta cenegueta</t>
  </si>
  <si>
    <t>La pedregosa</t>
  </si>
  <si>
    <t>San Antonio</t>
  </si>
  <si>
    <t>Escuela rural mixta San Francisco</t>
  </si>
  <si>
    <t>3.2.1.2. Programa de Cultura para la primera infancia</t>
  </si>
  <si>
    <t>Implementación de programas culturales para la primera infancia (danza, pintura, teatro, música)</t>
  </si>
  <si>
    <t>400 niños de primera infancia atendidos</t>
  </si>
  <si>
    <t>niños</t>
  </si>
  <si>
    <t>N° de niños de primera infancia atendidos</t>
  </si>
  <si>
    <t>N° de niños de primera infancia a atender</t>
  </si>
  <si>
    <t xml:space="preserve">Se realizaron capacitaciones de danza a niños de las veredas Puente Alto, Primavera, Cenegueta  </t>
  </si>
  <si>
    <t>3.2 CULTURA</t>
  </si>
  <si>
    <t>3.2.1.3. Estrategias de formación cultural y artística</t>
  </si>
  <si>
    <t>3.2.1. Fortalecimiento de la Cultura en Cajibio</t>
  </si>
  <si>
    <t>Fortalecer escuelas municipales de artes a través de: Intensificación horaria, Profesionalización de formadores, Dotación, Formalización, Entrega de materiales pedagógicos y Circulación y acceso a contenidos culturales</t>
  </si>
  <si>
    <t>200 personas en formación artística y cultural por los 13 corregimientos</t>
  </si>
  <si>
    <t>Número de personas en procesos formativos en las escuelas de artes</t>
  </si>
  <si>
    <t>personas</t>
  </si>
  <si>
    <t>Numero de personas formadas</t>
  </si>
  <si>
    <t>Numero de personas a formar</t>
  </si>
  <si>
    <t>El personal tecnico del SENA se encuentra en vacaciones y se espera su reanudacion en el mes de febrero de 2013</t>
  </si>
  <si>
    <t>Gestion del SENA</t>
  </si>
  <si>
    <t>Capacitacion por parte del SENA</t>
  </si>
  <si>
    <t>Adquisición y acumulación de instrumentos de expresión artística en un 30%</t>
  </si>
  <si>
    <t>porcentaje</t>
  </si>
  <si>
    <t>Porcentaje de avance en la adquisición de instrumentos de expresión artística</t>
  </si>
  <si>
    <t>Porcentaje de avance en adquisicion de instrumentos de expresion artistica</t>
  </si>
  <si>
    <t>Porcentaje de avance total de instrumentos de expresion artistica</t>
  </si>
  <si>
    <t>Compra y adquisicion de instrumentos artisticos</t>
  </si>
  <si>
    <t>Se adquirieron para el Concurso de Musica: 10 guitarras boquilla; 10 guitarras amplificada; 5 ;3 chirimias completas; 1 teclado yamaha y su estuche; 5 bajos y su estuche; 1 bongo; 10 pares de maracas; 10 encuerdadas para guitarra y 5 para requinto</t>
  </si>
  <si>
    <t>Mi guitarra instrumentos musicales</t>
  </si>
  <si>
    <t>3.2.1.4.  Fortalecer la apropiación social del Patrimonio Cultural</t>
  </si>
  <si>
    <t>7 bienes de interés cultural identificados e intervenidos</t>
  </si>
  <si>
    <t>Desarrollar actividades de conservación, mantenimiento periódico e intervención de bienes de interés cultural</t>
  </si>
  <si>
    <t>N° de bienes de interés cultural identificados e intervenidos</t>
  </si>
  <si>
    <t>Se realizaron productos de bienes de interes cultural identificados por solicitud del Ministerio de Cultural, de los cuales para el 2012, se realizaron los siguientes: Historia de la Panela Cajibiana, Himno y Escudo del Municipio Historia, Fotos de las Capillas que existen en los diferentes corregimientos (Historia Colonial)</t>
  </si>
  <si>
    <t>bienes de interes cultural</t>
  </si>
  <si>
    <t>Se completo con un mayor reconocimiento fotografico de las Capillas e historias de cuentos de antaño del Municipio. Historia de las artesanias del Carmelo Cajibio</t>
  </si>
  <si>
    <t>Reconocimiento historico puentes</t>
  </si>
  <si>
    <t>Reconocimiento historico capillas</t>
  </si>
  <si>
    <t>Historia y cuentos del Municipio</t>
  </si>
  <si>
    <t>Fotos Parque central del Municipio</t>
  </si>
  <si>
    <t>Reconocimiento fotografico de los puentes historicos del Municipio y del Parque Central</t>
  </si>
  <si>
    <t>4 programas para divulgación y conocimiento de bienes de interés patrimonial anuales</t>
  </si>
  <si>
    <t xml:space="preserve">N° de programas de divulgación y conocimiento de bienes de interés patrimonial </t>
  </si>
  <si>
    <t>programa de divulgacion</t>
  </si>
  <si>
    <t>Contacto Estereo - Carlos Sandoval</t>
  </si>
  <si>
    <t>Nº de programa de divulgacion y conocimiento de bienes de interes patrimonial a realizar</t>
  </si>
  <si>
    <t>3.2.1.5. Promoción e Implementación de Eventos Culturales</t>
  </si>
  <si>
    <t>Desarrollar estrategias para la circulación y acceso del patrimonio cultural inmaterial (fiestas, festivales gastronómicos, encuentros de artesanos, festivales de música, de teatro y danza, etc)</t>
  </si>
  <si>
    <t>4 programas de difusión del patrimonio cultural inmaterial desarrollados anuales  y un programa para la circulación de las manifestaciones culturales del municipio “ Efraín Orozco”</t>
  </si>
  <si>
    <t>N° de programas de difusión del patrimonio cultural</t>
  </si>
  <si>
    <t>programas</t>
  </si>
  <si>
    <t>2 programas culturales de formación artística y cultural anual</t>
  </si>
  <si>
    <t>N° de programas culturales para la formación artística y cultural</t>
  </si>
  <si>
    <t>Se implemento el programa de formacion de la banda sinfónica Cajita de Viento a cargo del docente Ari Marin Pasaje que cuenta con 120 estudiantes. Y el semillero con flauta de la institucion educativa Carmen de Quintana y la pre-banda que cuenta con un grupo de 35 jovenes</t>
  </si>
  <si>
    <t>Nº de programa culturales para la formacion artistica y cultural a realizar</t>
  </si>
  <si>
    <t>Banda sinfonica Cajita de viento</t>
  </si>
  <si>
    <t>Semillero de la institucion educativa Carmen de Quintana</t>
  </si>
  <si>
    <t>N° de programas de difusión del patrimonio cultural a realizar</t>
  </si>
  <si>
    <t>Ferias y Fiestas Patronales</t>
  </si>
  <si>
    <t>Carnavales 2012</t>
  </si>
  <si>
    <t>Efrain Orozco</t>
  </si>
  <si>
    <t>Construcción, mejoramiento y mantenimiento polideportivos</t>
  </si>
  <si>
    <t>8 polideportivos construidos o mejorados</t>
  </si>
  <si>
    <t>polideportivos</t>
  </si>
  <si>
    <t>N° de polideportivos construidos mejorados</t>
  </si>
  <si>
    <t>Nº de polideportivos mejorados</t>
  </si>
  <si>
    <t>Nº de polideportivos a mejorar</t>
  </si>
  <si>
    <t>Priorizacion de corregimientos</t>
  </si>
  <si>
    <t>Construccion de polideportivo de la Aurelia</t>
  </si>
  <si>
    <t>Construccion de polideportivo de la Viuda</t>
  </si>
  <si>
    <t>Construccion de polideportivo del Rosario</t>
  </si>
  <si>
    <t xml:space="preserve">El Departamento de Prosperidad social adelanta la construccion de tres polideportivos en guadua en las veredas la Aurelia, la Viuda y el Rosario, construcciones que en el mes de septiembre quedaron paralizadas por falta de recursos economicos y mediante una nueva asignacion de recursos </t>
  </si>
  <si>
    <t>Estos polideportivos deben quedar terminados en el 2013, por lo cual se debe establecer un plan de accion para realizar estas actividades</t>
  </si>
  <si>
    <t>3.3.1.2.Fortalecimiento del  Deporte, Recreación y el Estímulo deportivo</t>
  </si>
  <si>
    <t>Gestión y ejecución de 13 proyectos deportivos</t>
  </si>
  <si>
    <t>13 proyectos deportivos gestionados y ejecutados</t>
  </si>
  <si>
    <t>proyectos</t>
  </si>
  <si>
    <t>N° de proyectos deportivos gestionados y ejecutados</t>
  </si>
  <si>
    <t>N° de proyectos deportivos a gestionar y ejecutar</t>
  </si>
  <si>
    <t>Ejecucion propuesta con Indeportes Cauca</t>
  </si>
  <si>
    <t xml:space="preserve">Intercolegiados Cajibio </t>
  </si>
  <si>
    <t>Se debe cancelar en el 2013 la premiacion pendiente</t>
  </si>
  <si>
    <t>Se realizo la Copa Hector Guzman 2012, con una premiacion campeonato por valor de quince millones de pesos, realizado por  FUSALUD, quedo pendiente el corregimiento de ortega, recuerdo bajo y chaux para la premiacion del tercer y cuarto puesto.
Quedo pendiente la realizacion de los Juegos Intercolegiados y la Propuesta a realizar con Indeportes Cauca</t>
  </si>
  <si>
    <t>APOYO PARA LA GESTION ENLA COORDINACION, DE ACTIVIDADES, EVENTOS Y EXPRESIONES CULTURALES EN EL MUNICIPIO DE CAJIBIO- CAUCA.</t>
  </si>
  <si>
    <t>C1- 106 -2012</t>
  </si>
  <si>
    <t xml:space="preserve">PRESTACION DE SERVICIOS DE APOYO ALA GESTION PARA LA RECOPILACION DE INFORMACION DE LOS BIENES MATERIALES, MANIFESTACIONES, PRODUCTOS Y REPRESENTACIONES CULTURALES DEL MUNICIPIO DE CAJIBIO CAUCA.  </t>
  </si>
  <si>
    <t xml:space="preserve">Fortalecimiento y Capacitación del equipo técnico deportivo en el Municipio </t>
  </si>
  <si>
    <t>26 monitores deportivos activos</t>
  </si>
  <si>
    <t>monitores</t>
  </si>
  <si>
    <t>N° de monitores deportivos activos</t>
  </si>
  <si>
    <t>C1-020-2012</t>
  </si>
  <si>
    <t>MONITOR DEPORTIVO PARA  EL  FOMENTO ,DESARROLLO Y PRACTICA DEL  DEPORTE LA RECREACION Y  APROVECHAMIENTO DEL  TIEMPO  LIBRE , CON  LA COORDINACION ,DE LA  SECRETARIA DE  EDUCACION  , CULTURA  Y DEPORTE  DEL  MUNICIPIO DE  CAJIBIO  -CAUCA .</t>
  </si>
  <si>
    <t>N° de monitores deportivos activos coordinados</t>
  </si>
  <si>
    <t>N° de monitores deportivos activos a coordinar</t>
  </si>
  <si>
    <t>Coordinacion de los monitores deportivos correspondientes a las 24 escuelas de formacion deportivas para la realizacion de los torneos de microfútbol campesino y los campeonatos realizados en la vigencia</t>
  </si>
  <si>
    <t>APOYAR LA CELEBRACIÓN DE LAS FERIAS Y FIESTAS EN EL MUNICIPIO DE CAJIBIO CAUCA, EN EL MARCO DEL PROYECTO DE RECUPERACIÓN DE LA TRADICIÓN, EL FOLCLORE CAJIBIANO, DIVULGACIÓN Y PROMOCIÓN ARTÍSTICA, CULTURAL Y DEPORTIVA A TRAVÉS DE LA REALIZACIÓN DE EVENTOS CIVICO, CULTURALES Y DEPORTIVOS, ASI COMO LA DIFUSIÓN DE MUESTRAS AGROPECUARIAS CON EL FIN DE DIFUNDIR E IMPULSAR EL DESARROLLO RURAL EN EL MUNICIPIO DE  CAJIBIO CAUCA</t>
  </si>
  <si>
    <t xml:space="preserve">Apoyo en la realizacion de eventos culturales </t>
  </si>
  <si>
    <t>Actividades de Diciembre y Carnavales 2012</t>
  </si>
  <si>
    <t>En julio se establecio el convenion de cooperacion con la embajada de Japon para el desarrollo de 3 aulas escolares en la institucion educativa efrain orozco</t>
  </si>
  <si>
    <t>Se establece el convenio CONVENIO DE COOPERACIÓN INSTITUCIONAL Y ALIANZA ESTRATÉGICA DE APOYO, RELACIONADO CON LA EJECUCIÓN DE LOS SIGUIENTES PROYECTOS: 1) CONSTRUCCIÓN AULA ESCOLAR, CENTRO EDUCATIVO  PUENTE ALTO SEDE ESCUELA RURAL MIXTA MONTERREDONDO;  2) CONSTRUCCIÓN AULA ESCOLAR, INSTITUCION EDUCATIVA ORTEGA SEDE  ESCUELA RURAL MIXTA LA ISLA;  3) CONSTRUCCIÓN AULA ESCOLAR, INSTITUCION EDUCATIVA AGROPECUARIA LA CAPILA SEDE ESCUELA RURAL MIXTA EL CARRIZAL;  4) CONSTRUCCIÓN AULA ESCOLAR, CENTRO EDUCATIVO  PUENTE ALTO SEDE ESCUELA RURAL MIXTA PUENTE ALTO; 5) CONSTRUCCIÓN AULA ESCOLAR, INSTITUCION EDUCATIVA AGROPECUARIA EL TUNEL  SEDE PRINCIPAL; 6) CONSTRUCCION INFRAESTRUCTURA EDUCATIVA EN LAS INSTITUCIONES EDUCATIVAS: CASAS BAJAS SEDE CASAS BAJAS Y AGROPECUARIA NUESTRA SEÑORA DEL ROSARIO SEDE COLEGIO AGROPECUARIO NUESTRA SEÑORA DEL ROSARIO; 7) CONSTRUCCION INFRAESTRUCTURA  EN LAS INSTITUCIONES EDUCATIVAS: LA MESETA  SEDE ESCUELA RURAL MIXTA LOS  ANGELES Y ALTO MOJIBIO    SEDE CENTRAL I E ALTO MOJIBIO;  8) CONSTRUCCION RESTAURANTE ESCOLAR EN LA INSTITUCION EDUCATIVA NUESTRA SEÑORA DE LAS MERCEDES SEDE COLEGIO NUESTRA SEÑORA DE LAS MERCEDES; 9) CONSTRUCCION CERRAMIENTO  EN EL CENTRO EDUCATIVO CENEGUETA SEDE  ESCUELA RURAL MIXTA POTRERITO</t>
  </si>
  <si>
    <t>Cabildo Kurak Chak</t>
  </si>
  <si>
    <t>Se construyeron 12 aulas escolares y una escuela con baterias sanitarias (Carmen de Quintana), construccion de dos aulas en el cabildo kurak chak</t>
  </si>
  <si>
    <t>Vereda el Cedro</t>
  </si>
  <si>
    <t>Se realizo el mantenimiento de la infraestructura de 12 instituciones educativas y/o centros educativos, esta en  proceso de ejecucion los de la vereda el cedro</t>
  </si>
  <si>
    <t>c17-100-2012
C5-147-2012
C5-148-2012</t>
  </si>
  <si>
    <t>Cohetera vereda el porvenir</t>
  </si>
  <si>
    <t>Carmen de Quintana -Escuela de varones (2) y Escuela mixta la Palma (1)</t>
  </si>
  <si>
    <t>C17-062-2012
c17-100-2012
C5-158-2012
C6-118-2012</t>
  </si>
  <si>
    <t>En el Dorado quedo pendiente la realizacion de las baterias sanitarias y se espera la ejecucion de las aulas de carmen de quintana sede varones (2) y la escuela mixta la palma (1)</t>
  </si>
  <si>
    <t>ADECUACIÓN Y CONSTRUCCIÓN DE LOS  HOGARES INFANTILES DE LOS CORREGIMIENTOS EL CARMELO, CORREGIMIENTO EL ROSARIO, CORREGIMIENTO DE LA COHETERA Y EL HOGAR DE LA CABECERA MUNICIPAL Y EN EL CORREGIMIENTO DE ORTEGA LA CONSTRUCCIÓN DE JUEGOS INFANTILES</t>
  </si>
  <si>
    <t>Realizacion de la adecuacion y construccion de un parque infantil en el corregimiento de Ortega</t>
  </si>
  <si>
    <t>parque</t>
  </si>
  <si>
    <t>N° de parque infantiles construidos</t>
  </si>
  <si>
    <t>N° de parque infantiles a construir</t>
  </si>
  <si>
    <t>Se contrato este proyecto pero para la vigencia 2012 no se avanzo en su ejecucion</t>
  </si>
  <si>
    <t>Se espera  el desarrollo de este proyecto para la vigencia 2013</t>
  </si>
  <si>
    <t>C5-157-2012</t>
  </si>
  <si>
    <t>Construcción e incremento de 4 parques infantiles en el Municipio</t>
  </si>
  <si>
    <t>4 parques infantiles construidos</t>
  </si>
  <si>
    <t xml:space="preserve">Transporte del paquete alimentario </t>
  </si>
  <si>
    <t>Convenio 030 13042012
C1-075-2012
C6-078-2012</t>
  </si>
  <si>
    <t>COMPRAVENTA DE VIVERES PARA LA PREPARACION DE REFRIGERIOS DEL PROYECTO DE APOYO NUTRICIONAL ESCOLAR DEL CABILDO INDIGENA PATH YU DENTRO DEL PLAN DE VIDA MEDIANTE CONVENIO N. C17-042-2012 FIRMADO CON EL MUNICIPIO DE CAJIBIO CAUCA</t>
  </si>
  <si>
    <t>En septiembre se entrego suministro de aporte nutricional escolar al cabildo indigena path yu</t>
  </si>
  <si>
    <t>Suministro del restaurante escolar en las diferentes instituciones educativa mencionadas anteriormente</t>
  </si>
  <si>
    <t>“COMPRAVENTA DE MATERIAL BIBLIOGRAFICO PARA LAS INSTITUCIONES Y CENTROS EDUCATIVOS DEL MUNICIPIO DE CAJIBIO, DEPARTAMENTO DEL CAUCA” “las condiciones de los elementos se establecen en la ficha técnica”</t>
  </si>
  <si>
    <t>Adquisicion de material bibliografico para las instituciones y centros educativos priorizados por el Municipio de Cajibio</t>
  </si>
  <si>
    <t>Queda pendiente el resultado de las pruebas saber en los diferentes grados 5° 9° y 11°</t>
  </si>
  <si>
    <t>Convenio 087 de 2012 - C17-087-2012</t>
  </si>
  <si>
    <t xml:space="preserve">Resultados pruebas del saber </t>
  </si>
  <si>
    <t>PRESTACION DE SERVICIOS PROFESIONALES EN EL ÁREA DE SISTEMAS PARA LA ALCALDÍA MUNICIPAL DE CAJIBIO CAUCA, MEDIANTE LAS ACCIONES DE MANTENIMIENTO PREVENTIVO Y CORRECTIVO EN LAS AULAS DE INFORMATICA DE LAS INSTITUCIONES Y CENTROS EDUCATIVOS DESCRITOS A CONTINUACION: CENTRO EDUCATIVO SAN ANTONIO, CENTRO EDUCATIVO CARRIZAL, CENTRO EDUCATIVO BAJO CARRIZAL, CENTRO EDUCATIVO EL TIGRE, CENTRO EDUCATIVO CASITAS, CENTRO EDUCATIVO LA PALMA, CENTRO EDUCATIVO NUESTRA SEÑORA DE LAS MERCEDES, CENTRO EDUCATIVO EFRAÍN OROZCO y CENTRO EDUCATIVO PUENTE ALTO</t>
  </si>
  <si>
    <t>Capacitacion y mantenimiento de aulas de sistemas para las instituciones educativas seleccionadas</t>
  </si>
  <si>
    <t>Se realizo la capacitacion en sistemas mantenimiento preventivo en las instituciones educativas de: CENTRO EDUCATIVO SAN ANTONIO, CENTRO EDUCATIVO CARRIZAL, CENTRO EDUCATIVO BAJO CARRIZAL, CENTRO EDUCATIVO EL TIGRE, CENTRO EDUCATIVO CASITAS, CENTRO EDUCATIVO LA PALMA, CENTRO EDUCATIVO NUESTRA SEÑORA DE LAS MERCEDES, CENTRO EDUCATIVO EFRAÍN OROZCO y CENTRO EDUCATIVO PUENTE ALTO</t>
  </si>
  <si>
    <t>C1-069-2012</t>
  </si>
  <si>
    <t>Apoyo en el desarrollo de actividades de expresion cultural para la primera infancia</t>
  </si>
  <si>
    <t>APOYO EN LA GESTIÓN DE LA SECRETARIA DE EDUCACIÓN, CULTURA Y DEPORTE, EN LA CAPACITACIÓN PARA LA CONFORMACIÓN DE LA ESCUELA MUNICIPAL DE MUSICA, MEDIANTE LA CONTRATACIÓN DE UN DIRECTOR MUSICAL PARA LA BANDA SINFONICA DEL MUNICIPIO DE CAJIBIO</t>
  </si>
  <si>
    <t>Formacion artistica - musical mediante la escuela municipal de musica, a través de la contratacion de un director musical</t>
  </si>
  <si>
    <t>C1-059-2012</t>
  </si>
  <si>
    <t>C1-073-2012</t>
  </si>
  <si>
    <t>Gestion con el SENA para la capacitacion en formacion artistica en guadua (guadilla); APOYO A LA FORMACION DE DANZAS FOLCLORICAS PARA DIRIGIR LOS PROCESOS EN LA ZONA RURAL DEL MUNICIPIO DE CAJIBIO-CAUCA, CON GRUPOS DE NIÑOS, NIÑAS Y JOVENES</t>
  </si>
  <si>
    <t>Gestionar con el SENA para capacitar a personas de indole artistico en formacion de artesanias en guadua; formacion en danza folclorica en la zona rural del Municipio de Cajibio</t>
  </si>
  <si>
    <t>Formacion en danza folclorica en la zona rural del Municipio de Cajibio</t>
  </si>
  <si>
    <t xml:space="preserve">Se realizo con el SENA, la capacitacion en artesanias de guadua
Formacion en danza folclorica en la zona rural del Municipio de Cajibio
</t>
  </si>
  <si>
    <t>Formacion en Danza folclorica en la zona rural del municipio</t>
  </si>
  <si>
    <t>3.2 Cultura</t>
  </si>
  <si>
    <t xml:space="preserve"> 3.2.1.1. Implementación de Instrumentos de fortalecimiento de la Cultura en Cajibio</t>
  </si>
  <si>
    <t>Facilitar la circulación y el acceso de material didáctico para la comunidad principalmente de la zona rural dispersa, a través de programas de culturarización</t>
  </si>
  <si>
    <t>N° de programas implementados/N° de programas a implementar.</t>
  </si>
  <si>
    <t>Incrementar la participación de la comunidad en los procesos de expresión cultural del Municipio.</t>
  </si>
  <si>
    <t>4 programas de culturarización para la comunidad de Cajibio</t>
  </si>
  <si>
    <t xml:space="preserve">programa </t>
  </si>
  <si>
    <t>C17-114-2012</t>
  </si>
  <si>
    <t>Propuesta ejecutada por parte del cabildo Path Yu para mantener y preservar la lengua nasa yuwe</t>
  </si>
  <si>
    <t>LA REVITALIZACION DE LA LENGUA MATERNA NASA YUWE</t>
  </si>
  <si>
    <t>Revitalizacion de la lengua materna Nasa Yuwe</t>
  </si>
  <si>
    <t>C4-031-2012</t>
  </si>
  <si>
    <t>MANTENIMIENTO Y REPARACIÓN DE INSTRUMENTOS MUSICALES PERTENECIENTES AL MUNICIPIO DE CAJIBIO CAUCA DENTRO DEL PROCESO DE FORTALECIMIENTO CULTURAL</t>
  </si>
  <si>
    <t xml:space="preserve">C1-008-2012
c1-005-2012
</t>
  </si>
  <si>
    <t>PRESTAR SERVICIOS DE APOYO A LA GESTIÓN LOGISTICOS EN EL  MUNICIPIO DE  CAJIBIO CAUCA
C1-150-2012</t>
  </si>
  <si>
    <t>Se espera la ejecucion de gestion logistica en eventos culturales para la vigencia 2013</t>
  </si>
  <si>
    <t>Semana Santa y Dia del Niño</t>
  </si>
  <si>
    <t>Efrain Orozco C17-102-2012</t>
  </si>
  <si>
    <t>Semana Santa y Dia del Niño (COMPRAVENTA DE REFRIGERIOS PARA LA CELEBRACION DEL DIA DEL NIÑO PARA LOS MENORES DE LA ZONA CENTRO Y CABECERA DEL MUNICIPIO DE CAJIBIO, CAUCA) C6-038-2012</t>
  </si>
  <si>
    <t>Halloween Eventos niños</t>
  </si>
  <si>
    <t xml:space="preserve">Halloween APOYAR LA ORGANIZACIÓN Y APOYO LOGISTICO A LAS ACTIVIDADES LUDICO – RECREATIVAS DIRIGIDAS A LA PRIMERA  INFANCIA PARA LA CELEBRACION DEL HALLOWEN EN LA CABECERA MUNICIPAL DE  CAJIBIO CAUCA
C17-108-2012
</t>
  </si>
  <si>
    <t>Actividades de Diciembre C17-126-2012</t>
  </si>
  <si>
    <t>C17-061-2012
C6-038-2012
C17-102-2012
C17-108-2012
C17-126-2012</t>
  </si>
  <si>
    <t xml:space="preserve"> 3.3.1.3. Construcción o Mejoramiento de espacios deportivos</t>
  </si>
  <si>
    <t>Fortalecimiento de las escuelas deportivas del Municipio</t>
  </si>
  <si>
    <t>25 escuelas de formación deportiva fortalecidas</t>
  </si>
  <si>
    <t>N° de escuelas de formación deportiva fortalecida</t>
  </si>
  <si>
    <t>N° de escuelas de formación deportiva a fortalecer</t>
  </si>
  <si>
    <t>escuelas</t>
  </si>
  <si>
    <t>Coordinacion de la escuela municipal de formacion deportiva y coordinacion de actividades deportivas en el municipio de cajibio, cauca</t>
  </si>
  <si>
    <t>Coordinacion de la escuela municipal de formacion deportiva</t>
  </si>
  <si>
    <t>C1-072-2012</t>
  </si>
  <si>
    <t>Monitor deportivo que coordina y capacita a los monitores en cada una de las escuelas de formacion deportiva del municipio</t>
  </si>
  <si>
    <t>Eventos de esparcimiento deportivo Fomento, Desarrollo y practica del deporte, la recreación y aprovechamiento del tiempo libre en los corregimientos de Chaux, Ortega, Dinde, El Recuerdo y El Rosario y actividades y eventos deportivos y recreativos en el Municipio de Cajibpio Cauca C1-006-2012</t>
  </si>
  <si>
    <t>Eventos deportivos de sano esparcimiento en los corregimientos de Chaux, Ortega, Dinde, El Recuerdo y El Rosario</t>
  </si>
  <si>
    <t xml:space="preserve">C1-006-2012
C1-085-2012
C17-112-2012
</t>
  </si>
  <si>
    <t>Actividades y proyectos para eventos deportivos en el Municipio de Cajibio vigencia 2012</t>
  </si>
  <si>
    <t xml:space="preserve">Copa Hector Guzman 2012  
C1-085-2012
C17-112-2012
</t>
  </si>
  <si>
    <t>4 adecuaciones de sano esparcimiento anuales</t>
  </si>
  <si>
    <t>Implementar adecuaciones de sanos esparcimiento para los estudiantes del Municipio</t>
  </si>
  <si>
    <t>adecuacion deportiva</t>
  </si>
  <si>
    <t>N° de adecuaciones implementadas</t>
  </si>
  <si>
    <t>C6-116-2012</t>
  </si>
  <si>
    <t>COMPRAVENTA DE MATERIALES ELECTRICOS Y DE CONSTRUCCION PARA EL MANTENIMIENTO Y ADECUACION DEL COLISEO DEL DEPORTE Y LA CULTURA DEL MUNICIPIO DE CAJIBIO CAUCA</t>
  </si>
  <si>
    <t>Suministro de materiales para la adecuacion del coliseo del deporte y la cultura del municipio de cajibio</t>
  </si>
  <si>
    <t>N° de adecuaciones a implementar</t>
  </si>
  <si>
    <t>Se inicia la ejecucion en Noviembre, del coliseo del deporte y la cultura para hacer su terminacion en el mes de diciembre</t>
  </si>
  <si>
    <t>COMPRAVENTA DE PUPITRES TIPO UNIVERSITARIO PARA LAS DIFERENTES INSTITUCIONES EDUCATIVAS DEL MUNICIPIO DE CAJIBIO CAUCA</t>
  </si>
  <si>
    <t>Se doto en biblioteca, a las siguientes instituciones educativas: I:E Carmen de Quintana, I.E Efrain Orozco, El Tunel, La Capilla, La Meseta, Las Mercedes, El Carmen, La Cohetera, I.E Cenegueta y Campo Alegre
Dotacion de pupitres en las instituciones educativas del Municipio de Cajibio</t>
  </si>
  <si>
    <t>C6-151-2012
C6-117-2012</t>
  </si>
  <si>
    <t>N° de bienes de interés cultural a identificar e intervenir</t>
  </si>
  <si>
    <t>Construccion placa deportiva primavera y construccion placa cancha deportiva centro poblado ortega; Municipio de Cajibio</t>
  </si>
  <si>
    <t>c5-159-2012</t>
  </si>
  <si>
    <t>Realizar la explanacion del lote donde se va a construir el polideportivo del corregimiento del Rosario</t>
  </si>
  <si>
    <t>c17-139-2012</t>
  </si>
  <si>
    <t>Se contrato la explanacion para la construccion del polideportivo del corregimiento del Rosario</t>
  </si>
  <si>
    <t>Se contrata el mejoramiento de la cancha deportiva del centro poblado de Ortega y Primavera Municipio de Cajibio, se espera su ejecucion en la vigencia 2013</t>
  </si>
  <si>
    <t>???</t>
  </si>
  <si>
    <t>??</t>
  </si>
  <si>
    <t xml:space="preserve">A finales del noviembre del 2011 se matricularon para que sean cobijados por la ley 715 siendo un total de 8563  mas los matriculados en el mes de febrero, y se inicia el periodo escolar en el mes de febrero. </t>
  </si>
  <si>
    <t>Apoyo al Transporte Escolar en el Municipio de Cajibio</t>
  </si>
  <si>
    <t>Apoyo y subsidio a la alimentacion escolar en el Municipio de Cajibio</t>
  </si>
  <si>
    <t>Capacitacion de docentes en el marco de computadores para educar</t>
  </si>
  <si>
    <t>CONVENIO DE COOPERACIÓN INSTITUCIONAL Y ALIANZA ESTRATÉGICA DE APOYO, RELACIONADO CON LA EJECUCIÓN DE LOS SIGUIENTES PROYECTOS: 1) CONSTRUCCIÓN AULA ESCOLAR, CENTRO EDUCATIVO  PUENTE ALTO SEDE ESCUELA RURAL MIXTA MONTERREDONDO;  2) CONSTRUCCIÓN AULA ESCOLAR, INSTITUCION EDUCATIVA ORTEGA SEDE  ESCUELA RURAL MIXTA LA ISLA;  3) CONSTRUCCIÓN AULA ESCOLAR, INSTITUCION EDUCATIVA AGROPECUARIA LA CAPILA SEDE ESCUELA RURAL MIXTA EL CARRIZAL;  4) CONSTRUCCIÓN AULA ESCOLAR, CENTRO EDUCATIVO  PUENTE ALTO SEDE ESCUELA RURAL MIXTA PUENTE ALTO; 5) CONSTRUCCIÓN AULA ESCOLAR, INSTITUCION EDUCATIVA AGROPECUARIA EL TUNEL  SEDE PRINCIPAL; 6) CONSTRUCCION INFRAESTRUCTURA EDUCATIVA EN LAS INSTITUCIONES EDUCATIVAS: CASAS BAJAS SEDE CASAS BAJAS Y AGROPECUARIA NUESTRA SEÑORA DEL ROSARIO SEDE COLEGIO AGROPECUARIO NUESTRA SEÑORA DEL ROSARIO; 7) CONSTRUCCION INFRAESTRUCTURA  EN LAS INSTITUCIONES EDUCATIVAS: LA MESETA  SEDE ESCUELA RURAL MIXTA LOS  ANGELES Y ALTO MOJIBIO    SEDE CENTRAL I E ALTO MOJIBIO;  8) CONSTRUCCION RESTAURANTE ESCOLAR EN LA INSTITUCION EDUCATIVA NUESTRA SEÑORA DE LAS MERCEDES SEDE COLEGIO NUESTRA SEÑORA DE LAS MERCEDES; 9) CONSTRUCCION CERRAMIENTO  EN EL CENTRO EDUCATIVO CENEGUETA SEDE  ESCUELA RURAL MIXTA POTRERITO</t>
  </si>
  <si>
    <t>Apoyo para generar programas de divulgacion  cultural vigencia 2012</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</si>
</sst>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6">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0"/>
    </font>
    <font>
      <b/>
      <sz val="9"/>
      <name val="Tahoma"/>
      <family val="0"/>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Rounded MT Bold"/>
      <family val="2"/>
    </font>
    <font>
      <sz val="11"/>
      <color theme="1"/>
      <name val="Arial Rounded MT Bold"/>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85">
    <xf numFmtId="0" fontId="0" fillId="0" borderId="0" xfId="0" applyFont="1" applyAlignment="1">
      <alignment/>
    </xf>
    <xf numFmtId="0" fontId="41" fillId="0" borderId="0" xfId="0" applyFont="1" applyAlignment="1">
      <alignment horizontal="center" vertical="center"/>
    </xf>
    <xf numFmtId="0" fontId="0" fillId="33" borderId="0" xfId="0" applyFill="1" applyAlignment="1">
      <alignment/>
    </xf>
    <xf numFmtId="0" fontId="41" fillId="33" borderId="0" xfId="0" applyFont="1" applyFill="1" applyAlignment="1">
      <alignment/>
    </xf>
    <xf numFmtId="0" fontId="41" fillId="33" borderId="0" xfId="0" applyFont="1" applyFill="1" applyAlignment="1">
      <alignment horizontal="center" vertical="center"/>
    </xf>
    <xf numFmtId="9" fontId="0" fillId="0" borderId="10" xfId="0" applyNumberFormat="1" applyBorder="1" applyAlignment="1" applyProtection="1">
      <alignment horizontal="center" vertical="center" wrapText="1"/>
      <protection locked="0"/>
    </xf>
    <xf numFmtId="44" fontId="0" fillId="0" borderId="10" xfId="48" applyFont="1" applyBorder="1" applyAlignment="1" applyProtection="1">
      <alignment wrapText="1"/>
      <protection locked="0"/>
    </xf>
    <xf numFmtId="0" fontId="41" fillId="19" borderId="10" xfId="0" applyFont="1" applyFill="1" applyBorder="1" applyAlignment="1" applyProtection="1">
      <alignment wrapText="1"/>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0" fontId="41"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vertical="center" wrapText="1"/>
      <protection/>
    </xf>
    <xf numFmtId="2"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1"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protection/>
    </xf>
    <xf numFmtId="0" fontId="41"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41" fillId="19" borderId="10" xfId="0" applyFont="1" applyFill="1" applyBorder="1" applyAlignment="1" applyProtection="1">
      <alignment horizontal="center"/>
      <protection/>
    </xf>
    <xf numFmtId="0" fontId="41"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protection locked="0"/>
    </xf>
    <xf numFmtId="164" fontId="0" fillId="0" borderId="10" xfId="48" applyNumberFormat="1" applyFont="1" applyFill="1" applyBorder="1" applyAlignment="1" applyProtection="1">
      <alignment horizontal="center" vertical="center" wrapText="1"/>
      <protection locked="0"/>
    </xf>
    <xf numFmtId="164" fontId="0" fillId="0" borderId="10" xfId="48" applyNumberFormat="1" applyFont="1" applyBorder="1" applyAlignment="1" applyProtection="1">
      <alignment wrapText="1"/>
      <protection locked="0"/>
    </xf>
    <xf numFmtId="1" fontId="0" fillId="34" borderId="10"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protection/>
    </xf>
    <xf numFmtId="0" fontId="41"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locked="0"/>
    </xf>
    <xf numFmtId="0" fontId="0" fillId="0" borderId="10" xfId="0" applyBorder="1" applyAlignment="1">
      <alignment/>
    </xf>
    <xf numFmtId="0" fontId="0" fillId="0" borderId="10" xfId="0" applyBorder="1" applyAlignment="1">
      <alignment horizontal="center"/>
    </xf>
    <xf numFmtId="0" fontId="0" fillId="0" borderId="0" xfId="0" applyAlignment="1">
      <alignment vertical="center"/>
    </xf>
    <xf numFmtId="0" fontId="41"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41" fillId="19" borderId="11" xfId="0" applyFont="1" applyFill="1" applyBorder="1" applyAlignment="1" applyProtection="1">
      <alignment horizontal="center"/>
      <protection/>
    </xf>
    <xf numFmtId="0" fontId="41" fillId="19" borderId="13" xfId="0" applyFont="1" applyFill="1" applyBorder="1" applyAlignment="1" applyProtection="1">
      <alignment horizontal="center"/>
      <protection/>
    </xf>
    <xf numFmtId="0" fontId="41" fillId="19" borderId="10" xfId="0" applyFont="1" applyFill="1" applyBorder="1" applyAlignment="1" applyProtection="1">
      <alignment horizontal="center"/>
      <protection/>
    </xf>
    <xf numFmtId="0" fontId="41" fillId="19" borderId="11" xfId="0" applyFont="1" applyFill="1" applyBorder="1" applyAlignment="1" applyProtection="1">
      <alignment horizontal="center" vertical="center" wrapText="1"/>
      <protection/>
    </xf>
    <xf numFmtId="0" fontId="41" fillId="19" borderId="12" xfId="0" applyFont="1" applyFill="1" applyBorder="1" applyAlignment="1" applyProtection="1">
      <alignment horizontal="center" vertical="center" wrapText="1"/>
      <protection/>
    </xf>
    <xf numFmtId="0" fontId="42" fillId="33" borderId="0" xfId="0" applyFont="1" applyFill="1" applyAlignment="1">
      <alignment horizontal="center"/>
    </xf>
    <xf numFmtId="0" fontId="6" fillId="19" borderId="11" xfId="0" applyFont="1" applyFill="1" applyBorder="1" applyAlignment="1" applyProtection="1">
      <alignment horizontal="center" wrapText="1"/>
      <protection/>
    </xf>
    <xf numFmtId="0" fontId="6" fillId="19" borderId="12" xfId="0" applyFont="1" applyFill="1" applyBorder="1" applyAlignment="1" applyProtection="1">
      <alignment horizontal="center" wrapText="1"/>
      <protection/>
    </xf>
    <xf numFmtId="0" fontId="41"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2" fillId="0" borderId="10" xfId="0" applyFont="1" applyBorder="1" applyAlignment="1">
      <alignment horizontal="center"/>
    </xf>
    <xf numFmtId="0" fontId="41" fillId="19" borderId="14" xfId="0" applyFont="1" applyFill="1" applyBorder="1" applyAlignment="1" applyProtection="1">
      <alignment horizontal="center" vertical="center" wrapText="1"/>
      <protection/>
    </xf>
    <xf numFmtId="0" fontId="41" fillId="19" borderId="15" xfId="0" applyFont="1" applyFill="1" applyBorder="1" applyAlignment="1" applyProtection="1">
      <alignment horizontal="center" vertical="center" wrapText="1"/>
      <protection/>
    </xf>
    <xf numFmtId="0" fontId="41" fillId="19" borderId="16" xfId="0" applyFont="1" applyFill="1" applyBorder="1" applyAlignment="1" applyProtection="1">
      <alignment horizontal="center" vertical="center" wrapText="1"/>
      <protection/>
    </xf>
    <xf numFmtId="0" fontId="41" fillId="19" borderId="17" xfId="0" applyFont="1" applyFill="1" applyBorder="1" applyAlignment="1" applyProtection="1">
      <alignment horizontal="center" vertical="center" wrapText="1"/>
      <protection/>
    </xf>
    <xf numFmtId="0" fontId="42" fillId="33" borderId="18" xfId="0" applyFont="1" applyFill="1" applyBorder="1" applyAlignment="1">
      <alignment horizontal="center"/>
    </xf>
    <xf numFmtId="0" fontId="43" fillId="33" borderId="0" xfId="0" applyFont="1" applyFill="1" applyAlignment="1">
      <alignment horizontal="center"/>
    </xf>
    <xf numFmtId="0" fontId="42" fillId="0" borderId="11" xfId="0" applyFont="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41" fillId="19"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locked="0"/>
    </xf>
    <xf numFmtId="0" fontId="44" fillId="0" borderId="1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0" fillId="0" borderId="11" xfId="0" applyBorder="1" applyAlignment="1">
      <alignment horizontal="center"/>
    </xf>
    <xf numFmtId="0" fontId="0" fillId="0" borderId="12" xfId="0" applyBorder="1" applyAlignment="1">
      <alignment horizontal="center"/>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5"/>
          <c:w val="0.7295"/>
          <c:h val="0.76175"/>
        </c:manualLayout>
      </c:layout>
      <c:barChart>
        <c:barDir val="col"/>
        <c:grouping val="clustered"/>
        <c:varyColors val="0"/>
        <c:ser>
          <c:idx val="0"/>
          <c:order val="0"/>
          <c:tx>
            <c:strRef>
              <c:f>'3.1.1.1 GRATUIDAD'!$A$16</c:f>
              <c:strCache>
                <c:ptCount val="1"/>
                <c:pt idx="0">
                  <c:v>N° de estudiantes matriculados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'3.1.1.1 GRATUIDAD'!$C$15:$H$15</c:f>
              <c:strCache/>
            </c:strRef>
          </c:cat>
          <c:val>
            <c:numRef>
              <c:f>'3.1.1.1 GRATUIDAD'!$C$16:$H$16</c:f>
              <c:numCache/>
            </c:numRef>
          </c:val>
        </c:ser>
        <c:axId val="40326032"/>
        <c:axId val="27389969"/>
      </c:barChart>
      <c:lineChart>
        <c:grouping val="standard"/>
        <c:varyColors val="0"/>
        <c:ser>
          <c:idx val="1"/>
          <c:order val="1"/>
          <c:tx>
            <c:strRef>
              <c:f>'3.1.1.1 GRATUIDAD'!$A$18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'3.1.1.1 GRATUIDAD'!$C$15:$H$15</c:f>
              <c:strCache/>
            </c:strRef>
          </c:cat>
          <c:val>
            <c:numRef>
              <c:f>'3.1.1.1 GRATUIDAD'!$C$18:$H$18</c:f>
              <c:numCache/>
            </c:numRef>
          </c:val>
          <c:smooth val="0"/>
        </c:ser>
        <c:axId val="45183130"/>
        <c:axId val="3994987"/>
      </c:lineChart>
      <c:catAx>
        <c:axId val="403260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389969"/>
        <c:crosses val="autoZero"/>
        <c:auto val="1"/>
        <c:lblOffset val="100"/>
        <c:tickLblSkip val="1"/>
        <c:noMultiLvlLbl val="0"/>
      </c:catAx>
      <c:valAx>
        <c:axId val="273899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26032"/>
        <c:crossesAt val="1"/>
        <c:crossBetween val="between"/>
        <c:dispUnits/>
      </c:valAx>
      <c:catAx>
        <c:axId val="45183130"/>
        <c:scaling>
          <c:orientation val="minMax"/>
        </c:scaling>
        <c:axPos val="b"/>
        <c:delete val="1"/>
        <c:majorTickMark val="out"/>
        <c:minorTickMark val="none"/>
        <c:tickLblPos val="nextTo"/>
        <c:crossAx val="3994987"/>
        <c:crosses val="autoZero"/>
        <c:auto val="1"/>
        <c:lblOffset val="100"/>
        <c:tickLblSkip val="1"/>
        <c:noMultiLvlLbl val="0"/>
      </c:catAx>
      <c:valAx>
        <c:axId val="3994987"/>
        <c:scaling>
          <c:orientation val="minMax"/>
        </c:scaling>
        <c:axPos val="l"/>
        <c:delete val="0"/>
        <c:numFmt formatCode="General" sourceLinked="1"/>
        <c:majorTickMark val="out"/>
        <c:minorTickMark val="none"/>
        <c:tickLblPos val="nextTo"/>
        <c:spPr>
          <a:ln w="3175">
            <a:solidFill>
              <a:srgbClr val="808080"/>
            </a:solidFill>
          </a:ln>
        </c:spPr>
        <c:crossAx val="4518313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5"/>
          <c:w val="0.29675"/>
          <c:h val="0.100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2195"/>
          <c:w val="0.67675"/>
          <c:h val="0.66575"/>
        </c:manualLayout>
      </c:layout>
      <c:barChart>
        <c:barDir val="col"/>
        <c:grouping val="clustered"/>
        <c:varyColors val="0"/>
        <c:ser>
          <c:idx val="0"/>
          <c:order val="0"/>
          <c:tx>
            <c:strRef>
              <c:f>'3.1.2.6 AULAS ESCOLARES'!$A$16</c:f>
              <c:strCache>
                <c:ptCount val="1"/>
                <c:pt idx="0">
                  <c:v>N° de aulas construidas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'3.1.2.6 AULAS ESCOLARES'!$C$15:$H$15</c:f>
              <c:strCache/>
            </c:strRef>
          </c:cat>
          <c:val>
            <c:numRef>
              <c:f>'3.1.2.6 AULAS ESCOLARES'!$C$16:$H$16</c:f>
              <c:numCache/>
            </c:numRef>
          </c:val>
        </c:ser>
        <c:axId val="8203364"/>
        <c:axId val="6721413"/>
      </c:barChart>
      <c:lineChart>
        <c:grouping val="standard"/>
        <c:varyColors val="0"/>
        <c:ser>
          <c:idx val="1"/>
          <c:order val="1"/>
          <c:tx>
            <c:strRef>
              <c:f>'3.1.2.6 AULAS ESCOLARES'!$A$18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'3.1.2.6 AULAS ESCOLARES'!$C$15:$H$15</c:f>
              <c:strCache/>
            </c:strRef>
          </c:cat>
          <c:val>
            <c:numRef>
              <c:f>'3.1.2.6 AULAS ESCOLARES'!$C$18:$H$18</c:f>
              <c:numCache/>
            </c:numRef>
          </c:val>
          <c:smooth val="0"/>
        </c:ser>
        <c:axId val="60492718"/>
        <c:axId val="7563551"/>
      </c:lineChart>
      <c:catAx>
        <c:axId val="82033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721413"/>
        <c:crosses val="autoZero"/>
        <c:auto val="1"/>
        <c:lblOffset val="100"/>
        <c:tickLblSkip val="1"/>
        <c:noMultiLvlLbl val="0"/>
      </c:catAx>
      <c:valAx>
        <c:axId val="67214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03364"/>
        <c:crossesAt val="1"/>
        <c:crossBetween val="between"/>
        <c:dispUnits/>
      </c:valAx>
      <c:catAx>
        <c:axId val="60492718"/>
        <c:scaling>
          <c:orientation val="minMax"/>
        </c:scaling>
        <c:axPos val="b"/>
        <c:delete val="1"/>
        <c:majorTickMark val="out"/>
        <c:minorTickMark val="none"/>
        <c:tickLblPos val="nextTo"/>
        <c:crossAx val="7563551"/>
        <c:crosses val="autoZero"/>
        <c:auto val="1"/>
        <c:lblOffset val="100"/>
        <c:tickLblSkip val="1"/>
        <c:noMultiLvlLbl val="0"/>
      </c:catAx>
      <c:valAx>
        <c:axId val="7563551"/>
        <c:scaling>
          <c:orientation val="minMax"/>
        </c:scaling>
        <c:axPos val="l"/>
        <c:delete val="0"/>
        <c:numFmt formatCode="General" sourceLinked="1"/>
        <c:majorTickMark val="out"/>
        <c:minorTickMark val="none"/>
        <c:tickLblPos val="nextTo"/>
        <c:spPr>
          <a:ln w="3175">
            <a:solidFill>
              <a:srgbClr val="808080"/>
            </a:solidFill>
          </a:ln>
        </c:spPr>
        <c:crossAx val="6049271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5"/>
          <c:y val="0.5535"/>
          <c:w val="0.29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20625"/>
          <c:w val="0.66125"/>
          <c:h val="0.74725"/>
        </c:manualLayout>
      </c:layout>
      <c:barChart>
        <c:barDir val="col"/>
        <c:grouping val="clustered"/>
        <c:varyColors val="0"/>
        <c:ser>
          <c:idx val="0"/>
          <c:order val="0"/>
          <c:tx>
            <c:strRef>
              <c:f>'3.1.2.6 MANTENIMIENTO INFRA EDU'!$A$16</c:f>
              <c:strCache>
                <c:ptCount val="1"/>
                <c:pt idx="0">
                  <c:v>N° de aulas adecuadas y mantenidas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'3.1.2.6 MANTENIMIENTO INFRA EDU'!$C$15:$H$15</c:f>
              <c:strCache/>
            </c:strRef>
          </c:cat>
          <c:val>
            <c:numRef>
              <c:f>'3.1.2.6 MANTENIMIENTO INFRA EDU'!$C$16:$H$16</c:f>
              <c:numCache/>
            </c:numRef>
          </c:val>
        </c:ser>
        <c:axId val="963096"/>
        <c:axId val="8667865"/>
      </c:barChart>
      <c:lineChart>
        <c:grouping val="standard"/>
        <c:varyColors val="0"/>
        <c:ser>
          <c:idx val="1"/>
          <c:order val="1"/>
          <c:tx>
            <c:strRef>
              <c:f>'3.1.2.6 MANTENIMIENTO INFRA EDU'!$A$18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'3.1.2.6 MANTENIMIENTO INFRA EDU'!$C$15:$H$15</c:f>
              <c:strCache/>
            </c:strRef>
          </c:cat>
          <c:val>
            <c:numRef>
              <c:f>'3.1.2.6 MANTENIMIENTO INFRA EDU'!$C$18:$H$18</c:f>
              <c:numCache/>
            </c:numRef>
          </c:val>
          <c:smooth val="0"/>
        </c:ser>
        <c:axId val="10901922"/>
        <c:axId val="31008435"/>
      </c:lineChart>
      <c:catAx>
        <c:axId val="9630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667865"/>
        <c:crosses val="autoZero"/>
        <c:auto val="1"/>
        <c:lblOffset val="100"/>
        <c:tickLblSkip val="1"/>
        <c:noMultiLvlLbl val="0"/>
      </c:catAx>
      <c:valAx>
        <c:axId val="86678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3096"/>
        <c:crossesAt val="1"/>
        <c:crossBetween val="between"/>
        <c:dispUnits/>
      </c:valAx>
      <c:catAx>
        <c:axId val="10901922"/>
        <c:scaling>
          <c:orientation val="minMax"/>
        </c:scaling>
        <c:axPos val="b"/>
        <c:delete val="1"/>
        <c:majorTickMark val="out"/>
        <c:minorTickMark val="none"/>
        <c:tickLblPos val="nextTo"/>
        <c:crossAx val="31008435"/>
        <c:crosses val="autoZero"/>
        <c:auto val="1"/>
        <c:lblOffset val="100"/>
        <c:tickLblSkip val="1"/>
        <c:noMultiLvlLbl val="0"/>
      </c:catAx>
      <c:valAx>
        <c:axId val="31008435"/>
        <c:scaling>
          <c:orientation val="minMax"/>
        </c:scaling>
        <c:axPos val="l"/>
        <c:delete val="0"/>
        <c:numFmt formatCode="General" sourceLinked="1"/>
        <c:majorTickMark val="out"/>
        <c:minorTickMark val="none"/>
        <c:tickLblPos val="nextTo"/>
        <c:spPr>
          <a:ln w="3175">
            <a:solidFill>
              <a:srgbClr val="808080"/>
            </a:solidFill>
          </a:ln>
        </c:spPr>
        <c:crossAx val="109019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5"/>
          <c:y val="0.55375"/>
          <c:w val="0.295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625"/>
          <c:w val="0.70675"/>
          <c:h val="0.74725"/>
        </c:manualLayout>
      </c:layout>
      <c:barChart>
        <c:barDir val="col"/>
        <c:grouping val="clustered"/>
        <c:varyColors val="0"/>
        <c:ser>
          <c:idx val="0"/>
          <c:order val="0"/>
          <c:tx>
            <c:strRef>
              <c:f>'3.2.1.1 PROGRAMAS DE CULTURIZAC'!$A$16</c:f>
              <c:strCache>
                <c:ptCount val="1"/>
                <c:pt idx="0">
                  <c:v>N° de niños de primera infancia atendidos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'3.2.1.1 PROGRAMAS DE CULTURIZAC'!$C$15:$H$15</c:f>
              <c:strCache/>
            </c:strRef>
          </c:cat>
          <c:val>
            <c:numRef>
              <c:f>'3.2.1.1 PROGRAMAS DE CULTURIZAC'!$C$16:$H$16</c:f>
              <c:numCache/>
            </c:numRef>
          </c:val>
        </c:ser>
        <c:axId val="10640460"/>
        <c:axId val="28655277"/>
      </c:barChart>
      <c:lineChart>
        <c:grouping val="standard"/>
        <c:varyColors val="0"/>
        <c:ser>
          <c:idx val="1"/>
          <c:order val="1"/>
          <c:tx>
            <c:strRef>
              <c:f>'3.2.1.1 PROGRAMAS DE CULTURIZAC'!$A$18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'3.2.1.1 PROGRAMAS DE CULTURIZAC'!$C$15:$H$15</c:f>
              <c:strCache/>
            </c:strRef>
          </c:cat>
          <c:val>
            <c:numRef>
              <c:f>'3.2.1.1 PROGRAMAS DE CULTURIZAC'!$C$18:$H$18</c:f>
              <c:numCache/>
            </c:numRef>
          </c:val>
          <c:smooth val="0"/>
        </c:ser>
        <c:axId val="56570902"/>
        <c:axId val="39376071"/>
      </c:lineChart>
      <c:catAx>
        <c:axId val="106404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655277"/>
        <c:crosses val="autoZero"/>
        <c:auto val="1"/>
        <c:lblOffset val="100"/>
        <c:tickLblSkip val="1"/>
        <c:noMultiLvlLbl val="0"/>
      </c:catAx>
      <c:valAx>
        <c:axId val="286552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40460"/>
        <c:crossesAt val="1"/>
        <c:crossBetween val="between"/>
        <c:dispUnits/>
      </c:valAx>
      <c:catAx>
        <c:axId val="56570902"/>
        <c:scaling>
          <c:orientation val="minMax"/>
        </c:scaling>
        <c:axPos val="b"/>
        <c:delete val="1"/>
        <c:majorTickMark val="out"/>
        <c:minorTickMark val="none"/>
        <c:tickLblPos val="nextTo"/>
        <c:crossAx val="39376071"/>
        <c:crosses val="autoZero"/>
        <c:auto val="1"/>
        <c:lblOffset val="100"/>
        <c:tickLblSkip val="1"/>
        <c:noMultiLvlLbl val="0"/>
      </c:catAx>
      <c:valAx>
        <c:axId val="39376071"/>
        <c:scaling>
          <c:orientation val="minMax"/>
        </c:scaling>
        <c:axPos val="l"/>
        <c:delete val="0"/>
        <c:numFmt formatCode="General" sourceLinked="1"/>
        <c:majorTickMark val="out"/>
        <c:minorTickMark val="none"/>
        <c:tickLblPos val="nextTo"/>
        <c:spPr>
          <a:ln w="3175">
            <a:solidFill>
              <a:srgbClr val="808080"/>
            </a:solidFill>
          </a:ln>
        </c:spPr>
        <c:crossAx val="5657090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75"/>
          <c:w val="0.2967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625"/>
          <c:w val="0.70675"/>
          <c:h val="0.74725"/>
        </c:manualLayout>
      </c:layout>
      <c:barChart>
        <c:barDir val="col"/>
        <c:grouping val="clustered"/>
        <c:varyColors val="0"/>
        <c:ser>
          <c:idx val="0"/>
          <c:order val="0"/>
          <c:tx>
            <c:strRef>
              <c:f>'3.2.1.2 CULTURA PRIMERA INFANCI'!$A$16</c:f>
              <c:strCache>
                <c:ptCount val="1"/>
                <c:pt idx="0">
                  <c:v>N° de niños de primera infancia atendidos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'3.2.1.2 CULTURA PRIMERA INFANCI'!$C$15:$H$15</c:f>
              <c:strCache/>
            </c:strRef>
          </c:cat>
          <c:val>
            <c:numRef>
              <c:f>'3.2.1.2 CULTURA PRIMERA INFANCI'!$C$16:$H$16</c:f>
              <c:numCache/>
            </c:numRef>
          </c:val>
        </c:ser>
        <c:axId val="18840320"/>
        <c:axId val="35345153"/>
      </c:barChart>
      <c:lineChart>
        <c:grouping val="standard"/>
        <c:varyColors val="0"/>
        <c:ser>
          <c:idx val="1"/>
          <c:order val="1"/>
          <c:tx>
            <c:strRef>
              <c:f>'3.2.1.2 CULTURA PRIMERA INFANCI'!$A$18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'3.2.1.2 CULTURA PRIMERA INFANCI'!$C$15:$H$15</c:f>
              <c:strCache/>
            </c:strRef>
          </c:cat>
          <c:val>
            <c:numRef>
              <c:f>'3.2.1.2 CULTURA PRIMERA INFANCI'!$C$18:$H$18</c:f>
              <c:numCache/>
            </c:numRef>
          </c:val>
          <c:smooth val="0"/>
        </c:ser>
        <c:axId val="49670922"/>
        <c:axId val="44385115"/>
      </c:lineChart>
      <c:catAx>
        <c:axId val="188403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345153"/>
        <c:crosses val="autoZero"/>
        <c:auto val="1"/>
        <c:lblOffset val="100"/>
        <c:tickLblSkip val="1"/>
        <c:noMultiLvlLbl val="0"/>
      </c:catAx>
      <c:valAx>
        <c:axId val="353451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40320"/>
        <c:crossesAt val="1"/>
        <c:crossBetween val="between"/>
        <c:dispUnits/>
      </c:valAx>
      <c:catAx>
        <c:axId val="49670922"/>
        <c:scaling>
          <c:orientation val="minMax"/>
        </c:scaling>
        <c:axPos val="b"/>
        <c:delete val="1"/>
        <c:majorTickMark val="out"/>
        <c:minorTickMark val="none"/>
        <c:tickLblPos val="nextTo"/>
        <c:crossAx val="44385115"/>
        <c:crosses val="autoZero"/>
        <c:auto val="1"/>
        <c:lblOffset val="100"/>
        <c:tickLblSkip val="1"/>
        <c:noMultiLvlLbl val="0"/>
      </c:catAx>
      <c:valAx>
        <c:axId val="44385115"/>
        <c:scaling>
          <c:orientation val="minMax"/>
        </c:scaling>
        <c:axPos val="l"/>
        <c:delete val="0"/>
        <c:numFmt formatCode="General" sourceLinked="1"/>
        <c:majorTickMark val="out"/>
        <c:minorTickMark val="none"/>
        <c:tickLblPos val="nextTo"/>
        <c:spPr>
          <a:ln w="3175">
            <a:solidFill>
              <a:srgbClr val="808080"/>
            </a:solidFill>
          </a:ln>
        </c:spPr>
        <c:crossAx val="496709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75"/>
          <c:w val="0.2967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2015"/>
          <c:w val="0.669"/>
          <c:h val="0.778"/>
        </c:manualLayout>
      </c:layout>
      <c:barChart>
        <c:barDir val="col"/>
        <c:grouping val="clustered"/>
        <c:varyColors val="0"/>
        <c:ser>
          <c:idx val="0"/>
          <c:order val="0"/>
          <c:tx>
            <c:strRef>
              <c:f>'3.2.1.3 ESTRAT. FORMACION ARTIS'!$A$16</c:f>
              <c:strCache>
                <c:ptCount val="1"/>
                <c:pt idx="0">
                  <c:v>Numero de personas formadas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'3.2.1.3 ESTRAT. FORMACION ARTIS'!$C$15:$H$15</c:f>
              <c:strCache/>
            </c:strRef>
          </c:cat>
          <c:val>
            <c:numRef>
              <c:f>'3.2.1.3 ESTRAT. FORMACION ARTIS'!$C$16:$H$16</c:f>
              <c:numCache/>
            </c:numRef>
          </c:val>
        </c:ser>
        <c:axId val="63921716"/>
        <c:axId val="38424533"/>
      </c:barChart>
      <c:lineChart>
        <c:grouping val="standard"/>
        <c:varyColors val="0"/>
        <c:ser>
          <c:idx val="1"/>
          <c:order val="1"/>
          <c:tx>
            <c:strRef>
              <c:f>'3.2.1.3 ESTRAT. FORMACION ARTIS'!$A$18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'3.2.1.3 ESTRAT. FORMACION ARTIS'!$C$15:$H$15</c:f>
              <c:strCache/>
            </c:strRef>
          </c:cat>
          <c:val>
            <c:numRef>
              <c:f>'3.2.1.3 ESTRAT. FORMACION ARTIS'!$C$18:$H$18</c:f>
              <c:numCache/>
            </c:numRef>
          </c:val>
          <c:smooth val="0"/>
        </c:ser>
        <c:axId val="10276478"/>
        <c:axId val="25379439"/>
      </c:lineChart>
      <c:catAx>
        <c:axId val="639217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424533"/>
        <c:crosses val="autoZero"/>
        <c:auto val="1"/>
        <c:lblOffset val="100"/>
        <c:tickLblSkip val="1"/>
        <c:noMultiLvlLbl val="0"/>
      </c:catAx>
      <c:valAx>
        <c:axId val="384245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21716"/>
        <c:crossesAt val="1"/>
        <c:crossBetween val="between"/>
        <c:dispUnits/>
      </c:valAx>
      <c:catAx>
        <c:axId val="10276478"/>
        <c:scaling>
          <c:orientation val="minMax"/>
        </c:scaling>
        <c:axPos val="b"/>
        <c:delete val="1"/>
        <c:majorTickMark val="out"/>
        <c:minorTickMark val="none"/>
        <c:tickLblPos val="nextTo"/>
        <c:crossAx val="25379439"/>
        <c:crosses val="autoZero"/>
        <c:auto val="1"/>
        <c:lblOffset val="100"/>
        <c:tickLblSkip val="1"/>
        <c:noMultiLvlLbl val="0"/>
      </c:catAx>
      <c:valAx>
        <c:axId val="25379439"/>
        <c:scaling>
          <c:orientation val="minMax"/>
        </c:scaling>
        <c:axPos val="l"/>
        <c:delete val="0"/>
        <c:numFmt formatCode="General" sourceLinked="1"/>
        <c:majorTickMark val="out"/>
        <c:minorTickMark val="none"/>
        <c:tickLblPos val="nextTo"/>
        <c:spPr>
          <a:ln w="3175">
            <a:solidFill>
              <a:srgbClr val="808080"/>
            </a:solidFill>
          </a:ln>
        </c:spPr>
        <c:crossAx val="1027647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625"/>
          <c:w val="0.70675"/>
          <c:h val="0.74725"/>
        </c:manualLayout>
      </c:layout>
      <c:barChart>
        <c:barDir val="col"/>
        <c:grouping val="clustered"/>
        <c:varyColors val="0"/>
        <c:ser>
          <c:idx val="0"/>
          <c:order val="0"/>
          <c:tx>
            <c:strRef>
              <c:f>'3.2.1.3 PROGRAMAS ARTISTICOS'!$A$16</c:f>
              <c:strCache>
                <c:ptCount val="1"/>
                <c:pt idx="0">
                  <c:v>N° de programas culturales para la formación artística y cultural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'3.2.1.3 PROGRAMAS ARTISTICOS'!$C$15:$H$15</c:f>
              <c:strCache/>
            </c:strRef>
          </c:cat>
          <c:val>
            <c:numRef>
              <c:f>'3.2.1.3 PROGRAMAS ARTISTICOS'!$C$16:$H$16</c:f>
              <c:numCache/>
            </c:numRef>
          </c:val>
        </c:ser>
        <c:axId val="27088360"/>
        <c:axId val="42468649"/>
      </c:barChart>
      <c:lineChart>
        <c:grouping val="standard"/>
        <c:varyColors val="0"/>
        <c:ser>
          <c:idx val="1"/>
          <c:order val="1"/>
          <c:tx>
            <c:strRef>
              <c:f>'3.2.1.3 PROGRAMAS ARTISTICOS'!$A$18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'3.2.1.3 PROGRAMAS ARTISTICOS'!$C$15:$H$15</c:f>
              <c:strCache/>
            </c:strRef>
          </c:cat>
          <c:val>
            <c:numRef>
              <c:f>'3.2.1.3 PROGRAMAS ARTISTICOS'!$C$18:$H$18</c:f>
              <c:numCache/>
            </c:numRef>
          </c:val>
          <c:smooth val="0"/>
        </c:ser>
        <c:axId val="46673522"/>
        <c:axId val="17408515"/>
      </c:lineChart>
      <c:catAx>
        <c:axId val="270883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468649"/>
        <c:crosses val="autoZero"/>
        <c:auto val="1"/>
        <c:lblOffset val="100"/>
        <c:tickLblSkip val="1"/>
        <c:noMultiLvlLbl val="0"/>
      </c:catAx>
      <c:valAx>
        <c:axId val="424686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88360"/>
        <c:crossesAt val="1"/>
        <c:crossBetween val="between"/>
        <c:dispUnits/>
      </c:valAx>
      <c:catAx>
        <c:axId val="46673522"/>
        <c:scaling>
          <c:orientation val="minMax"/>
        </c:scaling>
        <c:axPos val="b"/>
        <c:delete val="1"/>
        <c:majorTickMark val="out"/>
        <c:minorTickMark val="none"/>
        <c:tickLblPos val="nextTo"/>
        <c:crossAx val="17408515"/>
        <c:crosses val="autoZero"/>
        <c:auto val="1"/>
        <c:lblOffset val="100"/>
        <c:tickLblSkip val="1"/>
        <c:noMultiLvlLbl val="0"/>
      </c:catAx>
      <c:valAx>
        <c:axId val="17408515"/>
        <c:scaling>
          <c:orientation val="minMax"/>
        </c:scaling>
        <c:axPos val="l"/>
        <c:delete val="0"/>
        <c:numFmt formatCode="General" sourceLinked="1"/>
        <c:majorTickMark val="out"/>
        <c:minorTickMark val="none"/>
        <c:tickLblPos val="nextTo"/>
        <c:spPr>
          <a:ln w="3175">
            <a:solidFill>
              <a:srgbClr val="808080"/>
            </a:solidFill>
          </a:ln>
        </c:spPr>
        <c:crossAx val="466735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75"/>
          <c:w val="0.2967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775"/>
          <c:w val="0.70675"/>
          <c:h val="0.7305"/>
        </c:manualLayout>
      </c:layout>
      <c:barChart>
        <c:barDir val="col"/>
        <c:grouping val="clustered"/>
        <c:varyColors val="0"/>
        <c:ser>
          <c:idx val="0"/>
          <c:order val="0"/>
          <c:tx>
            <c:strRef>
              <c:f>'3.2.1.3 INSTRUMENTOS ARTISTICOS'!$A$16</c:f>
              <c:strCache>
                <c:ptCount val="1"/>
                <c:pt idx="0">
                  <c:v>Porcentaje de avance en adquisicion de instrumentos de expresion artistica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'3.2.1.3 INSTRUMENTOS ARTISTICOS'!$C$15:$H$15</c:f>
              <c:strCache/>
            </c:strRef>
          </c:cat>
          <c:val>
            <c:numRef>
              <c:f>'3.2.1.3 INSTRUMENTOS ARTISTICOS'!$C$16:$H$16</c:f>
              <c:numCache/>
            </c:numRef>
          </c:val>
        </c:ser>
        <c:axId val="22458908"/>
        <c:axId val="803581"/>
      </c:barChart>
      <c:lineChart>
        <c:grouping val="standard"/>
        <c:varyColors val="0"/>
        <c:ser>
          <c:idx val="1"/>
          <c:order val="1"/>
          <c:tx>
            <c:strRef>
              <c:f>'3.2.1.3 INSTRUMENTOS ARTISTICOS'!$A$18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'3.2.1.3 INSTRUMENTOS ARTISTICOS'!$C$15:$H$15</c:f>
              <c:strCache/>
            </c:strRef>
          </c:cat>
          <c:val>
            <c:numRef>
              <c:f>'3.2.1.3 INSTRUMENTOS ARTISTICOS'!$C$18:$H$18</c:f>
              <c:numCache/>
            </c:numRef>
          </c:val>
          <c:smooth val="0"/>
        </c:ser>
        <c:axId val="7232230"/>
        <c:axId val="65090071"/>
      </c:lineChart>
      <c:catAx>
        <c:axId val="224589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03581"/>
        <c:crosses val="autoZero"/>
        <c:auto val="1"/>
        <c:lblOffset val="100"/>
        <c:tickLblSkip val="1"/>
        <c:noMultiLvlLbl val="0"/>
      </c:catAx>
      <c:valAx>
        <c:axId val="8035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58908"/>
        <c:crossesAt val="1"/>
        <c:crossBetween val="between"/>
        <c:dispUnits/>
      </c:valAx>
      <c:catAx>
        <c:axId val="7232230"/>
        <c:scaling>
          <c:orientation val="minMax"/>
        </c:scaling>
        <c:axPos val="b"/>
        <c:delete val="1"/>
        <c:majorTickMark val="out"/>
        <c:minorTickMark val="none"/>
        <c:tickLblPos val="nextTo"/>
        <c:crossAx val="65090071"/>
        <c:crosses val="autoZero"/>
        <c:auto val="1"/>
        <c:lblOffset val="100"/>
        <c:tickLblSkip val="1"/>
        <c:noMultiLvlLbl val="0"/>
      </c:catAx>
      <c:valAx>
        <c:axId val="65090071"/>
        <c:scaling>
          <c:orientation val="minMax"/>
        </c:scaling>
        <c:axPos val="l"/>
        <c:delete val="0"/>
        <c:numFmt formatCode="General" sourceLinked="1"/>
        <c:majorTickMark val="out"/>
        <c:minorTickMark val="none"/>
        <c:tickLblPos val="nextTo"/>
        <c:spPr>
          <a:ln w="3175">
            <a:solidFill>
              <a:srgbClr val="808080"/>
            </a:solidFill>
          </a:ln>
        </c:spPr>
        <c:crossAx val="723223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2"/>
          <c:w val="0.70675"/>
          <c:h val="0.71175"/>
        </c:manualLayout>
      </c:layout>
      <c:barChart>
        <c:barDir val="col"/>
        <c:grouping val="clustered"/>
        <c:varyColors val="0"/>
        <c:ser>
          <c:idx val="0"/>
          <c:order val="0"/>
          <c:tx>
            <c:strRef>
              <c:f>'3.2.1.4 BIENES DE INTERES CULTU'!$A$16</c:f>
              <c:strCache>
                <c:ptCount val="1"/>
                <c:pt idx="0">
                  <c:v>N° de bienes de interés cultural identificados e intervenidos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'3.2.1.4 BIENES DE INTERES CULTU'!$C$15:$H$15</c:f>
              <c:strCache/>
            </c:strRef>
          </c:cat>
          <c:val>
            <c:numRef>
              <c:f>'3.2.1.4 BIENES DE INTERES CULTU'!$C$16:$H$16</c:f>
              <c:numCache/>
            </c:numRef>
          </c:val>
        </c:ser>
        <c:axId val="48939728"/>
        <c:axId val="37804369"/>
      </c:barChart>
      <c:lineChart>
        <c:grouping val="standard"/>
        <c:varyColors val="0"/>
        <c:ser>
          <c:idx val="1"/>
          <c:order val="1"/>
          <c:tx>
            <c:strRef>
              <c:f>'3.2.1.4 BIENES DE INTERES CULTU'!$A$18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'3.2.1.4 BIENES DE INTERES CULTU'!$C$15:$H$15</c:f>
              <c:strCache/>
            </c:strRef>
          </c:cat>
          <c:val>
            <c:numRef>
              <c:f>'3.2.1.4 BIENES DE INTERES CULTU'!$C$18:$H$18</c:f>
              <c:numCache/>
            </c:numRef>
          </c:val>
          <c:smooth val="0"/>
        </c:ser>
        <c:axId val="4695002"/>
        <c:axId val="42255019"/>
      </c:lineChart>
      <c:catAx>
        <c:axId val="489397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804369"/>
        <c:crosses val="autoZero"/>
        <c:auto val="1"/>
        <c:lblOffset val="100"/>
        <c:tickLblSkip val="1"/>
        <c:noMultiLvlLbl val="0"/>
      </c:catAx>
      <c:valAx>
        <c:axId val="378043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39728"/>
        <c:crossesAt val="1"/>
        <c:crossBetween val="between"/>
        <c:dispUnits/>
      </c:valAx>
      <c:catAx>
        <c:axId val="4695002"/>
        <c:scaling>
          <c:orientation val="minMax"/>
        </c:scaling>
        <c:axPos val="b"/>
        <c:delete val="1"/>
        <c:majorTickMark val="out"/>
        <c:minorTickMark val="none"/>
        <c:tickLblPos val="nextTo"/>
        <c:crossAx val="42255019"/>
        <c:crosses val="autoZero"/>
        <c:auto val="1"/>
        <c:lblOffset val="100"/>
        <c:tickLblSkip val="1"/>
        <c:noMultiLvlLbl val="0"/>
      </c:catAx>
      <c:valAx>
        <c:axId val="42255019"/>
        <c:scaling>
          <c:orientation val="minMax"/>
        </c:scaling>
        <c:axPos val="l"/>
        <c:delete val="0"/>
        <c:numFmt formatCode="General" sourceLinked="1"/>
        <c:majorTickMark val="out"/>
        <c:minorTickMark val="none"/>
        <c:tickLblPos val="nextTo"/>
        <c:spPr>
          <a:ln w="3175">
            <a:solidFill>
              <a:srgbClr val="808080"/>
            </a:solidFill>
          </a:ln>
        </c:spPr>
        <c:crossAx val="469500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2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2"/>
          <c:w val="0.70675"/>
          <c:h val="0.71175"/>
        </c:manualLayout>
      </c:layout>
      <c:barChart>
        <c:barDir val="col"/>
        <c:grouping val="clustered"/>
        <c:varyColors val="0"/>
        <c:ser>
          <c:idx val="0"/>
          <c:order val="0"/>
          <c:tx>
            <c:strRef>
              <c:f>'3.2.1.4 PROG DIVULGACION CULTUR'!$A$16</c:f>
              <c:strCache>
                <c:ptCount val="1"/>
                <c:pt idx="0">
                  <c:v>N° de programas de divulgación y conocimiento de bienes de interés patrimonial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'3.2.1.4 PROG DIVULGACION CULTUR'!$C$15:$H$15</c:f>
              <c:strCache/>
            </c:strRef>
          </c:cat>
          <c:val>
            <c:numRef>
              <c:f>'3.2.1.4 PROG DIVULGACION CULTUR'!$C$16:$H$16</c:f>
              <c:numCache/>
            </c:numRef>
          </c:val>
        </c:ser>
        <c:axId val="44750852"/>
        <c:axId val="104485"/>
      </c:barChart>
      <c:lineChart>
        <c:grouping val="standard"/>
        <c:varyColors val="0"/>
        <c:ser>
          <c:idx val="1"/>
          <c:order val="1"/>
          <c:tx>
            <c:strRef>
              <c:f>'3.2.1.4 PROG DIVULGACION CULTUR'!$A$18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'3.2.1.4 PROG DIVULGACION CULTUR'!$C$15:$H$15</c:f>
              <c:strCache/>
            </c:strRef>
          </c:cat>
          <c:val>
            <c:numRef>
              <c:f>'3.2.1.4 PROG DIVULGACION CULTUR'!$C$18:$H$18</c:f>
              <c:numCache/>
            </c:numRef>
          </c:val>
          <c:smooth val="0"/>
        </c:ser>
        <c:axId val="940366"/>
        <c:axId val="8463295"/>
      </c:lineChart>
      <c:catAx>
        <c:axId val="447508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4485"/>
        <c:crosses val="autoZero"/>
        <c:auto val="1"/>
        <c:lblOffset val="100"/>
        <c:tickLblSkip val="1"/>
        <c:noMultiLvlLbl val="0"/>
      </c:catAx>
      <c:valAx>
        <c:axId val="1044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50852"/>
        <c:crossesAt val="1"/>
        <c:crossBetween val="between"/>
        <c:dispUnits/>
      </c:valAx>
      <c:catAx>
        <c:axId val="940366"/>
        <c:scaling>
          <c:orientation val="minMax"/>
        </c:scaling>
        <c:axPos val="b"/>
        <c:delete val="1"/>
        <c:majorTickMark val="out"/>
        <c:minorTickMark val="none"/>
        <c:tickLblPos val="nextTo"/>
        <c:crossAx val="8463295"/>
        <c:crosses val="autoZero"/>
        <c:auto val="1"/>
        <c:lblOffset val="100"/>
        <c:tickLblSkip val="1"/>
        <c:noMultiLvlLbl val="0"/>
      </c:catAx>
      <c:valAx>
        <c:axId val="8463295"/>
        <c:scaling>
          <c:orientation val="minMax"/>
        </c:scaling>
        <c:axPos val="l"/>
        <c:delete val="0"/>
        <c:numFmt formatCode="General" sourceLinked="1"/>
        <c:majorTickMark val="out"/>
        <c:minorTickMark val="none"/>
        <c:tickLblPos val="nextTo"/>
        <c:spPr>
          <a:ln w="3175">
            <a:solidFill>
              <a:srgbClr val="808080"/>
            </a:solidFill>
          </a:ln>
        </c:spPr>
        <c:crossAx val="94036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2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212"/>
          <c:w val="0.6545"/>
          <c:h val="0.71175"/>
        </c:manualLayout>
      </c:layout>
      <c:barChart>
        <c:barDir val="col"/>
        <c:grouping val="clustered"/>
        <c:varyColors val="0"/>
        <c:ser>
          <c:idx val="0"/>
          <c:order val="0"/>
          <c:tx>
            <c:strRef>
              <c:f>'3.2.1.5 EVENTOS CULTURALES'!$A$16</c:f>
              <c:strCache>
                <c:ptCount val="1"/>
                <c:pt idx="0">
                  <c:v>N° de programas de difusión del patrimonio cultural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'3.2.1.5 EVENTOS CULTURALES'!$C$15:$H$15</c:f>
              <c:strCache/>
            </c:strRef>
          </c:cat>
          <c:val>
            <c:numRef>
              <c:f>'3.2.1.5 EVENTOS CULTURALES'!$C$16:$H$16</c:f>
              <c:numCache/>
            </c:numRef>
          </c:val>
        </c:ser>
        <c:axId val="9060792"/>
        <c:axId val="14438265"/>
      </c:barChart>
      <c:lineChart>
        <c:grouping val="standard"/>
        <c:varyColors val="0"/>
        <c:ser>
          <c:idx val="1"/>
          <c:order val="1"/>
          <c:tx>
            <c:strRef>
              <c:f>'3.2.1.5 EVENTOS CULTURALES'!$A$18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'3.2.1.5 EVENTOS CULTURALES'!$C$15:$H$15</c:f>
              <c:strCache/>
            </c:strRef>
          </c:cat>
          <c:val>
            <c:numRef>
              <c:f>'3.2.1.5 EVENTOS CULTURALES'!$C$18:$H$18</c:f>
              <c:numCache/>
            </c:numRef>
          </c:val>
          <c:smooth val="0"/>
        </c:ser>
        <c:axId val="62835522"/>
        <c:axId val="28648787"/>
      </c:lineChart>
      <c:catAx>
        <c:axId val="90607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438265"/>
        <c:crosses val="autoZero"/>
        <c:auto val="1"/>
        <c:lblOffset val="100"/>
        <c:tickLblSkip val="1"/>
        <c:noMultiLvlLbl val="0"/>
      </c:catAx>
      <c:valAx>
        <c:axId val="144382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60792"/>
        <c:crossesAt val="1"/>
        <c:crossBetween val="between"/>
        <c:dispUnits/>
      </c:valAx>
      <c:catAx>
        <c:axId val="62835522"/>
        <c:scaling>
          <c:orientation val="minMax"/>
        </c:scaling>
        <c:axPos val="b"/>
        <c:delete val="1"/>
        <c:majorTickMark val="out"/>
        <c:minorTickMark val="none"/>
        <c:tickLblPos val="nextTo"/>
        <c:crossAx val="28648787"/>
        <c:crosses val="autoZero"/>
        <c:auto val="1"/>
        <c:lblOffset val="100"/>
        <c:tickLblSkip val="1"/>
        <c:noMultiLvlLbl val="0"/>
      </c:catAx>
      <c:valAx>
        <c:axId val="28648787"/>
        <c:scaling>
          <c:orientation val="minMax"/>
        </c:scaling>
        <c:axPos val="l"/>
        <c:delete val="0"/>
        <c:numFmt formatCode="General" sourceLinked="1"/>
        <c:majorTickMark val="out"/>
        <c:minorTickMark val="none"/>
        <c:tickLblPos val="nextTo"/>
        <c:spPr>
          <a:ln w="3175">
            <a:solidFill>
              <a:srgbClr val="808080"/>
            </a:solidFill>
          </a:ln>
        </c:spPr>
        <c:crossAx val="628355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5"/>
          <c:y val="0.55325"/>
          <c:w val="0.29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'3.1.1.1 DESERCION ESCOLAR'!$A$16</c:f>
              <c:strCache>
                <c:ptCount val="1"/>
                <c:pt idx="0">
                  <c:v>Tasa de deserción escolar</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'3.1.1.1 DESERCION ESCOLAR'!$C$15:$H$15</c:f>
              <c:strCache/>
            </c:strRef>
          </c:cat>
          <c:val>
            <c:numRef>
              <c:f>'3.1.1.1 DESERCION ESCOLAR'!$C$16:$H$16</c:f>
              <c:numCache/>
            </c:numRef>
          </c:val>
        </c:ser>
        <c:axId val="35954884"/>
        <c:axId val="55158501"/>
      </c:barChart>
      <c:lineChart>
        <c:grouping val="standard"/>
        <c:varyColors val="0"/>
        <c:ser>
          <c:idx val="1"/>
          <c:order val="1"/>
          <c:tx>
            <c:strRef>
              <c:f>'3.1.1.1 DESERCION ESCOLAR'!$A$18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'3.1.1.1 DESERCION ESCOLAR'!$C$15:$H$15</c:f>
              <c:strCache/>
            </c:strRef>
          </c:cat>
          <c:val>
            <c:numRef>
              <c:f>'3.1.1.1 DESERCION ESCOLAR'!$C$18:$H$18</c:f>
              <c:numCache/>
            </c:numRef>
          </c:val>
          <c:smooth val="0"/>
        </c:ser>
        <c:axId val="26664462"/>
        <c:axId val="38653567"/>
      </c:lineChart>
      <c:catAx>
        <c:axId val="359548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158501"/>
        <c:crosses val="autoZero"/>
        <c:auto val="1"/>
        <c:lblOffset val="100"/>
        <c:tickLblSkip val="1"/>
        <c:noMultiLvlLbl val="0"/>
      </c:catAx>
      <c:valAx>
        <c:axId val="551585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54884"/>
        <c:crossesAt val="1"/>
        <c:crossBetween val="between"/>
        <c:dispUnits/>
      </c:valAx>
      <c:catAx>
        <c:axId val="26664462"/>
        <c:scaling>
          <c:orientation val="minMax"/>
        </c:scaling>
        <c:axPos val="b"/>
        <c:delete val="1"/>
        <c:majorTickMark val="out"/>
        <c:minorTickMark val="none"/>
        <c:tickLblPos val="nextTo"/>
        <c:crossAx val="38653567"/>
        <c:crosses val="autoZero"/>
        <c:auto val="1"/>
        <c:lblOffset val="100"/>
        <c:tickLblSkip val="1"/>
        <c:noMultiLvlLbl val="0"/>
      </c:catAx>
      <c:valAx>
        <c:axId val="38653567"/>
        <c:scaling>
          <c:orientation val="minMax"/>
        </c:scaling>
        <c:axPos val="l"/>
        <c:delete val="0"/>
        <c:numFmt formatCode="General" sourceLinked="1"/>
        <c:majorTickMark val="out"/>
        <c:minorTickMark val="none"/>
        <c:tickLblPos val="nextTo"/>
        <c:spPr>
          <a:ln w="3175">
            <a:solidFill>
              <a:srgbClr val="808080"/>
            </a:solidFill>
          </a:ln>
        </c:spPr>
        <c:crossAx val="2666446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'3.3.1.1 ESCENARIOS DEPORTIVOS'!$A$16</c:f>
              <c:strCache>
                <c:ptCount val="1"/>
                <c:pt idx="0">
                  <c:v>N° de escenarios mejorados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'3.3.1.1 ESCENARIOS DEPORTIVOS'!$C$15:$H$15</c:f>
              <c:strCache/>
            </c:strRef>
          </c:cat>
          <c:val>
            <c:numRef>
              <c:f>'3.3.1.1 ESCENARIOS DEPORTIVOS'!$C$16:$H$16</c:f>
              <c:numCache/>
            </c:numRef>
          </c:val>
        </c:ser>
        <c:axId val="56512492"/>
        <c:axId val="38850381"/>
      </c:barChart>
      <c:lineChart>
        <c:grouping val="standard"/>
        <c:varyColors val="0"/>
        <c:ser>
          <c:idx val="1"/>
          <c:order val="1"/>
          <c:tx>
            <c:strRef>
              <c:f>'3.3.1.1 ESCENARIOS DEPORTIVOS'!$A$18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'3.3.1.1 ESCENARIOS DEPORTIVOS'!$C$15:$H$15</c:f>
              <c:strCache/>
            </c:strRef>
          </c:cat>
          <c:val>
            <c:numRef>
              <c:f>'3.3.1.1 ESCENARIOS DEPORTIVOS'!$C$18:$H$18</c:f>
              <c:numCache/>
            </c:numRef>
          </c:val>
          <c:smooth val="0"/>
        </c:ser>
        <c:axId val="14109110"/>
        <c:axId val="59873127"/>
      </c:lineChart>
      <c:catAx>
        <c:axId val="565124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850381"/>
        <c:crosses val="autoZero"/>
        <c:auto val="1"/>
        <c:lblOffset val="100"/>
        <c:tickLblSkip val="1"/>
        <c:noMultiLvlLbl val="0"/>
      </c:catAx>
      <c:valAx>
        <c:axId val="388503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12492"/>
        <c:crossesAt val="1"/>
        <c:crossBetween val="between"/>
        <c:dispUnits/>
      </c:valAx>
      <c:catAx>
        <c:axId val="14109110"/>
        <c:scaling>
          <c:orientation val="minMax"/>
        </c:scaling>
        <c:axPos val="b"/>
        <c:delete val="1"/>
        <c:majorTickMark val="out"/>
        <c:minorTickMark val="none"/>
        <c:tickLblPos val="nextTo"/>
        <c:crossAx val="59873127"/>
        <c:crosses val="autoZero"/>
        <c:auto val="1"/>
        <c:lblOffset val="100"/>
        <c:tickLblSkip val="1"/>
        <c:noMultiLvlLbl val="0"/>
      </c:catAx>
      <c:valAx>
        <c:axId val="59873127"/>
        <c:scaling>
          <c:orientation val="minMax"/>
        </c:scaling>
        <c:axPos val="l"/>
        <c:delete val="0"/>
        <c:numFmt formatCode="General" sourceLinked="1"/>
        <c:majorTickMark val="out"/>
        <c:minorTickMark val="none"/>
        <c:tickLblPos val="nextTo"/>
        <c:spPr>
          <a:ln w="3175">
            <a:solidFill>
              <a:srgbClr val="808080"/>
            </a:solidFill>
          </a:ln>
        </c:spPr>
        <c:crossAx val="1410911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5"/>
          <c:w val="0.70675"/>
          <c:h val="0.7305"/>
        </c:manualLayout>
      </c:layout>
      <c:barChart>
        <c:barDir val="col"/>
        <c:grouping val="clustered"/>
        <c:varyColors val="0"/>
        <c:ser>
          <c:idx val="0"/>
          <c:order val="0"/>
          <c:tx>
            <c:strRef>
              <c:f>'3.3.1.1 POLIDEPORTIVOS'!$A$16</c:f>
              <c:strCache>
                <c:ptCount val="1"/>
                <c:pt idx="0">
                  <c:v>Nº de polideportivos mejorados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'3.3.1.1 POLIDEPORTIVOS'!$C$15:$H$15</c:f>
              <c:strCache/>
            </c:strRef>
          </c:cat>
          <c:val>
            <c:numRef>
              <c:f>'3.3.1.1 POLIDEPORTIVOS'!$C$16:$H$16</c:f>
              <c:numCache/>
            </c:numRef>
          </c:val>
        </c:ser>
        <c:axId val="1987232"/>
        <c:axId val="17885089"/>
      </c:barChart>
      <c:lineChart>
        <c:grouping val="standard"/>
        <c:varyColors val="0"/>
        <c:ser>
          <c:idx val="1"/>
          <c:order val="1"/>
          <c:tx>
            <c:strRef>
              <c:f>'3.3.1.1 POLIDEPORTIVOS'!$A$18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'3.3.1.1 POLIDEPORTIVOS'!$C$15:$H$15</c:f>
              <c:strCache/>
            </c:strRef>
          </c:cat>
          <c:val>
            <c:numRef>
              <c:f>'3.3.1.1 POLIDEPORTIVOS'!$C$18:$H$18</c:f>
              <c:numCache/>
            </c:numRef>
          </c:val>
          <c:smooth val="0"/>
        </c:ser>
        <c:axId val="26748074"/>
        <c:axId val="39406075"/>
      </c:lineChart>
      <c:catAx>
        <c:axId val="19872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885089"/>
        <c:crosses val="autoZero"/>
        <c:auto val="1"/>
        <c:lblOffset val="100"/>
        <c:tickLblSkip val="1"/>
        <c:noMultiLvlLbl val="0"/>
      </c:catAx>
      <c:valAx>
        <c:axId val="178850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7232"/>
        <c:crossesAt val="1"/>
        <c:crossBetween val="between"/>
        <c:dispUnits/>
      </c:valAx>
      <c:catAx>
        <c:axId val="26748074"/>
        <c:scaling>
          <c:orientation val="minMax"/>
        </c:scaling>
        <c:axPos val="b"/>
        <c:delete val="1"/>
        <c:majorTickMark val="out"/>
        <c:minorTickMark val="none"/>
        <c:tickLblPos val="nextTo"/>
        <c:crossAx val="39406075"/>
        <c:crosses val="autoZero"/>
        <c:auto val="1"/>
        <c:lblOffset val="100"/>
        <c:tickLblSkip val="1"/>
        <c:noMultiLvlLbl val="0"/>
      </c:catAx>
      <c:valAx>
        <c:axId val="39406075"/>
        <c:scaling>
          <c:orientation val="minMax"/>
        </c:scaling>
        <c:axPos val="l"/>
        <c:delete val="0"/>
        <c:numFmt formatCode="General" sourceLinked="1"/>
        <c:majorTickMark val="out"/>
        <c:minorTickMark val="none"/>
        <c:tickLblPos val="nextTo"/>
        <c:spPr>
          <a:ln w="3175">
            <a:solidFill>
              <a:srgbClr val="808080"/>
            </a:solidFill>
          </a:ln>
        </c:spPr>
        <c:crossAx val="2674807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25"/>
          <c:w val="0.29675"/>
          <c:h val="0.097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20625"/>
          <c:w val="0.676"/>
          <c:h val="0.74725"/>
        </c:manualLayout>
      </c:layout>
      <c:barChart>
        <c:barDir val="col"/>
        <c:grouping val="clustered"/>
        <c:varyColors val="0"/>
        <c:ser>
          <c:idx val="0"/>
          <c:order val="0"/>
          <c:tx>
            <c:strRef>
              <c:f>'3.3.1.1 PARQUES INFANTILES'!$A$16</c:f>
              <c:strCache>
                <c:ptCount val="1"/>
                <c:pt idx="0">
                  <c:v>N° de parque infantiles construidos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'3.3.1.1 PARQUES INFANTILES'!$C$15:$H$15</c:f>
              <c:strCache/>
            </c:strRef>
          </c:cat>
          <c:val>
            <c:numRef>
              <c:f>'3.3.1.1 PARQUES INFANTILES'!$C$16:$H$16</c:f>
              <c:numCache/>
            </c:numRef>
          </c:val>
        </c:ser>
        <c:axId val="19110356"/>
        <c:axId val="37775477"/>
      </c:barChart>
      <c:lineChart>
        <c:grouping val="standard"/>
        <c:varyColors val="0"/>
        <c:ser>
          <c:idx val="1"/>
          <c:order val="1"/>
          <c:tx>
            <c:strRef>
              <c:f>'3.3.1.1 PARQUES INFANTILES'!$A$18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'3.3.1.1 PARQUES INFANTILES'!$C$15:$H$15</c:f>
              <c:strCache/>
            </c:strRef>
          </c:cat>
          <c:val>
            <c:numRef>
              <c:f>'3.3.1.1 PARQUES INFANTILES'!$C$18:$H$18</c:f>
              <c:numCache/>
            </c:numRef>
          </c:val>
          <c:smooth val="0"/>
        </c:ser>
        <c:axId val="4434974"/>
        <c:axId val="39914767"/>
      </c:lineChart>
      <c:catAx>
        <c:axId val="191103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775477"/>
        <c:crosses val="autoZero"/>
        <c:auto val="1"/>
        <c:lblOffset val="100"/>
        <c:tickLblSkip val="1"/>
        <c:noMultiLvlLbl val="0"/>
      </c:catAx>
      <c:valAx>
        <c:axId val="377754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10356"/>
        <c:crossesAt val="1"/>
        <c:crossBetween val="between"/>
        <c:dispUnits/>
      </c:valAx>
      <c:catAx>
        <c:axId val="4434974"/>
        <c:scaling>
          <c:orientation val="minMax"/>
        </c:scaling>
        <c:axPos val="b"/>
        <c:delete val="1"/>
        <c:majorTickMark val="out"/>
        <c:minorTickMark val="none"/>
        <c:tickLblPos val="nextTo"/>
        <c:crossAx val="39914767"/>
        <c:crosses val="autoZero"/>
        <c:auto val="1"/>
        <c:lblOffset val="100"/>
        <c:tickLblSkip val="1"/>
        <c:noMultiLvlLbl val="0"/>
      </c:catAx>
      <c:valAx>
        <c:axId val="39914767"/>
        <c:scaling>
          <c:orientation val="minMax"/>
        </c:scaling>
        <c:axPos val="l"/>
        <c:delete val="0"/>
        <c:numFmt formatCode="General" sourceLinked="1"/>
        <c:majorTickMark val="out"/>
        <c:minorTickMark val="none"/>
        <c:tickLblPos val="nextTo"/>
        <c:spPr>
          <a:ln w="3175">
            <a:solidFill>
              <a:srgbClr val="808080"/>
            </a:solidFill>
          </a:ln>
        </c:spPr>
        <c:crossAx val="443497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375"/>
          <c:w val="0.2957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20625"/>
          <c:w val="0.676"/>
          <c:h val="0.74725"/>
        </c:manualLayout>
      </c:layout>
      <c:barChart>
        <c:barDir val="col"/>
        <c:grouping val="clustered"/>
        <c:varyColors val="0"/>
        <c:ser>
          <c:idx val="0"/>
          <c:order val="0"/>
          <c:tx>
            <c:strRef>
              <c:f>'3.3.1.1 ADECUACIONES DEPORTIVAS'!$A$16</c:f>
              <c:strCache>
                <c:ptCount val="1"/>
                <c:pt idx="0">
                  <c:v>N° de adecuaciones implementadas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'3.3.1.1 ADECUACIONES DEPORTIVAS'!$C$15:$H$15</c:f>
              <c:strCache/>
            </c:strRef>
          </c:cat>
          <c:val>
            <c:numRef>
              <c:f>'3.3.1.1 ADECUACIONES DEPORTIVAS'!$C$16:$H$16</c:f>
              <c:numCache/>
            </c:numRef>
          </c:val>
        </c:ser>
        <c:axId val="23688584"/>
        <c:axId val="11870665"/>
      </c:barChart>
      <c:lineChart>
        <c:grouping val="standard"/>
        <c:varyColors val="0"/>
        <c:ser>
          <c:idx val="1"/>
          <c:order val="1"/>
          <c:tx>
            <c:strRef>
              <c:f>'3.3.1.1 ADECUACIONES DEPORTIVAS'!$A$18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'3.3.1.1 ADECUACIONES DEPORTIVAS'!$C$15:$H$15</c:f>
              <c:strCache/>
            </c:strRef>
          </c:cat>
          <c:val>
            <c:numRef>
              <c:f>'3.3.1.1 ADECUACIONES DEPORTIVAS'!$C$18:$H$18</c:f>
              <c:numCache/>
            </c:numRef>
          </c:val>
          <c:smooth val="0"/>
        </c:ser>
        <c:axId val="39727122"/>
        <c:axId val="21999779"/>
      </c:lineChart>
      <c:catAx>
        <c:axId val="236885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870665"/>
        <c:crosses val="autoZero"/>
        <c:auto val="1"/>
        <c:lblOffset val="100"/>
        <c:tickLblSkip val="1"/>
        <c:noMultiLvlLbl val="0"/>
      </c:catAx>
      <c:valAx>
        <c:axId val="11870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88584"/>
        <c:crossesAt val="1"/>
        <c:crossBetween val="between"/>
        <c:dispUnits/>
      </c:valAx>
      <c:catAx>
        <c:axId val="39727122"/>
        <c:scaling>
          <c:orientation val="minMax"/>
        </c:scaling>
        <c:axPos val="b"/>
        <c:delete val="1"/>
        <c:majorTickMark val="out"/>
        <c:minorTickMark val="none"/>
        <c:tickLblPos val="nextTo"/>
        <c:crossAx val="21999779"/>
        <c:crosses val="autoZero"/>
        <c:auto val="1"/>
        <c:lblOffset val="100"/>
        <c:tickLblSkip val="1"/>
        <c:noMultiLvlLbl val="0"/>
      </c:catAx>
      <c:valAx>
        <c:axId val="21999779"/>
        <c:scaling>
          <c:orientation val="minMax"/>
        </c:scaling>
        <c:axPos val="l"/>
        <c:delete val="0"/>
        <c:numFmt formatCode="General" sourceLinked="1"/>
        <c:majorTickMark val="out"/>
        <c:minorTickMark val="none"/>
        <c:tickLblPos val="nextTo"/>
        <c:spPr>
          <a:ln w="3175">
            <a:solidFill>
              <a:srgbClr val="808080"/>
            </a:solidFill>
          </a:ln>
        </c:spPr>
        <c:crossAx val="397271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375"/>
          <c:w val="0.2957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
          <c:w val="0.722"/>
          <c:h val="0.73775"/>
        </c:manualLayout>
      </c:layout>
      <c:barChart>
        <c:barDir val="col"/>
        <c:grouping val="clustered"/>
        <c:varyColors val="0"/>
        <c:ser>
          <c:idx val="0"/>
          <c:order val="0"/>
          <c:tx>
            <c:strRef>
              <c:f>'3.3.1.2 MONITORES DEPORTIVOS'!$A$16</c:f>
              <c:strCache>
                <c:ptCount val="1"/>
                <c:pt idx="0">
                  <c:v>N° de monitores deportivos activos coordinados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'3.3.1.2 MONITORES DEPORTIVOS'!$C$15:$H$15</c:f>
              <c:strCache/>
            </c:strRef>
          </c:cat>
          <c:val>
            <c:numRef>
              <c:f>'3.3.1.2 MONITORES DEPORTIVOS'!$C$16:$H$16</c:f>
              <c:numCache/>
            </c:numRef>
          </c:val>
        </c:ser>
        <c:axId val="63780284"/>
        <c:axId val="37151645"/>
      </c:barChart>
      <c:lineChart>
        <c:grouping val="standard"/>
        <c:varyColors val="0"/>
        <c:ser>
          <c:idx val="1"/>
          <c:order val="1"/>
          <c:tx>
            <c:strRef>
              <c:f>'3.3.1.2 MONITORES DEPORTIVOS'!$A$18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'3.3.1.2 MONITORES DEPORTIVOS'!$C$15:$H$15</c:f>
              <c:strCache/>
            </c:strRef>
          </c:cat>
          <c:val>
            <c:numRef>
              <c:f>'3.3.1.2 MONITORES DEPORTIVOS'!$C$18:$H$18</c:f>
              <c:numCache/>
            </c:numRef>
          </c:val>
          <c:smooth val="0"/>
        </c:ser>
        <c:axId val="65929350"/>
        <c:axId val="56493239"/>
      </c:lineChart>
      <c:catAx>
        <c:axId val="637802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151645"/>
        <c:crosses val="autoZero"/>
        <c:auto val="1"/>
        <c:lblOffset val="100"/>
        <c:tickLblSkip val="1"/>
        <c:noMultiLvlLbl val="0"/>
      </c:catAx>
      <c:valAx>
        <c:axId val="371516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80284"/>
        <c:crossesAt val="1"/>
        <c:crossBetween val="between"/>
        <c:dispUnits/>
      </c:valAx>
      <c:catAx>
        <c:axId val="65929350"/>
        <c:scaling>
          <c:orientation val="minMax"/>
        </c:scaling>
        <c:axPos val="b"/>
        <c:delete val="1"/>
        <c:majorTickMark val="out"/>
        <c:minorTickMark val="none"/>
        <c:tickLblPos val="nextTo"/>
        <c:crossAx val="56493239"/>
        <c:crosses val="autoZero"/>
        <c:auto val="1"/>
        <c:lblOffset val="100"/>
        <c:tickLblSkip val="1"/>
        <c:noMultiLvlLbl val="0"/>
      </c:catAx>
      <c:valAx>
        <c:axId val="56493239"/>
        <c:scaling>
          <c:orientation val="minMax"/>
        </c:scaling>
        <c:axPos val="l"/>
        <c:delete val="0"/>
        <c:numFmt formatCode="General" sourceLinked="1"/>
        <c:majorTickMark val="out"/>
        <c:minorTickMark val="none"/>
        <c:tickLblPos val="nextTo"/>
        <c:spPr>
          <a:ln w="3175">
            <a:solidFill>
              <a:srgbClr val="808080"/>
            </a:solidFill>
          </a:ln>
        </c:spPr>
        <c:crossAx val="6592935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208"/>
          <c:w val="0.67175"/>
          <c:h val="0.7355"/>
        </c:manualLayout>
      </c:layout>
      <c:barChart>
        <c:barDir val="col"/>
        <c:grouping val="clustered"/>
        <c:varyColors val="0"/>
        <c:ser>
          <c:idx val="0"/>
          <c:order val="0"/>
          <c:tx>
            <c:strRef>
              <c:f>'3.3.1.2 PROYECTOS Y EVENTOS DEP'!$A$16</c:f>
              <c:strCache>
                <c:ptCount val="1"/>
                <c:pt idx="0">
                  <c:v>N° de proyectos deportivos gestionados y ejecutados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'3.3.1.2 PROYECTOS Y EVENTOS DEP'!$C$15:$H$15</c:f>
              <c:strCache/>
            </c:strRef>
          </c:cat>
          <c:val>
            <c:numRef>
              <c:f>'3.3.1.2 PROYECTOS Y EVENTOS DEP'!$C$16:$H$16</c:f>
              <c:numCache/>
            </c:numRef>
          </c:val>
        </c:ser>
        <c:axId val="38677104"/>
        <c:axId val="12549617"/>
      </c:barChart>
      <c:lineChart>
        <c:grouping val="standard"/>
        <c:varyColors val="0"/>
        <c:ser>
          <c:idx val="1"/>
          <c:order val="1"/>
          <c:tx>
            <c:strRef>
              <c:f>'3.3.1.2 PROYECTOS Y EVENTOS DEP'!$A$18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'3.3.1.2 PROYECTOS Y EVENTOS DEP'!$C$15:$H$15</c:f>
              <c:strCache/>
            </c:strRef>
          </c:cat>
          <c:val>
            <c:numRef>
              <c:f>'3.3.1.2 PROYECTOS Y EVENTOS DEP'!$C$18:$H$18</c:f>
              <c:numCache/>
            </c:numRef>
          </c:val>
          <c:smooth val="0"/>
        </c:ser>
        <c:axId val="45837690"/>
        <c:axId val="9886027"/>
      </c:lineChart>
      <c:catAx>
        <c:axId val="386771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549617"/>
        <c:crosses val="autoZero"/>
        <c:auto val="1"/>
        <c:lblOffset val="100"/>
        <c:tickLblSkip val="1"/>
        <c:noMultiLvlLbl val="0"/>
      </c:catAx>
      <c:valAx>
        <c:axId val="125496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77104"/>
        <c:crossesAt val="1"/>
        <c:crossBetween val="between"/>
        <c:dispUnits/>
      </c:valAx>
      <c:catAx>
        <c:axId val="45837690"/>
        <c:scaling>
          <c:orientation val="minMax"/>
        </c:scaling>
        <c:axPos val="b"/>
        <c:delete val="1"/>
        <c:majorTickMark val="out"/>
        <c:minorTickMark val="none"/>
        <c:tickLblPos val="nextTo"/>
        <c:crossAx val="9886027"/>
        <c:crosses val="autoZero"/>
        <c:auto val="1"/>
        <c:lblOffset val="100"/>
        <c:tickLblSkip val="1"/>
        <c:noMultiLvlLbl val="0"/>
      </c:catAx>
      <c:valAx>
        <c:axId val="9886027"/>
        <c:scaling>
          <c:orientation val="minMax"/>
        </c:scaling>
        <c:axPos val="l"/>
        <c:delete val="0"/>
        <c:numFmt formatCode="General" sourceLinked="1"/>
        <c:majorTickMark val="out"/>
        <c:minorTickMark val="none"/>
        <c:tickLblPos val="nextTo"/>
        <c:spPr>
          <a:ln w="3175">
            <a:solidFill>
              <a:srgbClr val="808080"/>
            </a:solidFill>
          </a:ln>
        </c:spPr>
        <c:crossAx val="4583769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175"/>
          <c:y val="0.55325"/>
          <c:w val="0.29825"/>
          <c:h val="0.099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
          <c:w val="0.6895"/>
          <c:h val="0.73775"/>
        </c:manualLayout>
      </c:layout>
      <c:barChart>
        <c:barDir val="col"/>
        <c:grouping val="clustered"/>
        <c:varyColors val="0"/>
        <c:ser>
          <c:idx val="0"/>
          <c:order val="0"/>
          <c:tx>
            <c:strRef>
              <c:f>'3.3.1.3 ESCUELAS FORMACION DEPO'!$A$16</c:f>
              <c:strCache>
                <c:ptCount val="1"/>
                <c:pt idx="0">
                  <c:v>N° de escuelas de formación deportiva fortalecida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'3.3.1.3 ESCUELAS FORMACION DEPO'!$C$15:$H$15</c:f>
              <c:strCache/>
            </c:strRef>
          </c:cat>
          <c:val>
            <c:numRef>
              <c:f>'3.3.1.3 ESCUELAS FORMACION DEPO'!$C$16:$H$16</c:f>
              <c:numCache/>
            </c:numRef>
          </c:val>
        </c:ser>
        <c:axId val="21865380"/>
        <c:axId val="62570693"/>
      </c:barChart>
      <c:lineChart>
        <c:grouping val="standard"/>
        <c:varyColors val="0"/>
        <c:ser>
          <c:idx val="1"/>
          <c:order val="1"/>
          <c:tx>
            <c:strRef>
              <c:f>'3.3.1.3 ESCUELAS FORMACION DEPO'!$A$18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'3.3.1.3 ESCUELAS FORMACION DEPO'!$C$15:$H$15</c:f>
              <c:strCache/>
            </c:strRef>
          </c:cat>
          <c:val>
            <c:numRef>
              <c:f>'3.3.1.3 ESCUELAS FORMACION DEPO'!$C$18:$H$18</c:f>
              <c:numCache/>
            </c:numRef>
          </c:val>
          <c:smooth val="0"/>
        </c:ser>
        <c:axId val="26265326"/>
        <c:axId val="35061343"/>
      </c:lineChart>
      <c:catAx>
        <c:axId val="218653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570693"/>
        <c:crosses val="autoZero"/>
        <c:auto val="1"/>
        <c:lblOffset val="100"/>
        <c:tickLblSkip val="1"/>
        <c:noMultiLvlLbl val="0"/>
      </c:catAx>
      <c:valAx>
        <c:axId val="625706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65380"/>
        <c:crossesAt val="1"/>
        <c:crossBetween val="between"/>
        <c:dispUnits/>
      </c:valAx>
      <c:catAx>
        <c:axId val="26265326"/>
        <c:scaling>
          <c:orientation val="minMax"/>
        </c:scaling>
        <c:axPos val="b"/>
        <c:delete val="1"/>
        <c:majorTickMark val="out"/>
        <c:minorTickMark val="none"/>
        <c:tickLblPos val="nextTo"/>
        <c:crossAx val="35061343"/>
        <c:crosses val="autoZero"/>
        <c:auto val="1"/>
        <c:lblOffset val="100"/>
        <c:tickLblSkip val="1"/>
        <c:noMultiLvlLbl val="0"/>
      </c:catAx>
      <c:valAx>
        <c:axId val="35061343"/>
        <c:scaling>
          <c:orientation val="minMax"/>
        </c:scaling>
        <c:axPos val="l"/>
        <c:delete val="0"/>
        <c:numFmt formatCode="General" sourceLinked="1"/>
        <c:majorTickMark val="out"/>
        <c:minorTickMark val="none"/>
        <c:tickLblPos val="nextTo"/>
        <c:spPr>
          <a:ln w="3175">
            <a:solidFill>
              <a:srgbClr val="808080"/>
            </a:solidFill>
          </a:ln>
        </c:spPr>
        <c:crossAx val="2626532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'3.1.1.2 ANALFABETISMO'!$A$16</c:f>
              <c:strCache>
                <c:ptCount val="1"/>
                <c:pt idx="0">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'3.1.1.2 ANALFABETISMO'!$C$15:$H$15</c:f>
              <c:strCache/>
            </c:strRef>
          </c:cat>
          <c:val>
            <c:numRef>
              <c:f>'3.1.1.2 ANALFABETISMO'!$C$16:$H$16</c:f>
              <c:numCache/>
            </c:numRef>
          </c:val>
        </c:ser>
        <c:axId val="12337784"/>
        <c:axId val="43931193"/>
      </c:barChart>
      <c:lineChart>
        <c:grouping val="standard"/>
        <c:varyColors val="0"/>
        <c:ser>
          <c:idx val="1"/>
          <c:order val="1"/>
          <c:tx>
            <c:strRef>
              <c:f>'3.1.1.2 ANALFABETISMO'!$A$18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'3.1.1.2 ANALFABETISMO'!$C$15:$H$15</c:f>
              <c:strCache/>
            </c:strRef>
          </c:cat>
          <c:val>
            <c:numRef>
              <c:f>'3.1.1.2 ANALFABETISMO'!$C$18:$H$18</c:f>
              <c:numCache/>
            </c:numRef>
          </c:val>
          <c:smooth val="0"/>
        </c:ser>
        <c:axId val="59836418"/>
        <c:axId val="1656851"/>
      </c:lineChart>
      <c:catAx>
        <c:axId val="123377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931193"/>
        <c:crosses val="autoZero"/>
        <c:auto val="1"/>
        <c:lblOffset val="100"/>
        <c:tickLblSkip val="1"/>
        <c:noMultiLvlLbl val="0"/>
      </c:catAx>
      <c:valAx>
        <c:axId val="439311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337784"/>
        <c:crossesAt val="1"/>
        <c:crossBetween val="between"/>
        <c:dispUnits/>
      </c:valAx>
      <c:catAx>
        <c:axId val="59836418"/>
        <c:scaling>
          <c:orientation val="minMax"/>
        </c:scaling>
        <c:axPos val="b"/>
        <c:delete val="1"/>
        <c:majorTickMark val="out"/>
        <c:minorTickMark val="none"/>
        <c:tickLblPos val="nextTo"/>
        <c:crossAx val="1656851"/>
        <c:crosses val="autoZero"/>
        <c:auto val="1"/>
        <c:lblOffset val="100"/>
        <c:tickLblSkip val="1"/>
        <c:noMultiLvlLbl val="0"/>
      </c:catAx>
      <c:valAx>
        <c:axId val="1656851"/>
        <c:scaling>
          <c:orientation val="minMax"/>
        </c:scaling>
        <c:axPos val="l"/>
        <c:delete val="0"/>
        <c:numFmt formatCode="General" sourceLinked="1"/>
        <c:majorTickMark val="out"/>
        <c:minorTickMark val="none"/>
        <c:tickLblPos val="nextTo"/>
        <c:spPr>
          <a:ln w="3175">
            <a:solidFill>
              <a:srgbClr val="808080"/>
            </a:solidFill>
          </a:ln>
        </c:spPr>
        <c:crossAx val="5983641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5"/>
          <c:w val="0.7"/>
          <c:h val="0.7315"/>
        </c:manualLayout>
      </c:layout>
      <c:barChart>
        <c:barDir val="col"/>
        <c:grouping val="clustered"/>
        <c:varyColors val="0"/>
        <c:ser>
          <c:idx val="0"/>
          <c:order val="0"/>
          <c:tx>
            <c:strRef>
              <c:f>'3.1.1.3 TRANSPORTE ESCOLAR'!$A$16</c:f>
              <c:strCache>
                <c:ptCount val="1"/>
                <c:pt idx="0">
                  <c:v>N° de estudiantes subsidiados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'3.1.1.3 TRANSPORTE ESCOLAR'!$C$15:$H$15</c:f>
              <c:strCache/>
            </c:strRef>
          </c:cat>
          <c:val>
            <c:numRef>
              <c:f>'3.1.1.3 TRANSPORTE ESCOLAR'!$C$16:$H$16</c:f>
              <c:numCache/>
            </c:numRef>
          </c:val>
        </c:ser>
        <c:axId val="14911660"/>
        <c:axId val="67096077"/>
      </c:barChart>
      <c:lineChart>
        <c:grouping val="standard"/>
        <c:varyColors val="0"/>
        <c:ser>
          <c:idx val="1"/>
          <c:order val="1"/>
          <c:tx>
            <c:strRef>
              <c:f>'3.1.1.3 TRANSPORTE ESCOLAR'!$A$18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'3.1.1.3 TRANSPORTE ESCOLAR'!$C$15:$H$15</c:f>
              <c:strCache/>
            </c:strRef>
          </c:cat>
          <c:val>
            <c:numRef>
              <c:f>'3.1.1.3 TRANSPORTE ESCOLAR'!$C$18:$H$18</c:f>
              <c:numCache/>
            </c:numRef>
          </c:val>
          <c:smooth val="0"/>
        </c:ser>
        <c:axId val="66993782"/>
        <c:axId val="66073127"/>
      </c:lineChart>
      <c:catAx>
        <c:axId val="149116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7096077"/>
        <c:crosses val="autoZero"/>
        <c:auto val="1"/>
        <c:lblOffset val="100"/>
        <c:tickLblSkip val="1"/>
        <c:noMultiLvlLbl val="0"/>
      </c:catAx>
      <c:valAx>
        <c:axId val="670960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11660"/>
        <c:crossesAt val="1"/>
        <c:crossBetween val="between"/>
        <c:dispUnits/>
      </c:valAx>
      <c:catAx>
        <c:axId val="66993782"/>
        <c:scaling>
          <c:orientation val="minMax"/>
        </c:scaling>
        <c:axPos val="b"/>
        <c:delete val="1"/>
        <c:majorTickMark val="out"/>
        <c:minorTickMark val="none"/>
        <c:tickLblPos val="nextTo"/>
        <c:crossAx val="66073127"/>
        <c:crosses val="autoZero"/>
        <c:auto val="1"/>
        <c:lblOffset val="100"/>
        <c:tickLblSkip val="1"/>
        <c:noMultiLvlLbl val="0"/>
      </c:catAx>
      <c:valAx>
        <c:axId val="66073127"/>
        <c:scaling>
          <c:orientation val="minMax"/>
        </c:scaling>
        <c:axPos val="l"/>
        <c:delete val="0"/>
        <c:numFmt formatCode="General" sourceLinked="1"/>
        <c:majorTickMark val="out"/>
        <c:minorTickMark val="none"/>
        <c:tickLblPos val="nextTo"/>
        <c:spPr>
          <a:ln w="3175">
            <a:solidFill>
              <a:srgbClr val="808080"/>
            </a:solidFill>
          </a:ln>
        </c:spPr>
        <c:crossAx val="6699378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45"/>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2"/>
          <c:w val="0.71425"/>
          <c:h val="0.70825"/>
        </c:manualLayout>
      </c:layout>
      <c:barChart>
        <c:barDir val="col"/>
        <c:grouping val="clustered"/>
        <c:varyColors val="0"/>
        <c:ser>
          <c:idx val="0"/>
          <c:order val="0"/>
          <c:tx>
            <c:strRef>
              <c:f>'3.1.1.4 ALIMENTACION ESCOLAR'!$A$16</c:f>
              <c:strCache>
                <c:ptCount val="1"/>
                <c:pt idx="0">
                  <c:v>N° de estudiantes subsidiados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'3.1.1.4 ALIMENTACION ESCOLAR'!$C$15:$H$15</c:f>
              <c:strCache/>
            </c:strRef>
          </c:cat>
          <c:val>
            <c:numRef>
              <c:f>'3.1.1.4 ALIMENTACION ESCOLAR'!$C$16:$H$16</c:f>
              <c:numCache/>
            </c:numRef>
          </c:val>
        </c:ser>
        <c:axId val="57787232"/>
        <c:axId val="50323041"/>
      </c:barChart>
      <c:lineChart>
        <c:grouping val="standard"/>
        <c:varyColors val="0"/>
        <c:ser>
          <c:idx val="1"/>
          <c:order val="1"/>
          <c:tx>
            <c:strRef>
              <c:f>'3.1.1.4 ALIMENTACION ESCOLAR'!$A$18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'3.1.1.4 ALIMENTACION ESCOLAR'!$C$15:$H$15</c:f>
              <c:strCache/>
            </c:strRef>
          </c:cat>
          <c:val>
            <c:numRef>
              <c:f>'3.1.1.4 ALIMENTACION ESCOLAR'!$C$18:$H$18</c:f>
              <c:numCache/>
            </c:numRef>
          </c:val>
          <c:smooth val="0"/>
        </c:ser>
        <c:axId val="50254186"/>
        <c:axId val="49634491"/>
      </c:lineChart>
      <c:catAx>
        <c:axId val="577872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323041"/>
        <c:crosses val="autoZero"/>
        <c:auto val="1"/>
        <c:lblOffset val="100"/>
        <c:tickLblSkip val="1"/>
        <c:noMultiLvlLbl val="0"/>
      </c:catAx>
      <c:valAx>
        <c:axId val="503230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87232"/>
        <c:crossesAt val="1"/>
        <c:crossBetween val="between"/>
        <c:dispUnits/>
      </c:valAx>
      <c:catAx>
        <c:axId val="50254186"/>
        <c:scaling>
          <c:orientation val="minMax"/>
        </c:scaling>
        <c:axPos val="b"/>
        <c:delete val="1"/>
        <c:majorTickMark val="out"/>
        <c:minorTickMark val="none"/>
        <c:tickLblPos val="nextTo"/>
        <c:crossAx val="49634491"/>
        <c:crosses val="autoZero"/>
        <c:auto val="1"/>
        <c:lblOffset val="100"/>
        <c:tickLblSkip val="1"/>
        <c:noMultiLvlLbl val="0"/>
      </c:catAx>
      <c:valAx>
        <c:axId val="49634491"/>
        <c:scaling>
          <c:orientation val="minMax"/>
        </c:scaling>
        <c:axPos val="l"/>
        <c:delete val="0"/>
        <c:numFmt formatCode="General" sourceLinked="1"/>
        <c:majorTickMark val="out"/>
        <c:minorTickMark val="none"/>
        <c:tickLblPos val="nextTo"/>
        <c:spPr>
          <a:ln w="3175">
            <a:solidFill>
              <a:srgbClr val="808080"/>
            </a:solidFill>
          </a:ln>
        </c:spPr>
        <c:crossAx val="5025418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099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7"/>
          <c:w val="0.722"/>
          <c:h val="0.73725"/>
        </c:manualLayout>
      </c:layout>
      <c:barChart>
        <c:barDir val="col"/>
        <c:grouping val="clustered"/>
        <c:varyColors val="0"/>
        <c:ser>
          <c:idx val="0"/>
          <c:order val="0"/>
          <c:tx>
            <c:strRef>
              <c:f>'3.1.1.5 MATERIAL DIDACTICO'!$A$16</c:f>
              <c:strCache>
                <c:ptCount val="1"/>
                <c:pt idx="0">
                  <c:v>N° de instituciones educativas dotadas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'3.1.1.5 MATERIAL DIDACTICO'!$C$15:$H$15</c:f>
              <c:strCache/>
            </c:strRef>
          </c:cat>
          <c:val>
            <c:numRef>
              <c:f>'3.1.1.5 MATERIAL DIDACTICO'!$C$16:$H$16</c:f>
              <c:numCache/>
            </c:numRef>
          </c:val>
        </c:ser>
        <c:axId val="44057236"/>
        <c:axId val="60970805"/>
      </c:barChart>
      <c:lineChart>
        <c:grouping val="standard"/>
        <c:varyColors val="0"/>
        <c:ser>
          <c:idx val="1"/>
          <c:order val="1"/>
          <c:tx>
            <c:strRef>
              <c:f>'3.1.1.5 MATERIAL DIDACTICO'!$A$18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'3.1.1.5 MATERIAL DIDACTICO'!$C$15:$H$15</c:f>
              <c:strCache/>
            </c:strRef>
          </c:cat>
          <c:val>
            <c:numRef>
              <c:f>'3.1.1.5 MATERIAL DIDACTICO'!$C$18:$H$18</c:f>
              <c:numCache/>
            </c:numRef>
          </c:val>
          <c:smooth val="0"/>
        </c:ser>
        <c:axId val="11866334"/>
        <c:axId val="39688143"/>
      </c:lineChart>
      <c:catAx>
        <c:axId val="440572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970805"/>
        <c:crosses val="autoZero"/>
        <c:auto val="1"/>
        <c:lblOffset val="100"/>
        <c:tickLblSkip val="1"/>
        <c:noMultiLvlLbl val="0"/>
      </c:catAx>
      <c:valAx>
        <c:axId val="609708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57236"/>
        <c:crossesAt val="1"/>
        <c:crossBetween val="between"/>
        <c:dispUnits/>
      </c:valAx>
      <c:catAx>
        <c:axId val="11866334"/>
        <c:scaling>
          <c:orientation val="minMax"/>
        </c:scaling>
        <c:axPos val="b"/>
        <c:delete val="1"/>
        <c:majorTickMark val="out"/>
        <c:minorTickMark val="none"/>
        <c:tickLblPos val="nextTo"/>
        <c:crossAx val="39688143"/>
        <c:crosses val="autoZero"/>
        <c:auto val="1"/>
        <c:lblOffset val="100"/>
        <c:tickLblSkip val="1"/>
        <c:noMultiLvlLbl val="0"/>
      </c:catAx>
      <c:valAx>
        <c:axId val="39688143"/>
        <c:scaling>
          <c:orientation val="minMax"/>
        </c:scaling>
        <c:axPos val="l"/>
        <c:delete val="0"/>
        <c:numFmt formatCode="General" sourceLinked="1"/>
        <c:majorTickMark val="out"/>
        <c:minorTickMark val="none"/>
        <c:tickLblPos val="nextTo"/>
        <c:spPr>
          <a:ln w="3175">
            <a:solidFill>
              <a:srgbClr val="808080"/>
            </a:solidFill>
          </a:ln>
        </c:spPr>
        <c:crossAx val="1186633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1"/>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75"/>
          <c:w val="0.70675"/>
          <c:h val="0.7565"/>
        </c:manualLayout>
      </c:layout>
      <c:barChart>
        <c:barDir val="col"/>
        <c:grouping val="clustered"/>
        <c:varyColors val="0"/>
        <c:ser>
          <c:idx val="0"/>
          <c:order val="0"/>
          <c:tx>
            <c:strRef>
              <c:f>'3.1.2.1 CALIDAD - PRUEBAS SABER'!$A$16</c:f>
              <c:strCache>
                <c:ptCount val="1"/>
                <c:pt idx="0">
                  <c:v>N° de instituciones educativas en un rango alto o superior alcanzadas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'3.1.2.1 CALIDAD - PRUEBAS SABER'!$C$15:$H$15</c:f>
              <c:strCache/>
            </c:strRef>
          </c:cat>
          <c:val>
            <c:numRef>
              <c:f>'3.1.2.1 CALIDAD - PRUEBAS SABER'!$C$16:$H$16</c:f>
              <c:numCache/>
            </c:numRef>
          </c:val>
        </c:ser>
        <c:axId val="21648968"/>
        <c:axId val="60622985"/>
      </c:barChart>
      <c:lineChart>
        <c:grouping val="standard"/>
        <c:varyColors val="0"/>
        <c:ser>
          <c:idx val="1"/>
          <c:order val="1"/>
          <c:tx>
            <c:strRef>
              <c:f>'3.1.2.1 CALIDAD - PRUEBAS SABER'!$A$18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'3.1.2.1 CALIDAD - PRUEBAS SABER'!$C$15:$H$15</c:f>
              <c:strCache/>
            </c:strRef>
          </c:cat>
          <c:val>
            <c:numRef>
              <c:f>'3.1.2.1 CALIDAD - PRUEBAS SABER'!$C$18:$H$18</c:f>
              <c:numCache/>
            </c:numRef>
          </c:val>
          <c:smooth val="0"/>
        </c:ser>
        <c:axId val="8735954"/>
        <c:axId val="11514723"/>
      </c:lineChart>
      <c:catAx>
        <c:axId val="216489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622985"/>
        <c:crosses val="autoZero"/>
        <c:auto val="1"/>
        <c:lblOffset val="100"/>
        <c:tickLblSkip val="1"/>
        <c:noMultiLvlLbl val="0"/>
      </c:catAx>
      <c:valAx>
        <c:axId val="606229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48968"/>
        <c:crossesAt val="1"/>
        <c:crossBetween val="between"/>
        <c:dispUnits/>
      </c:valAx>
      <c:catAx>
        <c:axId val="8735954"/>
        <c:scaling>
          <c:orientation val="minMax"/>
        </c:scaling>
        <c:axPos val="b"/>
        <c:delete val="1"/>
        <c:majorTickMark val="out"/>
        <c:minorTickMark val="none"/>
        <c:tickLblPos val="nextTo"/>
        <c:crossAx val="11514723"/>
        <c:crosses val="autoZero"/>
        <c:auto val="1"/>
        <c:lblOffset val="100"/>
        <c:tickLblSkip val="1"/>
        <c:noMultiLvlLbl val="0"/>
      </c:catAx>
      <c:valAx>
        <c:axId val="11514723"/>
        <c:scaling>
          <c:orientation val="minMax"/>
        </c:scaling>
        <c:axPos val="l"/>
        <c:delete val="0"/>
        <c:numFmt formatCode="General" sourceLinked="1"/>
        <c:majorTickMark val="out"/>
        <c:minorTickMark val="none"/>
        <c:tickLblPos val="nextTo"/>
        <c:spPr>
          <a:ln w="3175">
            <a:solidFill>
              <a:srgbClr val="808080"/>
            </a:solidFill>
          </a:ln>
        </c:spPr>
        <c:crossAx val="873595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097"/>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25"/>
          <c:w val="0.73625"/>
          <c:h val="0.76775"/>
        </c:manualLayout>
      </c:layout>
      <c:barChart>
        <c:barDir val="col"/>
        <c:grouping val="clustered"/>
        <c:varyColors val="0"/>
        <c:ser>
          <c:idx val="0"/>
          <c:order val="0"/>
          <c:tx>
            <c:strRef>
              <c:f>'3.1.2.3 CAPACITACION DOCENTE'!$A$16</c:f>
              <c:strCache>
                <c:ptCount val="1"/>
                <c:pt idx="0">
                  <c:v>N° de instituciones educativas dotadas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'3.1.2.3 CAPACITACION DOCENTE'!$C$15:$H$15</c:f>
              <c:strCache/>
            </c:strRef>
          </c:cat>
          <c:val>
            <c:numRef>
              <c:f>'3.1.2.3 CAPACITACION DOCENTE'!$C$16:$H$16</c:f>
              <c:numCache/>
            </c:numRef>
          </c:val>
        </c:ser>
        <c:axId val="36523644"/>
        <c:axId val="60277341"/>
      </c:barChart>
      <c:lineChart>
        <c:grouping val="standard"/>
        <c:varyColors val="0"/>
        <c:ser>
          <c:idx val="1"/>
          <c:order val="1"/>
          <c:tx>
            <c:strRef>
              <c:f>'3.1.2.3 CAPACITACION DOCENTE'!$A$18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'3.1.2.3 CAPACITACION DOCENTE'!$C$15:$H$15</c:f>
              <c:strCache/>
            </c:strRef>
          </c:cat>
          <c:val>
            <c:numRef>
              <c:f>'3.1.2.3 CAPACITACION DOCENTE'!$C$18:$H$18</c:f>
              <c:numCache/>
            </c:numRef>
          </c:val>
          <c:smooth val="0"/>
        </c:ser>
        <c:axId val="5625158"/>
        <c:axId val="50626423"/>
      </c:lineChart>
      <c:catAx>
        <c:axId val="365236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277341"/>
        <c:crosses val="autoZero"/>
        <c:auto val="1"/>
        <c:lblOffset val="100"/>
        <c:tickLblSkip val="1"/>
        <c:noMultiLvlLbl val="0"/>
      </c:catAx>
      <c:valAx>
        <c:axId val="602773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23644"/>
        <c:crossesAt val="1"/>
        <c:crossBetween val="between"/>
        <c:dispUnits/>
      </c:valAx>
      <c:catAx>
        <c:axId val="5625158"/>
        <c:scaling>
          <c:orientation val="minMax"/>
        </c:scaling>
        <c:axPos val="b"/>
        <c:delete val="1"/>
        <c:majorTickMark val="out"/>
        <c:minorTickMark val="none"/>
        <c:tickLblPos val="nextTo"/>
        <c:crossAx val="50626423"/>
        <c:crosses val="autoZero"/>
        <c:auto val="1"/>
        <c:lblOffset val="100"/>
        <c:tickLblSkip val="1"/>
        <c:noMultiLvlLbl val="0"/>
      </c:catAx>
      <c:valAx>
        <c:axId val="50626423"/>
        <c:scaling>
          <c:orientation val="minMax"/>
        </c:scaling>
        <c:axPos val="l"/>
        <c:delete val="0"/>
        <c:numFmt formatCode="General" sourceLinked="1"/>
        <c:majorTickMark val="out"/>
        <c:minorTickMark val="none"/>
        <c:tickLblPos val="nextTo"/>
        <c:spPr>
          <a:ln w="3175">
            <a:solidFill>
              <a:srgbClr val="808080"/>
            </a:solidFill>
          </a:ln>
        </c:spPr>
        <c:crossAx val="562515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6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2075"/>
          <c:w val="0.6595"/>
          <c:h val="0.7305"/>
        </c:manualLayout>
      </c:layout>
      <c:barChart>
        <c:barDir val="col"/>
        <c:grouping val="clustered"/>
        <c:varyColors val="0"/>
        <c:ser>
          <c:idx val="0"/>
          <c:order val="0"/>
          <c:tx>
            <c:strRef>
              <c:f>'3.1.2.5 DOTACION DE TECNOLOGIA'!$A$16</c:f>
              <c:strCache>
                <c:ptCount val="1"/>
                <c:pt idx="0">
                  <c:v>N° de instituciones educativas con salas de sistemas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'3.1.2.5 DOTACION DE TECNOLOGIA'!$C$15:$H$15</c:f>
              <c:strCache/>
            </c:strRef>
          </c:cat>
          <c:val>
            <c:numRef>
              <c:f>'3.1.2.5 DOTACION DE TECNOLOGIA'!$C$16:$H$16</c:f>
              <c:numCache/>
            </c:numRef>
          </c:val>
        </c:ser>
        <c:axId val="52984624"/>
        <c:axId val="7099569"/>
      </c:barChart>
      <c:lineChart>
        <c:grouping val="standard"/>
        <c:varyColors val="0"/>
        <c:ser>
          <c:idx val="1"/>
          <c:order val="1"/>
          <c:tx>
            <c:strRef>
              <c:f>'3.1.2.5 DOTACION DE TECNOLOGIA'!$A$18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'3.1.2.5 DOTACION DE TECNOLOGIA'!$C$15:$H$15</c:f>
              <c:strCache/>
            </c:strRef>
          </c:cat>
          <c:val>
            <c:numRef>
              <c:f>'3.1.2.5 DOTACION DE TECNOLOGIA'!$C$18:$H$18</c:f>
              <c:numCache/>
            </c:numRef>
          </c:val>
          <c:smooth val="0"/>
        </c:ser>
        <c:axId val="63896122"/>
        <c:axId val="38194187"/>
      </c:lineChart>
      <c:catAx>
        <c:axId val="529846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099569"/>
        <c:crosses val="autoZero"/>
        <c:auto val="1"/>
        <c:lblOffset val="100"/>
        <c:tickLblSkip val="1"/>
        <c:noMultiLvlLbl val="0"/>
      </c:catAx>
      <c:valAx>
        <c:axId val="70995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84624"/>
        <c:crossesAt val="1"/>
        <c:crossBetween val="between"/>
        <c:dispUnits/>
      </c:valAx>
      <c:catAx>
        <c:axId val="63896122"/>
        <c:scaling>
          <c:orientation val="minMax"/>
        </c:scaling>
        <c:axPos val="b"/>
        <c:delete val="1"/>
        <c:majorTickMark val="out"/>
        <c:minorTickMark val="none"/>
        <c:tickLblPos val="nextTo"/>
        <c:crossAx val="38194187"/>
        <c:crosses val="autoZero"/>
        <c:auto val="1"/>
        <c:lblOffset val="100"/>
        <c:tickLblSkip val="1"/>
        <c:noMultiLvlLbl val="0"/>
      </c:catAx>
      <c:valAx>
        <c:axId val="38194187"/>
        <c:scaling>
          <c:orientation val="minMax"/>
        </c:scaling>
        <c:axPos val="l"/>
        <c:delete val="0"/>
        <c:numFmt formatCode="General" sourceLinked="1"/>
        <c:majorTickMark val="out"/>
        <c:minorTickMark val="none"/>
        <c:tickLblPos val="nextTo"/>
        <c:spPr>
          <a:ln w="3175">
            <a:solidFill>
              <a:srgbClr val="808080"/>
            </a:solidFill>
          </a:ln>
        </c:spPr>
        <c:crossAx val="638961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
          <c:y val="0.55425"/>
          <c:w val="0.296"/>
          <c:h val="0.098"/>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096750"/>
        <a:ext cx="4429125" cy="45434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76200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287500"/>
        <a:ext cx="5695950" cy="98774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1533525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30425"/>
        <a:ext cx="6315075" cy="49530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944475"/>
        <a:ext cx="4429125" cy="4953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944475"/>
        <a:ext cx="4429125" cy="49530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304800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11150"/>
        <a:ext cx="5505450" cy="4171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830300"/>
        <a:ext cx="4429125" cy="49530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115925"/>
        <a:ext cx="4429125" cy="5572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01575"/>
        <a:ext cx="4429125" cy="6334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01575"/>
        <a:ext cx="4429125" cy="63341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173200"/>
        <a:ext cx="6067425" cy="6334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0967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55435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268325"/>
        <a:ext cx="5248275" cy="49530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315825"/>
        <a:ext cx="5248275" cy="49530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11150"/>
        <a:ext cx="4429125" cy="525780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142875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5429250" cy="53530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5257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0157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01575"/>
        <a:ext cx="4429125" cy="5514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28575</xdr:rowOff>
    </xdr:from>
    <xdr:to>
      <xdr:col>3</xdr:col>
      <xdr:colOff>1381125</xdr:colOff>
      <xdr:row>29</xdr:row>
      <xdr:rowOff>0</xdr:rowOff>
    </xdr:to>
    <xdr:graphicFrame>
      <xdr:nvGraphicFramePr>
        <xdr:cNvPr id="2" name="2 Gráfico"/>
        <xdr:cNvGraphicFramePr/>
      </xdr:nvGraphicFramePr>
      <xdr:xfrm>
        <a:off x="0" y="12611100"/>
        <a:ext cx="4429125" cy="6505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935075"/>
        <a:ext cx="4429125" cy="5324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01625"/>
        <a:ext cx="4429125" cy="47053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01575"/>
        <a:ext cx="4429125" cy="44291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38100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030325"/>
        <a:ext cx="6372225" cy="5534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drawing" Target="../drawings/drawing2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drawing" Target="../drawings/drawing26.xml" /><Relationship Id="rId4"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5">
      <selection activeCell="F24" sqref="F24:G24"/>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13">
        <v>2012</v>
      </c>
      <c r="D2" s="77" t="s">
        <v>7</v>
      </c>
      <c r="E2" s="77"/>
      <c r="F2" s="66" t="s">
        <v>73</v>
      </c>
      <c r="G2" s="66"/>
      <c r="H2" s="66"/>
      <c r="I2" s="66"/>
      <c r="J2" s="66"/>
    </row>
    <row r="3" spans="1:10" ht="54.75" customHeight="1">
      <c r="A3" s="65" t="s">
        <v>2</v>
      </c>
      <c r="B3" s="65"/>
      <c r="C3" s="13" t="s">
        <v>39</v>
      </c>
      <c r="D3" s="65" t="s">
        <v>8</v>
      </c>
      <c r="E3" s="65"/>
      <c r="F3" s="66" t="s">
        <v>40</v>
      </c>
      <c r="G3" s="66"/>
      <c r="H3" s="66"/>
      <c r="I3" s="66"/>
      <c r="J3" s="66"/>
    </row>
    <row r="4" spans="1:10" ht="99.75" customHeight="1">
      <c r="A4" s="65" t="s">
        <v>3</v>
      </c>
      <c r="B4" s="65"/>
      <c r="C4" s="13" t="s">
        <v>41</v>
      </c>
      <c r="D4" s="65" t="s">
        <v>11</v>
      </c>
      <c r="E4" s="65"/>
      <c r="F4" s="66" t="s">
        <v>42</v>
      </c>
      <c r="G4" s="66"/>
      <c r="H4" s="66"/>
      <c r="I4" s="66"/>
      <c r="J4" s="66"/>
    </row>
    <row r="5" spans="1:10" ht="50.25" customHeight="1">
      <c r="A5" s="65" t="s">
        <v>4</v>
      </c>
      <c r="B5" s="65"/>
      <c r="C5" s="13" t="s">
        <v>43</v>
      </c>
      <c r="D5" s="65" t="s">
        <v>9</v>
      </c>
      <c r="E5" s="65"/>
      <c r="F5" s="66" t="s">
        <v>45</v>
      </c>
      <c r="G5" s="66"/>
      <c r="H5" s="66"/>
      <c r="I5" s="66"/>
      <c r="J5" s="66"/>
    </row>
    <row r="6" spans="1:10" ht="60" customHeight="1">
      <c r="A6" s="65" t="s">
        <v>5</v>
      </c>
      <c r="B6" s="65"/>
      <c r="C6" s="13" t="s">
        <v>44</v>
      </c>
      <c r="D6" s="65"/>
      <c r="E6" s="65"/>
      <c r="F6" s="66"/>
      <c r="G6" s="66"/>
      <c r="H6" s="66"/>
      <c r="I6" s="66"/>
      <c r="J6" s="66"/>
    </row>
    <row r="7" spans="1:10" ht="32.25" customHeight="1">
      <c r="A7" s="65" t="s">
        <v>6</v>
      </c>
      <c r="B7" s="65"/>
      <c r="C7" s="13" t="s">
        <v>46</v>
      </c>
      <c r="D7" s="65" t="s">
        <v>10</v>
      </c>
      <c r="E7" s="65"/>
      <c r="F7" s="66" t="s">
        <v>47</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14" t="s">
        <v>15</v>
      </c>
      <c r="G10" s="15" t="s">
        <v>16</v>
      </c>
      <c r="H10" s="15" t="s">
        <v>17</v>
      </c>
      <c r="I10" s="7" t="s">
        <v>18</v>
      </c>
      <c r="J10" s="15" t="s">
        <v>19</v>
      </c>
    </row>
    <row r="11" spans="1:10" ht="105" customHeight="1">
      <c r="A11" s="66"/>
      <c r="B11" s="66"/>
      <c r="C11" s="5"/>
      <c r="D11" s="66"/>
      <c r="E11" s="66"/>
      <c r="F11" s="17">
        <v>8583</v>
      </c>
      <c r="G11" s="25" t="s">
        <v>85</v>
      </c>
      <c r="H11" s="13" t="s">
        <v>48</v>
      </c>
      <c r="I11" s="18"/>
      <c r="J11" s="19"/>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12" t="s">
        <v>24</v>
      </c>
      <c r="D15" s="12" t="s">
        <v>25</v>
      </c>
      <c r="E15" s="12" t="s">
        <v>26</v>
      </c>
      <c r="F15" s="12" t="s">
        <v>27</v>
      </c>
      <c r="G15" s="12" t="s">
        <v>28</v>
      </c>
      <c r="H15" s="12" t="s">
        <v>29</v>
      </c>
      <c r="I15" s="2"/>
      <c r="J15" s="2"/>
    </row>
    <row r="16" spans="1:10" ht="99.75" customHeight="1">
      <c r="A16" s="53" t="s">
        <v>49</v>
      </c>
      <c r="B16" s="54"/>
      <c r="C16" s="34">
        <v>8583</v>
      </c>
      <c r="D16" s="16"/>
      <c r="E16" s="16"/>
      <c r="F16" s="16"/>
      <c r="G16" s="16"/>
      <c r="H16" s="16"/>
      <c r="I16" s="2"/>
      <c r="J16" s="2"/>
    </row>
    <row r="17" spans="1:10" ht="99.75" customHeight="1">
      <c r="A17" s="53" t="s">
        <v>50</v>
      </c>
      <c r="B17" s="54"/>
      <c r="C17" s="8">
        <f>F11</f>
        <v>8583</v>
      </c>
      <c r="D17" s="8">
        <f>$F$11</f>
        <v>8583</v>
      </c>
      <c r="E17" s="8">
        <f>$F$11</f>
        <v>8583</v>
      </c>
      <c r="F17" s="8">
        <f>$F$11</f>
        <v>8583</v>
      </c>
      <c r="G17" s="8">
        <f>$F$11</f>
        <v>8583</v>
      </c>
      <c r="H17" s="8">
        <f>$F$11</f>
        <v>8583</v>
      </c>
      <c r="I17" s="2"/>
      <c r="J17" s="2"/>
    </row>
    <row r="18" spans="1:10" ht="15">
      <c r="A18" s="60" t="s">
        <v>30</v>
      </c>
      <c r="B18" s="61"/>
      <c r="C18" s="9">
        <f>IF((C16/C17)&gt;1,1,(C16/C17))</f>
        <v>1</v>
      </c>
      <c r="D18" s="9">
        <f>IF(((D16/D17)+C18)&gt;1,1,((D16/D17)+C18))</f>
        <v>1</v>
      </c>
      <c r="E18" s="9">
        <f>IF(((E16/E17)+D18)&gt;1,1,((E16/E17)+D18))</f>
        <v>1</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f>J11*0.4</f>
        <v>0</v>
      </c>
      <c r="G20" s="6">
        <f>J11*0.3</f>
        <v>0</v>
      </c>
      <c r="H20" s="6"/>
      <c r="I20" s="2"/>
      <c r="J20" s="2"/>
    </row>
    <row r="21" spans="1:10" ht="30" customHeight="1">
      <c r="A21" s="63" t="s">
        <v>33</v>
      </c>
      <c r="B21" s="64"/>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89.25" customHeight="1">
      <c r="E24" s="14" t="s">
        <v>24</v>
      </c>
      <c r="F24" s="53" t="s">
        <v>359</v>
      </c>
      <c r="G24" s="54"/>
      <c r="H24" s="53"/>
      <c r="I24" s="54"/>
      <c r="J24" s="2"/>
    </row>
    <row r="25" spans="5:10" ht="49.5" customHeight="1">
      <c r="E25" s="14" t="s">
        <v>25</v>
      </c>
      <c r="F25" s="53"/>
      <c r="G25" s="54"/>
      <c r="H25" s="55"/>
      <c r="I25" s="56"/>
      <c r="J25" s="2"/>
    </row>
    <row r="26" spans="5:10" ht="49.5" customHeight="1">
      <c r="E26" s="14" t="s">
        <v>26</v>
      </c>
      <c r="F26" s="53"/>
      <c r="G26" s="54"/>
      <c r="H26" s="55"/>
      <c r="I26" s="56"/>
      <c r="J26" s="2"/>
    </row>
    <row r="27" spans="5:10" ht="49.5" customHeight="1">
      <c r="E27" s="14" t="s">
        <v>27</v>
      </c>
      <c r="F27" s="53"/>
      <c r="G27" s="54"/>
      <c r="H27" s="55"/>
      <c r="I27" s="56"/>
      <c r="J27" s="2"/>
    </row>
    <row r="28" spans="5:10" ht="49.5" customHeight="1">
      <c r="E28" s="14" t="s">
        <v>28</v>
      </c>
      <c r="F28" s="53"/>
      <c r="G28" s="54"/>
      <c r="H28" s="55"/>
      <c r="I28" s="56"/>
      <c r="J28" s="2"/>
    </row>
    <row r="29" spans="5:10" ht="72" customHeight="1">
      <c r="E29" s="14" t="s">
        <v>29</v>
      </c>
      <c r="F29" s="53"/>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14" t="s">
        <v>24</v>
      </c>
      <c r="D33" s="14" t="s">
        <v>25</v>
      </c>
      <c r="E33" s="14" t="s">
        <v>26</v>
      </c>
      <c r="F33" s="14" t="s">
        <v>27</v>
      </c>
      <c r="G33" s="14" t="s">
        <v>28</v>
      </c>
      <c r="H33" s="14" t="s">
        <v>29</v>
      </c>
      <c r="I33" s="4"/>
      <c r="J33" s="1"/>
      <c r="K33" s="1"/>
      <c r="L33" s="1"/>
      <c r="M33" s="1"/>
    </row>
    <row r="34" spans="1:9" ht="29.25" customHeight="1">
      <c r="A34" s="53"/>
      <c r="B34" s="54"/>
      <c r="C34" s="13"/>
      <c r="D34" s="13"/>
      <c r="E34" s="13"/>
      <c r="F34" s="13"/>
      <c r="G34" s="13"/>
      <c r="H34" s="13"/>
      <c r="I34" s="2"/>
    </row>
    <row r="35" spans="1:9" ht="30" customHeight="1">
      <c r="A35" s="53"/>
      <c r="B35" s="54"/>
      <c r="C35" s="13"/>
      <c r="D35" s="13"/>
      <c r="E35" s="13"/>
      <c r="F35" s="13"/>
      <c r="G35" s="13"/>
      <c r="H35" s="13"/>
      <c r="I35" s="2"/>
    </row>
    <row r="36" spans="1:9" ht="30" customHeight="1">
      <c r="A36" s="53"/>
      <c r="B36" s="54"/>
      <c r="C36" s="13"/>
      <c r="D36" s="13"/>
      <c r="E36" s="13"/>
      <c r="F36" s="13"/>
      <c r="G36" s="13"/>
      <c r="H36" s="13"/>
      <c r="I36" s="2"/>
    </row>
    <row r="37" spans="1:9" ht="30" customHeight="1">
      <c r="A37" s="53"/>
      <c r="B37" s="54"/>
      <c r="C37" s="13"/>
      <c r="D37" s="13"/>
      <c r="E37" s="13"/>
      <c r="F37" s="13"/>
      <c r="G37" s="13"/>
      <c r="H37" s="13"/>
      <c r="I37" s="2"/>
    </row>
    <row r="38" spans="1:9" ht="30" customHeight="1">
      <c r="A38" s="53"/>
      <c r="B38" s="54"/>
      <c r="C38" s="13"/>
      <c r="D38" s="13"/>
      <c r="E38" s="13"/>
      <c r="F38" s="13"/>
      <c r="G38" s="13"/>
      <c r="H38" s="13"/>
      <c r="I38" s="2"/>
    </row>
    <row r="39" spans="1:9" ht="30" customHeight="1">
      <c r="A39" s="53"/>
      <c r="B39" s="54"/>
      <c r="C39" s="13"/>
      <c r="D39" s="13"/>
      <c r="E39" s="13"/>
      <c r="F39" s="13"/>
      <c r="G39" s="13"/>
      <c r="H39" s="13"/>
      <c r="I39" s="2"/>
    </row>
    <row r="40" spans="1:9" ht="30" customHeight="1">
      <c r="A40" s="53"/>
      <c r="B40" s="54"/>
      <c r="C40" s="13"/>
      <c r="D40" s="13"/>
      <c r="E40" s="13"/>
      <c r="F40" s="13"/>
      <c r="G40" s="13"/>
      <c r="H40" s="1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49"/>
  <sheetViews>
    <sheetView zoomScale="70" zoomScaleNormal="70" zoomScalePageLayoutView="0" workbookViewId="0" topLeftCell="A7">
      <selection activeCell="A11" sqref="A11:B11"/>
    </sheetView>
  </sheetViews>
  <sheetFormatPr defaultColWidth="11.421875" defaultRowHeight="15"/>
  <cols>
    <col min="1" max="1" width="21.8515625" style="0" customWidth="1"/>
    <col min="2" max="2" width="22.140625" style="0" customWidth="1"/>
    <col min="3" max="5" width="20.7109375" style="0" customWidth="1"/>
    <col min="6" max="6" width="31.57421875" style="0" customWidth="1"/>
    <col min="7" max="7" width="35.421875" style="0" customWidth="1"/>
    <col min="8"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41</v>
      </c>
      <c r="D4" s="65" t="s">
        <v>11</v>
      </c>
      <c r="E4" s="65"/>
      <c r="F4" s="66" t="s">
        <v>42</v>
      </c>
      <c r="G4" s="66"/>
      <c r="H4" s="66"/>
      <c r="I4" s="66"/>
      <c r="J4" s="66"/>
    </row>
    <row r="5" spans="1:10" ht="50.25" customHeight="1">
      <c r="A5" s="65" t="s">
        <v>4</v>
      </c>
      <c r="B5" s="65"/>
      <c r="C5" s="25" t="s">
        <v>123</v>
      </c>
      <c r="D5" s="65" t="s">
        <v>9</v>
      </c>
      <c r="E5" s="65"/>
      <c r="F5" s="66" t="s">
        <v>121</v>
      </c>
      <c r="G5" s="66"/>
      <c r="H5" s="66"/>
      <c r="I5" s="66"/>
      <c r="J5" s="66"/>
    </row>
    <row r="6" spans="1:10" ht="99.75" customHeight="1">
      <c r="A6" s="65" t="s">
        <v>5</v>
      </c>
      <c r="B6" s="65"/>
      <c r="C6" s="25" t="s">
        <v>122</v>
      </c>
      <c r="D6" s="65"/>
      <c r="E6" s="65"/>
      <c r="F6" s="66"/>
      <c r="G6" s="66"/>
      <c r="H6" s="66"/>
      <c r="I6" s="66"/>
      <c r="J6" s="66"/>
    </row>
    <row r="7" spans="1:10" ht="32.25" customHeight="1">
      <c r="A7" s="65" t="s">
        <v>6</v>
      </c>
      <c r="B7" s="65"/>
      <c r="C7" s="28"/>
      <c r="D7" s="65" t="s">
        <v>10</v>
      </c>
      <c r="E7" s="65"/>
      <c r="F7" s="78" t="s">
        <v>126</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237.75" customHeight="1">
      <c r="A11" s="66" t="s">
        <v>363</v>
      </c>
      <c r="B11" s="66"/>
      <c r="C11" s="28"/>
      <c r="D11" s="66"/>
      <c r="E11" s="66"/>
      <c r="F11" s="17">
        <v>12</v>
      </c>
      <c r="G11" s="25" t="s">
        <v>127</v>
      </c>
      <c r="H11" s="25" t="s">
        <v>128</v>
      </c>
      <c r="I11" s="18" t="s">
        <v>264</v>
      </c>
      <c r="J11" s="19">
        <f>10200000+558900000+11465800+89275282</f>
        <v>669841082</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129</v>
      </c>
      <c r="B16" s="54"/>
      <c r="C16" s="16"/>
      <c r="D16" s="16"/>
      <c r="E16" s="16"/>
      <c r="F16" s="34">
        <v>3</v>
      </c>
      <c r="G16" s="16"/>
      <c r="H16" s="38">
        <f>12+2</f>
        <v>14</v>
      </c>
      <c r="I16" s="2"/>
      <c r="J16" s="2"/>
    </row>
    <row r="17" spans="1:10" ht="99.75" customHeight="1">
      <c r="A17" s="53" t="s">
        <v>130</v>
      </c>
      <c r="B17" s="54"/>
      <c r="C17" s="8">
        <f>F11</f>
        <v>12</v>
      </c>
      <c r="D17" s="8">
        <f>$F$11</f>
        <v>12</v>
      </c>
      <c r="E17" s="8">
        <f>$F$11</f>
        <v>12</v>
      </c>
      <c r="F17" s="8">
        <f>$F$11</f>
        <v>12</v>
      </c>
      <c r="G17" s="8">
        <f>$F$11</f>
        <v>12</v>
      </c>
      <c r="H17" s="8">
        <f>$F$11</f>
        <v>12</v>
      </c>
      <c r="I17" s="2"/>
      <c r="J17" s="2"/>
    </row>
    <row r="18" spans="1:10" ht="15">
      <c r="A18" s="60" t="s">
        <v>30</v>
      </c>
      <c r="B18" s="61"/>
      <c r="C18" s="9">
        <f>IF((C16/C17)&gt;1,1,(C16/C17))</f>
        <v>0</v>
      </c>
      <c r="D18" s="9">
        <f>IF(((D16/D17)+C18)&gt;1,1,((D16/D17)+C18))</f>
        <v>0</v>
      </c>
      <c r="E18" s="9">
        <f>IF(((E16/E17)+D18)&gt;1,1,((E16/E17)+D18))</f>
        <v>0</v>
      </c>
      <c r="F18" s="9">
        <f>IF(((F16/F17)+E18)&gt;1,1,((F16/F17)+E18))</f>
        <v>0.25</v>
      </c>
      <c r="G18" s="9">
        <f>IF(((G16/G17)+F18)&gt;1,1,((G16/G17)+F18))</f>
        <v>0.25</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v>10200000</v>
      </c>
      <c r="G20" s="6"/>
      <c r="H20" s="6">
        <f>279450000+11465800+89275282*0.5</f>
        <v>335553441</v>
      </c>
      <c r="I20" s="2"/>
      <c r="J20" s="2"/>
    </row>
    <row r="21" spans="1:10" ht="30" customHeight="1">
      <c r="A21" s="63" t="s">
        <v>33</v>
      </c>
      <c r="B21" s="64"/>
      <c r="C21" s="10">
        <f>(C20/$J$11)</f>
        <v>0</v>
      </c>
      <c r="D21" s="11">
        <f>(D20/$J$11)+C21</f>
        <v>0</v>
      </c>
      <c r="E21" s="11">
        <f>(E20/$J$11)+D21</f>
        <v>0</v>
      </c>
      <c r="F21" s="11">
        <f>(F20/$J$11)+E21</f>
        <v>0.015227492421851785</v>
      </c>
      <c r="G21" s="11">
        <f>(G20/$J$11)+F21</f>
        <v>0.015227492421851785</v>
      </c>
      <c r="H21" s="11">
        <f>(H20/$J$11)+G21</f>
        <v>0.5161723433977135</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81.75" customHeight="1">
      <c r="E27" s="26" t="s">
        <v>27</v>
      </c>
      <c r="F27" s="53" t="s">
        <v>255</v>
      </c>
      <c r="G27" s="54"/>
      <c r="H27" s="55"/>
      <c r="I27" s="56"/>
      <c r="J27" s="2"/>
    </row>
    <row r="28" spans="5:10" ht="405" customHeight="1">
      <c r="E28" s="26" t="s">
        <v>28</v>
      </c>
      <c r="F28" s="53" t="s">
        <v>256</v>
      </c>
      <c r="G28" s="54"/>
      <c r="H28" s="55"/>
      <c r="I28" s="56"/>
      <c r="J28" s="2"/>
    </row>
    <row r="29" spans="5:10" ht="133.5" customHeight="1">
      <c r="E29" s="26" t="s">
        <v>29</v>
      </c>
      <c r="F29" s="53" t="s">
        <v>258</v>
      </c>
      <c r="G29" s="54"/>
      <c r="H29" s="53" t="s">
        <v>265</v>
      </c>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8.75" customHeight="1">
      <c r="A34" s="53" t="s">
        <v>131</v>
      </c>
      <c r="B34" s="54"/>
      <c r="C34" s="25"/>
      <c r="D34" s="25"/>
      <c r="E34" s="25" t="s">
        <v>91</v>
      </c>
      <c r="F34" s="25"/>
      <c r="G34" s="25"/>
      <c r="H34" s="25"/>
      <c r="I34" s="2"/>
    </row>
    <row r="35" spans="1:9" ht="48.75" customHeight="1">
      <c r="A35" s="53" t="s">
        <v>217</v>
      </c>
      <c r="B35" s="54"/>
      <c r="C35" s="39"/>
      <c r="D35" s="39"/>
      <c r="E35" s="39"/>
      <c r="F35" s="39" t="s">
        <v>91</v>
      </c>
      <c r="G35" s="39"/>
      <c r="H35" s="39"/>
      <c r="I35" s="2"/>
    </row>
    <row r="36" spans="1:9" ht="30" customHeight="1">
      <c r="A36" s="53" t="s">
        <v>132</v>
      </c>
      <c r="B36" s="54"/>
      <c r="C36" s="25"/>
      <c r="D36" s="25"/>
      <c r="E36" s="25"/>
      <c r="F36" s="25"/>
      <c r="G36" s="25"/>
      <c r="H36" s="25" t="s">
        <v>91</v>
      </c>
      <c r="I36" s="2"/>
    </row>
    <row r="37" spans="1:9" ht="30" customHeight="1">
      <c r="A37" s="53" t="s">
        <v>133</v>
      </c>
      <c r="B37" s="54"/>
      <c r="C37" s="25"/>
      <c r="D37" s="25"/>
      <c r="E37" s="25"/>
      <c r="F37" s="25"/>
      <c r="G37" s="25"/>
      <c r="H37" s="25" t="s">
        <v>91</v>
      </c>
      <c r="I37" s="2"/>
    </row>
    <row r="38" spans="1:9" ht="30" customHeight="1">
      <c r="A38" s="53" t="s">
        <v>134</v>
      </c>
      <c r="B38" s="54"/>
      <c r="C38" s="25"/>
      <c r="D38" s="25"/>
      <c r="E38" s="25"/>
      <c r="F38" s="25"/>
      <c r="G38" s="25"/>
      <c r="H38" s="25" t="s">
        <v>91</v>
      </c>
      <c r="I38" s="2"/>
    </row>
    <row r="39" spans="1:9" ht="30" customHeight="1">
      <c r="A39" s="53" t="s">
        <v>135</v>
      </c>
      <c r="B39" s="54"/>
      <c r="C39" s="25"/>
      <c r="D39" s="25"/>
      <c r="E39" s="25"/>
      <c r="F39" s="25"/>
      <c r="G39" s="25"/>
      <c r="H39" s="25" t="s">
        <v>91</v>
      </c>
      <c r="I39" s="2"/>
    </row>
    <row r="40" spans="1:9" ht="30" customHeight="1">
      <c r="A40" s="53" t="s">
        <v>140</v>
      </c>
      <c r="B40" s="54"/>
      <c r="C40" s="25"/>
      <c r="D40" s="25"/>
      <c r="E40" s="25"/>
      <c r="F40" s="25"/>
      <c r="G40" s="25"/>
      <c r="H40" s="25" t="s">
        <v>91</v>
      </c>
      <c r="I40" s="2"/>
    </row>
    <row r="41" spans="1:9" ht="30" customHeight="1">
      <c r="A41" s="53" t="s">
        <v>136</v>
      </c>
      <c r="B41" s="54"/>
      <c r="C41" s="25"/>
      <c r="D41" s="25"/>
      <c r="E41" s="25"/>
      <c r="F41" s="25"/>
      <c r="G41" s="25"/>
      <c r="H41" s="25" t="s">
        <v>91</v>
      </c>
      <c r="I41" s="2"/>
    </row>
    <row r="42" spans="1:8" ht="15">
      <c r="A42" s="53" t="s">
        <v>137</v>
      </c>
      <c r="B42" s="54"/>
      <c r="C42" s="25"/>
      <c r="D42" s="25"/>
      <c r="E42" s="25"/>
      <c r="F42" s="25"/>
      <c r="G42" s="25"/>
      <c r="H42" s="25" t="s">
        <v>91</v>
      </c>
    </row>
    <row r="43" spans="1:8" ht="15">
      <c r="A43" s="53" t="s">
        <v>138</v>
      </c>
      <c r="B43" s="54"/>
      <c r="C43" s="25"/>
      <c r="D43" s="25"/>
      <c r="E43" s="25"/>
      <c r="F43" s="25"/>
      <c r="G43" s="25"/>
      <c r="H43" s="25" t="s">
        <v>91</v>
      </c>
    </row>
    <row r="44" spans="1:8" ht="15">
      <c r="A44" s="53" t="s">
        <v>139</v>
      </c>
      <c r="B44" s="54"/>
      <c r="C44" s="25"/>
      <c r="D44" s="25"/>
      <c r="E44" s="25"/>
      <c r="F44" s="25"/>
      <c r="G44" s="25"/>
      <c r="H44" s="25" t="s">
        <v>91</v>
      </c>
    </row>
    <row r="45" spans="1:8" ht="15">
      <c r="A45" s="53" t="s">
        <v>141</v>
      </c>
      <c r="B45" s="54"/>
      <c r="C45" s="25"/>
      <c r="D45" s="25"/>
      <c r="E45" s="25"/>
      <c r="F45" s="25"/>
      <c r="G45" s="25"/>
      <c r="H45" s="25" t="s">
        <v>91</v>
      </c>
    </row>
    <row r="46" spans="1:8" ht="15">
      <c r="A46" s="53" t="s">
        <v>142</v>
      </c>
      <c r="B46" s="54"/>
      <c r="C46" s="25"/>
      <c r="D46" s="25"/>
      <c r="E46" s="25"/>
      <c r="F46" s="25"/>
      <c r="G46" s="25"/>
      <c r="H46" s="25" t="s">
        <v>91</v>
      </c>
    </row>
    <row r="47" spans="1:8" ht="15">
      <c r="A47" s="53" t="s">
        <v>143</v>
      </c>
      <c r="B47" s="54"/>
      <c r="C47" s="25"/>
      <c r="D47" s="25"/>
      <c r="E47" s="25"/>
      <c r="F47" s="25"/>
      <c r="G47" s="25"/>
      <c r="H47" s="25" t="s">
        <v>91</v>
      </c>
    </row>
    <row r="48" spans="1:8" ht="15">
      <c r="A48" s="81" t="s">
        <v>257</v>
      </c>
      <c r="B48" s="82"/>
      <c r="C48" s="45"/>
      <c r="D48" s="45"/>
      <c r="E48" s="45"/>
      <c r="F48" s="45"/>
      <c r="G48" s="45"/>
      <c r="H48" s="46" t="s">
        <v>91</v>
      </c>
    </row>
    <row r="49" spans="1:8" ht="44.25" customHeight="1">
      <c r="A49" s="53" t="s">
        <v>263</v>
      </c>
      <c r="B49" s="54"/>
      <c r="C49" s="39"/>
      <c r="D49" s="39"/>
      <c r="E49" s="39"/>
      <c r="F49" s="39"/>
      <c r="G49" s="39"/>
      <c r="H49" s="39" t="s">
        <v>91</v>
      </c>
    </row>
  </sheetData>
  <sheetProtection selectLockedCells="1" sort="0" autoFilter="0"/>
  <mergeCells count="67">
    <mergeCell ref="A48:B48"/>
    <mergeCell ref="A49:B49"/>
    <mergeCell ref="A43:B43"/>
    <mergeCell ref="A44:B44"/>
    <mergeCell ref="A45:B45"/>
    <mergeCell ref="A46:B46"/>
    <mergeCell ref="A47:B47"/>
    <mergeCell ref="A42:B42"/>
    <mergeCell ref="F29:G29"/>
    <mergeCell ref="H29:I29"/>
    <mergeCell ref="A32:H32"/>
    <mergeCell ref="A33:B33"/>
    <mergeCell ref="A34:B34"/>
    <mergeCell ref="A36:B36"/>
    <mergeCell ref="A37:B37"/>
    <mergeCell ref="A38:B38"/>
    <mergeCell ref="A39:B39"/>
    <mergeCell ref="A40:B40"/>
    <mergeCell ref="A41:B41"/>
    <mergeCell ref="A35:B35"/>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47"/>
  <sheetViews>
    <sheetView zoomScale="70" zoomScaleNormal="70" zoomScalePageLayoutView="0" workbookViewId="0" topLeftCell="A27">
      <selection activeCell="D21" sqref="D21"/>
    </sheetView>
  </sheetViews>
  <sheetFormatPr defaultColWidth="11.421875" defaultRowHeight="15"/>
  <cols>
    <col min="1" max="1" width="27.140625" style="0" customWidth="1"/>
    <col min="2" max="2" width="26.140625" style="0" customWidth="1"/>
    <col min="3" max="8" width="20.7109375" style="0" customWidth="1"/>
    <col min="9" max="9" width="20.140625" style="0" customWidth="1"/>
    <col min="10" max="10" width="22.421875" style="0" customWidth="1"/>
    <col min="11" max="11" width="21.2812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41</v>
      </c>
      <c r="D4" s="65" t="s">
        <v>11</v>
      </c>
      <c r="E4" s="65"/>
      <c r="F4" s="66" t="s">
        <v>42</v>
      </c>
      <c r="G4" s="66"/>
      <c r="H4" s="66"/>
      <c r="I4" s="66"/>
      <c r="J4" s="66"/>
    </row>
    <row r="5" spans="1:10" ht="50.25" customHeight="1">
      <c r="A5" s="65" t="s">
        <v>4</v>
      </c>
      <c r="B5" s="65"/>
      <c r="C5" s="25" t="s">
        <v>123</v>
      </c>
      <c r="D5" s="65" t="s">
        <v>9</v>
      </c>
      <c r="E5" s="65"/>
      <c r="F5" s="66" t="s">
        <v>147</v>
      </c>
      <c r="G5" s="66"/>
      <c r="H5" s="66"/>
      <c r="I5" s="66"/>
      <c r="J5" s="66"/>
    </row>
    <row r="6" spans="1:10" ht="99.75" customHeight="1">
      <c r="A6" s="65" t="s">
        <v>5</v>
      </c>
      <c r="B6" s="65"/>
      <c r="C6" s="25" t="s">
        <v>122</v>
      </c>
      <c r="D6" s="65"/>
      <c r="E6" s="65"/>
      <c r="F6" s="66"/>
      <c r="G6" s="66"/>
      <c r="H6" s="66"/>
      <c r="I6" s="66"/>
      <c r="J6" s="66"/>
    </row>
    <row r="7" spans="1:10" ht="32.25" customHeight="1">
      <c r="A7" s="65" t="s">
        <v>6</v>
      </c>
      <c r="B7" s="65"/>
      <c r="C7" s="28"/>
      <c r="D7" s="65" t="s">
        <v>10</v>
      </c>
      <c r="E7" s="65"/>
      <c r="F7" s="78" t="s">
        <v>145</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1" ht="280.5" customHeight="1">
      <c r="A11" s="66" t="s">
        <v>363</v>
      </c>
      <c r="B11" s="66"/>
      <c r="C11" s="28"/>
      <c r="D11" s="66"/>
      <c r="E11" s="66"/>
      <c r="F11" s="17">
        <v>12</v>
      </c>
      <c r="G11" s="25" t="s">
        <v>146</v>
      </c>
      <c r="H11" s="25" t="s">
        <v>144</v>
      </c>
      <c r="I11" s="18" t="s">
        <v>261</v>
      </c>
      <c r="J11" s="19">
        <f>138900000+9900000+14900000</f>
        <v>163700000</v>
      </c>
      <c r="K11" s="47"/>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148</v>
      </c>
      <c r="B16" s="54"/>
      <c r="C16" s="16"/>
      <c r="D16" s="16"/>
      <c r="E16" s="16"/>
      <c r="F16" s="34"/>
      <c r="G16" s="16"/>
      <c r="H16" s="38">
        <v>13</v>
      </c>
      <c r="I16" s="2"/>
      <c r="J16" s="2"/>
    </row>
    <row r="17" spans="1:10" ht="99.75" customHeight="1">
      <c r="A17" s="53" t="s">
        <v>149</v>
      </c>
      <c r="B17" s="54"/>
      <c r="C17" s="8">
        <f>F11</f>
        <v>12</v>
      </c>
      <c r="D17" s="8">
        <f>$F$11</f>
        <v>12</v>
      </c>
      <c r="E17" s="8">
        <f>$F$11</f>
        <v>12</v>
      </c>
      <c r="F17" s="8">
        <f>$F$11</f>
        <v>12</v>
      </c>
      <c r="G17" s="8">
        <f>$F$11</f>
        <v>12</v>
      </c>
      <c r="H17" s="8">
        <f>$F$11</f>
        <v>12</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138900000</v>
      </c>
      <c r="I20" s="2"/>
      <c r="J20" s="2"/>
    </row>
    <row r="21" spans="1:10" ht="30" customHeight="1">
      <c r="A21" s="63" t="s">
        <v>33</v>
      </c>
      <c r="B21" s="64"/>
      <c r="C21" s="10">
        <f>(C20/$J$11)</f>
        <v>0</v>
      </c>
      <c r="D21" s="11">
        <f>(D20/$J$11)+C21</f>
        <v>0</v>
      </c>
      <c r="E21" s="11">
        <f>(E20/$J$11)+D21</f>
        <v>0</v>
      </c>
      <c r="F21" s="11">
        <f>(F20/$J$11)+E21</f>
        <v>0</v>
      </c>
      <c r="G21" s="11">
        <f>(G20/$J$11)+F21</f>
        <v>0</v>
      </c>
      <c r="H21" s="11">
        <f>(H20/$J$11)+G21</f>
        <v>0.8485033598045205</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49.5" customHeight="1">
      <c r="E28" s="26" t="s">
        <v>28</v>
      </c>
      <c r="F28" s="53"/>
      <c r="G28" s="54"/>
      <c r="H28" s="55"/>
      <c r="I28" s="56"/>
      <c r="J28" s="2"/>
    </row>
    <row r="29" spans="5:10" ht="133.5" customHeight="1">
      <c r="E29" s="26" t="s">
        <v>29</v>
      </c>
      <c r="F29" s="53" t="s">
        <v>260</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8.75" customHeight="1">
      <c r="A34" s="53" t="s">
        <v>131</v>
      </c>
      <c r="B34" s="54"/>
      <c r="C34" s="25"/>
      <c r="D34" s="25"/>
      <c r="E34" s="25"/>
      <c r="F34" s="25" t="s">
        <v>91</v>
      </c>
      <c r="G34" s="25"/>
      <c r="H34" s="25" t="s">
        <v>91</v>
      </c>
      <c r="I34" s="2"/>
    </row>
    <row r="35" spans="1:9" ht="30" customHeight="1">
      <c r="A35" s="53" t="s">
        <v>150</v>
      </c>
      <c r="B35" s="54"/>
      <c r="C35" s="25"/>
      <c r="D35" s="25"/>
      <c r="E35" s="25"/>
      <c r="F35" s="25"/>
      <c r="G35" s="25"/>
      <c r="H35" s="25" t="s">
        <v>91</v>
      </c>
      <c r="I35" s="2"/>
    </row>
    <row r="36" spans="1:9" ht="30" customHeight="1">
      <c r="A36" s="53" t="s">
        <v>151</v>
      </c>
      <c r="B36" s="54"/>
      <c r="C36" s="25"/>
      <c r="D36" s="25"/>
      <c r="E36" s="25"/>
      <c r="F36" s="25"/>
      <c r="G36" s="25"/>
      <c r="H36" s="25" t="s">
        <v>91</v>
      </c>
      <c r="I36" s="2"/>
    </row>
    <row r="37" spans="1:9" ht="30" customHeight="1">
      <c r="A37" s="53" t="s">
        <v>136</v>
      </c>
      <c r="B37" s="54"/>
      <c r="C37" s="25"/>
      <c r="D37" s="25"/>
      <c r="E37" s="25"/>
      <c r="F37" s="25"/>
      <c r="G37" s="25"/>
      <c r="H37" s="25" t="s">
        <v>91</v>
      </c>
      <c r="I37" s="2"/>
    </row>
    <row r="38" spans="1:9" ht="30" customHeight="1">
      <c r="A38" s="53" t="s">
        <v>142</v>
      </c>
      <c r="B38" s="54"/>
      <c r="C38" s="25"/>
      <c r="D38" s="25"/>
      <c r="E38" s="25"/>
      <c r="F38" s="25"/>
      <c r="G38" s="25"/>
      <c r="H38" s="25" t="s">
        <v>91</v>
      </c>
      <c r="I38" s="2"/>
    </row>
    <row r="39" spans="1:9" ht="30" customHeight="1">
      <c r="A39" s="53" t="s">
        <v>152</v>
      </c>
      <c r="B39" s="54"/>
      <c r="C39" s="25"/>
      <c r="D39" s="25"/>
      <c r="E39" s="25"/>
      <c r="F39" s="25"/>
      <c r="G39" s="25"/>
      <c r="H39" s="25" t="s">
        <v>91</v>
      </c>
      <c r="I39" s="2"/>
    </row>
    <row r="40" spans="1:9" ht="30" customHeight="1">
      <c r="A40" s="53" t="s">
        <v>262</v>
      </c>
      <c r="B40" s="54"/>
      <c r="C40" s="25"/>
      <c r="D40" s="25"/>
      <c r="E40" s="25"/>
      <c r="F40" s="25"/>
      <c r="G40" s="25"/>
      <c r="H40" s="25" t="s">
        <v>91</v>
      </c>
      <c r="I40" s="2"/>
    </row>
    <row r="41" spans="1:8" ht="15">
      <c r="A41" s="53" t="s">
        <v>153</v>
      </c>
      <c r="B41" s="54"/>
      <c r="C41" s="25"/>
      <c r="D41" s="25"/>
      <c r="E41" s="25"/>
      <c r="F41" s="25"/>
      <c r="G41" s="25"/>
      <c r="H41" s="25" t="s">
        <v>91</v>
      </c>
    </row>
    <row r="42" spans="1:8" ht="15">
      <c r="A42" s="53" t="s">
        <v>154</v>
      </c>
      <c r="B42" s="54"/>
      <c r="C42" s="25"/>
      <c r="D42" s="25"/>
      <c r="E42" s="25"/>
      <c r="F42" s="25"/>
      <c r="G42" s="25"/>
      <c r="H42" s="25" t="s">
        <v>91</v>
      </c>
    </row>
    <row r="43" spans="1:8" ht="48.75" customHeight="1">
      <c r="A43" s="53" t="s">
        <v>155</v>
      </c>
      <c r="B43" s="54"/>
      <c r="C43" s="25"/>
      <c r="D43" s="25"/>
      <c r="E43" s="25"/>
      <c r="F43" s="25"/>
      <c r="G43" s="25"/>
      <c r="H43" s="25" t="s">
        <v>91</v>
      </c>
    </row>
    <row r="44" spans="1:8" ht="15">
      <c r="A44" s="53" t="s">
        <v>156</v>
      </c>
      <c r="B44" s="54"/>
      <c r="C44" s="25"/>
      <c r="D44" s="25"/>
      <c r="E44" s="25"/>
      <c r="F44" s="25"/>
      <c r="G44" s="25"/>
      <c r="H44" s="25" t="s">
        <v>91</v>
      </c>
    </row>
    <row r="45" spans="1:8" ht="15">
      <c r="A45" s="53" t="s">
        <v>157</v>
      </c>
      <c r="B45" s="54"/>
      <c r="C45" s="25"/>
      <c r="D45" s="25"/>
      <c r="E45" s="25"/>
      <c r="F45" s="25"/>
      <c r="G45" s="25"/>
      <c r="H45" s="25" t="s">
        <v>91</v>
      </c>
    </row>
    <row r="46" spans="1:8" ht="28.5" customHeight="1">
      <c r="A46" s="53" t="s">
        <v>158</v>
      </c>
      <c r="B46" s="54"/>
      <c r="C46" s="25"/>
      <c r="D46" s="25"/>
      <c r="E46" s="25"/>
      <c r="F46" s="25"/>
      <c r="G46" s="25"/>
      <c r="H46" s="25" t="s">
        <v>91</v>
      </c>
    </row>
    <row r="47" spans="1:8" ht="15">
      <c r="A47" s="53" t="s">
        <v>259</v>
      </c>
      <c r="B47" s="54"/>
      <c r="C47" s="39"/>
      <c r="D47" s="39"/>
      <c r="E47" s="39"/>
      <c r="F47" s="39"/>
      <c r="G47" s="39"/>
      <c r="H47" s="39" t="s">
        <v>91</v>
      </c>
    </row>
  </sheetData>
  <sheetProtection selectLockedCells="1" sort="0" autoFilter="0"/>
  <mergeCells count="65">
    <mergeCell ref="A47:B47"/>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32">
      <selection activeCell="F45" sqref="F45"/>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49">
        <v>2012</v>
      </c>
      <c r="D2" s="77" t="s">
        <v>7</v>
      </c>
      <c r="E2" s="77"/>
      <c r="F2" s="66" t="s">
        <v>73</v>
      </c>
      <c r="G2" s="66"/>
      <c r="H2" s="66"/>
      <c r="I2" s="66"/>
      <c r="J2" s="66"/>
    </row>
    <row r="3" spans="1:10" ht="54.75" customHeight="1">
      <c r="A3" s="65" t="s">
        <v>2</v>
      </c>
      <c r="B3" s="65"/>
      <c r="C3" s="49" t="s">
        <v>39</v>
      </c>
      <c r="D3" s="65" t="s">
        <v>8</v>
      </c>
      <c r="E3" s="65"/>
      <c r="F3" s="66" t="s">
        <v>40</v>
      </c>
      <c r="G3" s="66"/>
      <c r="H3" s="66"/>
      <c r="I3" s="66"/>
      <c r="J3" s="66"/>
    </row>
    <row r="4" spans="1:10" ht="99.75" customHeight="1">
      <c r="A4" s="65" t="s">
        <v>3</v>
      </c>
      <c r="B4" s="65"/>
      <c r="C4" s="49" t="s">
        <v>300</v>
      </c>
      <c r="D4" s="65" t="s">
        <v>11</v>
      </c>
      <c r="E4" s="65"/>
      <c r="F4" s="66" t="s">
        <v>304</v>
      </c>
      <c r="G4" s="66"/>
      <c r="H4" s="66"/>
      <c r="I4" s="66"/>
      <c r="J4" s="66"/>
    </row>
    <row r="5" spans="1:10" ht="50.25" customHeight="1">
      <c r="A5" s="65" t="s">
        <v>4</v>
      </c>
      <c r="B5" s="65"/>
      <c r="C5" s="49" t="s">
        <v>168</v>
      </c>
      <c r="D5" s="65" t="s">
        <v>9</v>
      </c>
      <c r="E5" s="65"/>
      <c r="F5" s="66" t="s">
        <v>302</v>
      </c>
      <c r="G5" s="66"/>
      <c r="H5" s="66"/>
      <c r="I5" s="66"/>
      <c r="J5" s="66"/>
    </row>
    <row r="6" spans="1:10" ht="99.75" customHeight="1">
      <c r="A6" s="65" t="s">
        <v>5</v>
      </c>
      <c r="B6" s="65"/>
      <c r="C6" s="49" t="s">
        <v>301</v>
      </c>
      <c r="D6" s="65"/>
      <c r="E6" s="65"/>
      <c r="F6" s="66"/>
      <c r="G6" s="66"/>
      <c r="H6" s="66"/>
      <c r="I6" s="66"/>
      <c r="J6" s="66"/>
    </row>
    <row r="7" spans="1:10" ht="32.25" customHeight="1">
      <c r="A7" s="65" t="s">
        <v>6</v>
      </c>
      <c r="B7" s="65"/>
      <c r="C7" s="52"/>
      <c r="D7" s="65" t="s">
        <v>10</v>
      </c>
      <c r="E7" s="65"/>
      <c r="F7" s="78" t="s">
        <v>305</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50" t="s">
        <v>15</v>
      </c>
      <c r="G10" s="48" t="s">
        <v>16</v>
      </c>
      <c r="H10" s="48" t="s">
        <v>17</v>
      </c>
      <c r="I10" s="7" t="s">
        <v>18</v>
      </c>
      <c r="J10" s="48" t="s">
        <v>19</v>
      </c>
    </row>
    <row r="11" spans="1:10" ht="132" customHeight="1">
      <c r="A11" s="66" t="s">
        <v>309</v>
      </c>
      <c r="B11" s="66"/>
      <c r="C11" s="52"/>
      <c r="D11" s="66" t="s">
        <v>310</v>
      </c>
      <c r="E11" s="66"/>
      <c r="F11" s="17">
        <v>1</v>
      </c>
      <c r="G11" s="49" t="s">
        <v>306</v>
      </c>
      <c r="H11" s="49" t="s">
        <v>303</v>
      </c>
      <c r="I11" s="18" t="s">
        <v>307</v>
      </c>
      <c r="J11" s="19">
        <v>14000000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51" t="s">
        <v>24</v>
      </c>
      <c r="D15" s="51" t="s">
        <v>25</v>
      </c>
      <c r="E15" s="51" t="s">
        <v>26</v>
      </c>
      <c r="F15" s="51" t="s">
        <v>27</v>
      </c>
      <c r="G15" s="51" t="s">
        <v>28</v>
      </c>
      <c r="H15" s="51" t="s">
        <v>29</v>
      </c>
      <c r="I15" s="2"/>
      <c r="J15" s="2"/>
    </row>
    <row r="16" spans="1:10" ht="99.75" customHeight="1">
      <c r="A16" s="53" t="s">
        <v>163</v>
      </c>
      <c r="B16" s="54"/>
      <c r="C16" s="16"/>
      <c r="D16" s="16"/>
      <c r="E16" s="16"/>
      <c r="F16" s="34"/>
      <c r="G16" s="16"/>
      <c r="H16" s="38">
        <v>1</v>
      </c>
      <c r="I16" s="2"/>
      <c r="J16" s="2"/>
    </row>
    <row r="17" spans="1:10" ht="99.75" customHeight="1">
      <c r="A17" s="53" t="s">
        <v>164</v>
      </c>
      <c r="B17" s="54"/>
      <c r="C17" s="8">
        <f>F11</f>
        <v>1</v>
      </c>
      <c r="D17" s="8">
        <f>$F$11</f>
        <v>1</v>
      </c>
      <c r="E17" s="8">
        <f>$F$11</f>
        <v>1</v>
      </c>
      <c r="F17" s="8">
        <f>$F$11</f>
        <v>1</v>
      </c>
      <c r="G17" s="8">
        <f>$F$11</f>
        <v>1</v>
      </c>
      <c r="H17" s="8">
        <f>$F$11</f>
        <v>1</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14000000</v>
      </c>
      <c r="I20" s="2"/>
      <c r="J20" s="2"/>
    </row>
    <row r="21" spans="1:10" ht="30" customHeight="1">
      <c r="A21" s="63" t="s">
        <v>33</v>
      </c>
      <c r="B21" s="64"/>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50" t="s">
        <v>24</v>
      </c>
      <c r="F24" s="53"/>
      <c r="G24" s="54"/>
      <c r="H24" s="53"/>
      <c r="I24" s="54"/>
      <c r="J24" s="2"/>
    </row>
    <row r="25" spans="5:10" ht="49.5" customHeight="1">
      <c r="E25" s="50" t="s">
        <v>25</v>
      </c>
      <c r="F25" s="53"/>
      <c r="G25" s="54"/>
      <c r="H25" s="55"/>
      <c r="I25" s="56"/>
      <c r="J25" s="2"/>
    </row>
    <row r="26" spans="5:10" ht="49.5" customHeight="1">
      <c r="E26" s="50" t="s">
        <v>26</v>
      </c>
      <c r="F26" s="53"/>
      <c r="G26" s="54"/>
      <c r="H26" s="55"/>
      <c r="I26" s="56"/>
      <c r="J26" s="2"/>
    </row>
    <row r="27" spans="5:10" ht="49.5" customHeight="1">
      <c r="E27" s="50" t="s">
        <v>27</v>
      </c>
      <c r="F27" s="53"/>
      <c r="G27" s="54"/>
      <c r="H27" s="55"/>
      <c r="I27" s="56"/>
      <c r="J27" s="2"/>
    </row>
    <row r="28" spans="5:10" ht="49.5" customHeight="1">
      <c r="E28" s="50" t="s">
        <v>28</v>
      </c>
      <c r="F28" s="53"/>
      <c r="G28" s="54"/>
      <c r="H28" s="55"/>
      <c r="I28" s="56"/>
      <c r="J28" s="2"/>
    </row>
    <row r="29" spans="5:10" ht="133.5" customHeight="1">
      <c r="E29" s="50" t="s">
        <v>29</v>
      </c>
      <c r="F29" s="53" t="s">
        <v>308</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50" t="s">
        <v>24</v>
      </c>
      <c r="D33" s="50" t="s">
        <v>25</v>
      </c>
      <c r="E33" s="50" t="s">
        <v>26</v>
      </c>
      <c r="F33" s="50" t="s">
        <v>27</v>
      </c>
      <c r="G33" s="50" t="s">
        <v>28</v>
      </c>
      <c r="H33" s="50" t="s">
        <v>29</v>
      </c>
      <c r="I33" s="4"/>
      <c r="J33" s="1"/>
      <c r="K33" s="1"/>
      <c r="L33" s="1"/>
      <c r="M33" s="1"/>
    </row>
    <row r="34" spans="1:9" ht="15" customHeight="1">
      <c r="A34" s="53"/>
      <c r="B34" s="54"/>
      <c r="C34" s="49"/>
      <c r="D34" s="49"/>
      <c r="E34" s="49"/>
      <c r="F34" s="49"/>
      <c r="G34" s="49"/>
      <c r="H34" s="49"/>
      <c r="I34" s="2"/>
    </row>
    <row r="35" spans="1:9" ht="15" customHeight="1">
      <c r="A35" s="53"/>
      <c r="B35" s="54"/>
      <c r="C35" s="49"/>
      <c r="D35" s="49"/>
      <c r="E35" s="49"/>
      <c r="F35" s="49"/>
      <c r="G35" s="49"/>
      <c r="H35" s="49"/>
      <c r="I35" s="2"/>
    </row>
    <row r="36" spans="1:9" ht="15" customHeight="1">
      <c r="A36" s="53"/>
      <c r="B36" s="54"/>
      <c r="C36" s="49"/>
      <c r="D36" s="49"/>
      <c r="E36" s="49"/>
      <c r="F36" s="49"/>
      <c r="G36" s="49"/>
      <c r="H36" s="49"/>
      <c r="I36" s="2"/>
    </row>
    <row r="37" spans="1:9" ht="15" customHeight="1">
      <c r="A37" s="53"/>
      <c r="B37" s="54"/>
      <c r="C37" s="49"/>
      <c r="D37" s="49"/>
      <c r="E37" s="49"/>
      <c r="F37" s="49"/>
      <c r="G37" s="49"/>
      <c r="H37" s="49"/>
      <c r="I37" s="2"/>
    </row>
    <row r="38" spans="1:9" ht="15" customHeight="1">
      <c r="A38" s="53"/>
      <c r="B38" s="54"/>
      <c r="C38" s="49"/>
      <c r="D38" s="49"/>
      <c r="E38" s="49"/>
      <c r="F38" s="49"/>
      <c r="G38" s="49"/>
      <c r="H38" s="49"/>
      <c r="I38" s="2"/>
    </row>
    <row r="39" spans="1:9" ht="15" customHeight="1">
      <c r="A39" s="53"/>
      <c r="B39" s="54"/>
      <c r="C39" s="49"/>
      <c r="D39" s="49"/>
      <c r="E39" s="49"/>
      <c r="F39" s="49"/>
      <c r="G39" s="49"/>
      <c r="H39" s="49"/>
      <c r="I39" s="2"/>
    </row>
    <row r="40" spans="1:9" ht="15" customHeight="1">
      <c r="A40" s="53"/>
      <c r="B40" s="54"/>
      <c r="C40" s="49"/>
      <c r="D40" s="49"/>
      <c r="E40" s="49"/>
      <c r="F40" s="49"/>
      <c r="G40" s="49"/>
      <c r="H40" s="49"/>
      <c r="I40" s="2"/>
    </row>
    <row r="41" spans="1:8" ht="15" customHeight="1">
      <c r="A41" s="53"/>
      <c r="B41" s="54"/>
      <c r="C41" s="49"/>
      <c r="D41" s="49"/>
      <c r="E41" s="49"/>
      <c r="F41" s="49"/>
      <c r="G41" s="49"/>
      <c r="H41" s="49"/>
    </row>
    <row r="42" spans="1:8" ht="15" customHeight="1">
      <c r="A42" s="53"/>
      <c r="B42" s="54"/>
      <c r="C42" s="49"/>
      <c r="D42" s="49"/>
      <c r="E42" s="49"/>
      <c r="F42" s="49"/>
      <c r="G42" s="49"/>
      <c r="H42" s="49"/>
    </row>
    <row r="43" spans="1:8" ht="15" customHeight="1">
      <c r="A43" s="53"/>
      <c r="B43" s="54"/>
      <c r="C43" s="49"/>
      <c r="D43" s="49"/>
      <c r="E43" s="49"/>
      <c r="F43" s="49"/>
      <c r="G43" s="49"/>
      <c r="H43" s="49"/>
    </row>
    <row r="44" spans="1:8" ht="15" customHeight="1">
      <c r="A44" s="53"/>
      <c r="B44" s="54"/>
      <c r="C44" s="49"/>
      <c r="D44" s="49"/>
      <c r="E44" s="49"/>
      <c r="F44" s="49"/>
      <c r="G44" s="49"/>
      <c r="H44" s="49"/>
    </row>
    <row r="45" spans="1:8" ht="15" customHeight="1">
      <c r="A45" s="53"/>
      <c r="B45" s="54"/>
      <c r="C45" s="49"/>
      <c r="D45" s="49"/>
      <c r="E45" s="49"/>
      <c r="F45" s="49"/>
      <c r="G45" s="49"/>
      <c r="H45" s="49"/>
    </row>
    <row r="46" spans="1:8" ht="15" customHeight="1">
      <c r="A46" s="53"/>
      <c r="B46" s="54"/>
      <c r="C46" s="49"/>
      <c r="D46" s="49"/>
      <c r="E46" s="49"/>
      <c r="F46" s="49"/>
      <c r="G46" s="49"/>
      <c r="H46" s="49"/>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8">
      <selection activeCell="F43" sqref="F43"/>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c r="D4" s="65" t="s">
        <v>11</v>
      </c>
      <c r="E4" s="65"/>
      <c r="F4" s="66"/>
      <c r="G4" s="66"/>
      <c r="H4" s="66"/>
      <c r="I4" s="66"/>
      <c r="J4" s="66"/>
    </row>
    <row r="5" spans="1:10" ht="50.25" customHeight="1">
      <c r="A5" s="65" t="s">
        <v>4</v>
      </c>
      <c r="B5" s="65"/>
      <c r="C5" s="25"/>
      <c r="D5" s="65" t="s">
        <v>9</v>
      </c>
      <c r="E5" s="65"/>
      <c r="F5" s="66" t="s">
        <v>160</v>
      </c>
      <c r="G5" s="66"/>
      <c r="H5" s="66"/>
      <c r="I5" s="66"/>
      <c r="J5" s="66"/>
    </row>
    <row r="6" spans="1:10" ht="99.75" customHeight="1">
      <c r="A6" s="65" t="s">
        <v>5</v>
      </c>
      <c r="B6" s="65"/>
      <c r="C6" s="25" t="s">
        <v>159</v>
      </c>
      <c r="D6" s="65"/>
      <c r="E6" s="65"/>
      <c r="F6" s="66"/>
      <c r="G6" s="66"/>
      <c r="H6" s="66"/>
      <c r="I6" s="66"/>
      <c r="J6" s="66"/>
    </row>
    <row r="7" spans="1:10" ht="32.25" customHeight="1">
      <c r="A7" s="65" t="s">
        <v>6</v>
      </c>
      <c r="B7" s="65"/>
      <c r="C7" s="28"/>
      <c r="D7" s="65" t="s">
        <v>10</v>
      </c>
      <c r="E7" s="65"/>
      <c r="F7" s="78" t="s">
        <v>161</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32" customHeight="1">
      <c r="A11" s="66" t="s">
        <v>240</v>
      </c>
      <c r="B11" s="66"/>
      <c r="C11" s="28"/>
      <c r="D11" s="66" t="s">
        <v>290</v>
      </c>
      <c r="E11" s="66"/>
      <c r="F11" s="17">
        <v>100</v>
      </c>
      <c r="G11" s="25" t="s">
        <v>162</v>
      </c>
      <c r="H11" s="25" t="s">
        <v>163</v>
      </c>
      <c r="I11" s="18" t="s">
        <v>313</v>
      </c>
      <c r="J11" s="19">
        <f>3160000+3160000</f>
        <v>6320000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163</v>
      </c>
      <c r="B16" s="54"/>
      <c r="C16" s="16"/>
      <c r="D16" s="16"/>
      <c r="E16" s="16"/>
      <c r="F16" s="34"/>
      <c r="G16" s="16"/>
      <c r="H16" s="38">
        <v>60</v>
      </c>
      <c r="I16" s="2"/>
      <c r="J16" s="2"/>
    </row>
    <row r="17" spans="1:10" ht="99.75" customHeight="1">
      <c r="A17" s="53" t="s">
        <v>164</v>
      </c>
      <c r="B17" s="54"/>
      <c r="C17" s="8">
        <f>F11</f>
        <v>100</v>
      </c>
      <c r="D17" s="8">
        <f>$F$11</f>
        <v>100</v>
      </c>
      <c r="E17" s="8">
        <f>$F$11</f>
        <v>100</v>
      </c>
      <c r="F17" s="8">
        <f>$F$11</f>
        <v>100</v>
      </c>
      <c r="G17" s="8">
        <f>$F$11</f>
        <v>100</v>
      </c>
      <c r="H17" s="8">
        <f>$F$11</f>
        <v>100</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0.6</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6320000</v>
      </c>
      <c r="I20" s="2"/>
      <c r="J20" s="2"/>
    </row>
    <row r="21" spans="1:10" ht="30" customHeight="1">
      <c r="A21" s="63" t="s">
        <v>33</v>
      </c>
      <c r="B21" s="64"/>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49.5" customHeight="1">
      <c r="E28" s="26" t="s">
        <v>28</v>
      </c>
      <c r="F28" s="53"/>
      <c r="G28" s="54"/>
      <c r="H28" s="55"/>
      <c r="I28" s="56"/>
      <c r="J28" s="2"/>
    </row>
    <row r="29" spans="5:10" ht="133.5" customHeight="1">
      <c r="E29" s="26" t="s">
        <v>29</v>
      </c>
      <c r="F29" s="53" t="s">
        <v>165</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8.75" customHeight="1">
      <c r="A34" s="53"/>
      <c r="B34" s="54"/>
      <c r="C34" s="25"/>
      <c r="D34" s="25"/>
      <c r="E34" s="25"/>
      <c r="F34" s="25"/>
      <c r="G34" s="25"/>
      <c r="H34" s="25"/>
      <c r="I34" s="2"/>
    </row>
    <row r="35" spans="1:9" ht="30" customHeight="1">
      <c r="A35" s="53"/>
      <c r="B35" s="54"/>
      <c r="C35" s="25"/>
      <c r="D35" s="25"/>
      <c r="E35" s="25"/>
      <c r="F35" s="25"/>
      <c r="G35" s="25"/>
      <c r="H35" s="25"/>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18">
      <selection activeCell="F21" sqref="F21"/>
    </sheetView>
  </sheetViews>
  <sheetFormatPr defaultColWidth="11.421875" defaultRowHeight="15"/>
  <cols>
    <col min="1" max="1" width="18.421875" style="0" customWidth="1"/>
    <col min="2" max="2" width="22.71093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166</v>
      </c>
      <c r="D4" s="65" t="s">
        <v>11</v>
      </c>
      <c r="E4" s="65"/>
      <c r="F4" s="66" t="s">
        <v>42</v>
      </c>
      <c r="G4" s="66"/>
      <c r="H4" s="66"/>
      <c r="I4" s="66"/>
      <c r="J4" s="66"/>
    </row>
    <row r="5" spans="1:10" ht="50.25" customHeight="1">
      <c r="A5" s="65" t="s">
        <v>4</v>
      </c>
      <c r="B5" s="65"/>
      <c r="C5" s="25" t="s">
        <v>168</v>
      </c>
      <c r="D5" s="65" t="s">
        <v>9</v>
      </c>
      <c r="E5" s="65"/>
      <c r="F5" s="66" t="s">
        <v>169</v>
      </c>
      <c r="G5" s="66"/>
      <c r="H5" s="66"/>
      <c r="I5" s="66"/>
      <c r="J5" s="66"/>
    </row>
    <row r="6" spans="1:10" ht="99.75" customHeight="1">
      <c r="A6" s="65" t="s">
        <v>5</v>
      </c>
      <c r="B6" s="65"/>
      <c r="C6" s="25" t="s">
        <v>167</v>
      </c>
      <c r="D6" s="65"/>
      <c r="E6" s="65"/>
      <c r="F6" s="66"/>
      <c r="G6" s="66"/>
      <c r="H6" s="66"/>
      <c r="I6" s="66"/>
      <c r="J6" s="66"/>
    </row>
    <row r="7" spans="1:10" ht="32.25" customHeight="1">
      <c r="A7" s="65" t="s">
        <v>6</v>
      </c>
      <c r="B7" s="65"/>
      <c r="C7" s="28"/>
      <c r="D7" s="65" t="s">
        <v>10</v>
      </c>
      <c r="E7" s="65"/>
      <c r="F7" s="78" t="s">
        <v>170</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37.25" customHeight="1">
      <c r="A11" s="66" t="s">
        <v>295</v>
      </c>
      <c r="B11" s="66"/>
      <c r="C11" s="28"/>
      <c r="D11" s="66" t="s">
        <v>296</v>
      </c>
      <c r="E11" s="66"/>
      <c r="F11" s="17">
        <v>50</v>
      </c>
      <c r="G11" s="25" t="s">
        <v>172</v>
      </c>
      <c r="H11" s="25" t="s">
        <v>171</v>
      </c>
      <c r="I11" s="18" t="s">
        <v>294</v>
      </c>
      <c r="J11" s="19">
        <v>5530000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173</v>
      </c>
      <c r="B16" s="54"/>
      <c r="C16" s="16"/>
      <c r="D16" s="16"/>
      <c r="E16" s="16"/>
      <c r="F16" s="34"/>
      <c r="G16" s="16" t="s">
        <v>358</v>
      </c>
      <c r="H16" s="38" t="s">
        <v>357</v>
      </c>
      <c r="I16" s="2"/>
      <c r="J16" s="2"/>
    </row>
    <row r="17" spans="1:10" ht="99.75" customHeight="1">
      <c r="A17" s="53" t="s">
        <v>174</v>
      </c>
      <c r="B17" s="54"/>
      <c r="C17" s="8">
        <f>F11</f>
        <v>50</v>
      </c>
      <c r="D17" s="8">
        <f>$F$11</f>
        <v>50</v>
      </c>
      <c r="E17" s="8">
        <f>$F$11</f>
        <v>50</v>
      </c>
      <c r="F17" s="8">
        <f>$F$11</f>
        <v>50</v>
      </c>
      <c r="G17" s="8">
        <f>$F$11</f>
        <v>50</v>
      </c>
      <c r="H17" s="8">
        <f>$F$11</f>
        <v>50</v>
      </c>
      <c r="I17" s="2"/>
      <c r="J17" s="2"/>
    </row>
    <row r="18" spans="1:10" ht="15">
      <c r="A18" s="60" t="s">
        <v>30</v>
      </c>
      <c r="B18" s="61"/>
      <c r="C18" s="9">
        <f>IF((C16/C17)&gt;1,1,(C16/C17))</f>
        <v>0</v>
      </c>
      <c r="D18" s="9">
        <f>IF(((D16/D17)+C18)&gt;1,1,((D16/D17)+C18))</f>
        <v>0</v>
      </c>
      <c r="E18" s="9">
        <f>IF(((E16/E17)+D18)&gt;1,1,((E16/E17)+D18))</f>
        <v>0</v>
      </c>
      <c r="F18" s="9">
        <f>IF(((F16/F17)+E18)&gt;1,1,((F16/F17)+E18))</f>
        <v>0</v>
      </c>
      <c r="G18" s="9" t="e">
        <f>IF(((G16/G17)+F18)&gt;1,1,((G16/G17)+F18))</f>
        <v>#VALUE!</v>
      </c>
      <c r="H18" s="9" t="e">
        <f>IF(((H16/H17)+G18)&gt;1,1,((H16/H17)+G18))</f>
        <v>#VALUE!</v>
      </c>
      <c r="I18" s="2"/>
      <c r="J18" s="2"/>
    </row>
    <row r="19" spans="1:10" ht="15">
      <c r="A19" s="62" t="s">
        <v>31</v>
      </c>
      <c r="B19" s="62"/>
      <c r="C19" s="62"/>
      <c r="D19" s="62"/>
      <c r="E19" s="62"/>
      <c r="F19" s="62"/>
      <c r="G19" s="62"/>
      <c r="H19" s="62"/>
      <c r="I19" s="62"/>
      <c r="J19" s="62"/>
    </row>
    <row r="20" spans="1:10" ht="15">
      <c r="A20" s="63" t="s">
        <v>32</v>
      </c>
      <c r="B20" s="64"/>
      <c r="C20" s="6"/>
      <c r="D20" s="6"/>
      <c r="E20" s="6"/>
      <c r="F20" s="6">
        <f>J11/3</f>
        <v>1843333.3333333333</v>
      </c>
      <c r="G20" s="6">
        <f>F20</f>
        <v>1843333.3333333333</v>
      </c>
      <c r="H20" s="6">
        <f>G20</f>
        <v>1843333.3333333333</v>
      </c>
      <c r="I20" s="2"/>
      <c r="J20" s="2"/>
    </row>
    <row r="21" spans="1:10" ht="30" customHeight="1">
      <c r="A21" s="63" t="s">
        <v>33</v>
      </c>
      <c r="B21" s="64"/>
      <c r="C21" s="10">
        <f>(C20/$J$11)</f>
        <v>0</v>
      </c>
      <c r="D21" s="11">
        <f>(D20/$J$11)+C21</f>
        <v>0</v>
      </c>
      <c r="E21" s="11">
        <f>(E20/$J$11)+D21</f>
        <v>0</v>
      </c>
      <c r="F21" s="11">
        <f>(F20/$J$11)+E21</f>
        <v>0.3333333333333333</v>
      </c>
      <c r="G21" s="11">
        <f>(G20/$J$11)+F21</f>
        <v>0.6666666666666666</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t="s">
        <v>297</v>
      </c>
      <c r="G27" s="54"/>
      <c r="H27" s="55"/>
      <c r="I27" s="56"/>
      <c r="J27" s="2"/>
    </row>
    <row r="28" spans="5:10" ht="49.5" customHeight="1">
      <c r="E28" s="26" t="s">
        <v>28</v>
      </c>
      <c r="F28" s="53" t="s">
        <v>297</v>
      </c>
      <c r="G28" s="54"/>
      <c r="H28" s="55"/>
      <c r="I28" s="56"/>
      <c r="J28" s="2"/>
    </row>
    <row r="29" spans="5:10" ht="72" customHeight="1">
      <c r="E29" s="26" t="s">
        <v>29</v>
      </c>
      <c r="F29" s="53" t="s">
        <v>298</v>
      </c>
      <c r="G29" s="54"/>
      <c r="H29" s="53" t="s">
        <v>175</v>
      </c>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36" customHeight="1">
      <c r="A34" s="53" t="s">
        <v>176</v>
      </c>
      <c r="B34" s="54"/>
      <c r="C34" s="25"/>
      <c r="D34" s="25"/>
      <c r="E34" s="25"/>
      <c r="F34" s="25"/>
      <c r="G34" s="25" t="s">
        <v>91</v>
      </c>
      <c r="H34" s="25"/>
      <c r="I34" s="2"/>
    </row>
    <row r="35" spans="1:9" ht="30" customHeight="1">
      <c r="A35" s="53" t="s">
        <v>177</v>
      </c>
      <c r="B35" s="54"/>
      <c r="C35" s="25"/>
      <c r="D35" s="25"/>
      <c r="E35" s="25"/>
      <c r="F35" s="25"/>
      <c r="G35" s="25" t="s">
        <v>91</v>
      </c>
      <c r="H35" s="25" t="s">
        <v>91</v>
      </c>
      <c r="I35" s="2"/>
    </row>
    <row r="36" spans="1:9" ht="30" customHeight="1">
      <c r="A36" s="53" t="s">
        <v>299</v>
      </c>
      <c r="B36" s="54"/>
      <c r="C36" s="25"/>
      <c r="D36" s="25"/>
      <c r="E36" s="25"/>
      <c r="F36" s="25" t="s">
        <v>91</v>
      </c>
      <c r="G36" s="25" t="s">
        <v>91</v>
      </c>
      <c r="H36" s="25" t="s">
        <v>91</v>
      </c>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5.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10">
      <selection activeCell="F41" sqref="F4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166</v>
      </c>
      <c r="D4" s="65" t="s">
        <v>11</v>
      </c>
      <c r="E4" s="65"/>
      <c r="F4" s="66" t="s">
        <v>42</v>
      </c>
      <c r="G4" s="66"/>
      <c r="H4" s="66"/>
      <c r="I4" s="66"/>
      <c r="J4" s="66"/>
    </row>
    <row r="5" spans="1:10" ht="50.25" customHeight="1">
      <c r="A5" s="65" t="s">
        <v>4</v>
      </c>
      <c r="B5" s="65"/>
      <c r="C5" s="25" t="s">
        <v>168</v>
      </c>
      <c r="D5" s="65" t="s">
        <v>9</v>
      </c>
      <c r="E5" s="65"/>
      <c r="F5" s="66" t="s">
        <v>169</v>
      </c>
      <c r="G5" s="66"/>
      <c r="H5" s="66"/>
      <c r="I5" s="66"/>
      <c r="J5" s="66"/>
    </row>
    <row r="6" spans="1:10" ht="99.75" customHeight="1">
      <c r="A6" s="65" t="s">
        <v>5</v>
      </c>
      <c r="B6" s="65"/>
      <c r="C6" s="25" t="s">
        <v>167</v>
      </c>
      <c r="D6" s="65"/>
      <c r="E6" s="65"/>
      <c r="F6" s="66"/>
      <c r="G6" s="66"/>
      <c r="H6" s="66"/>
      <c r="I6" s="66"/>
      <c r="J6" s="66"/>
    </row>
    <row r="7" spans="1:10" ht="32.25" customHeight="1">
      <c r="A7" s="65" t="s">
        <v>6</v>
      </c>
      <c r="B7" s="65"/>
      <c r="C7" s="28"/>
      <c r="D7" s="65" t="s">
        <v>10</v>
      </c>
      <c r="E7" s="65"/>
      <c r="F7" s="78" t="s">
        <v>208</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201.75" customHeight="1">
      <c r="A11" s="66" t="s">
        <v>291</v>
      </c>
      <c r="B11" s="66"/>
      <c r="C11" s="28"/>
      <c r="D11" s="66" t="s">
        <v>292</v>
      </c>
      <c r="E11" s="66"/>
      <c r="F11" s="17">
        <v>2</v>
      </c>
      <c r="G11" s="25" t="s">
        <v>207</v>
      </c>
      <c r="H11" s="25" t="s">
        <v>209</v>
      </c>
      <c r="I11" s="18" t="s">
        <v>293</v>
      </c>
      <c r="J11" s="19">
        <v>7200000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209</v>
      </c>
      <c r="B16" s="54"/>
      <c r="C16" s="16"/>
      <c r="D16" s="16"/>
      <c r="E16" s="16"/>
      <c r="F16" s="34"/>
      <c r="G16" s="16"/>
      <c r="H16" s="38">
        <v>2</v>
      </c>
      <c r="I16" s="2"/>
      <c r="J16" s="2"/>
    </row>
    <row r="17" spans="1:10" ht="99.75" customHeight="1">
      <c r="A17" s="53" t="s">
        <v>211</v>
      </c>
      <c r="B17" s="54"/>
      <c r="C17" s="8">
        <f>F11</f>
        <v>2</v>
      </c>
      <c r="D17" s="8">
        <f>$F$11</f>
        <v>2</v>
      </c>
      <c r="E17" s="8">
        <f>$F$11</f>
        <v>2</v>
      </c>
      <c r="F17" s="8">
        <f>$F$11</f>
        <v>2</v>
      </c>
      <c r="G17" s="8">
        <f>$F$11</f>
        <v>2</v>
      </c>
      <c r="H17" s="8">
        <f>$F$11</f>
        <v>2</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f>J11/3</f>
        <v>2400000</v>
      </c>
      <c r="G20" s="6">
        <v>2400000</v>
      </c>
      <c r="H20" s="6">
        <v>2400000</v>
      </c>
      <c r="I20" s="2"/>
      <c r="J20" s="2"/>
    </row>
    <row r="21" spans="1:10" ht="30" customHeight="1">
      <c r="A21" s="63" t="s">
        <v>33</v>
      </c>
      <c r="B21" s="64"/>
      <c r="C21" s="10">
        <f>(C20/$J$11)</f>
        <v>0</v>
      </c>
      <c r="D21" s="11">
        <f>(D20/$J$11)+C21</f>
        <v>0</v>
      </c>
      <c r="E21" s="11">
        <f>(E20/$J$11)+D21</f>
        <v>0</v>
      </c>
      <c r="F21" s="11">
        <f>(F20/$J$11)+E21</f>
        <v>0.3333333333333333</v>
      </c>
      <c r="G21" s="11">
        <f>(G20/$J$11)+F21</f>
        <v>0.6666666666666666</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49.5" customHeight="1">
      <c r="E28" s="26" t="s">
        <v>28</v>
      </c>
      <c r="F28" s="53"/>
      <c r="G28" s="54"/>
      <c r="H28" s="55"/>
      <c r="I28" s="56"/>
      <c r="J28" s="2"/>
    </row>
    <row r="29" spans="5:10" ht="133.5" customHeight="1">
      <c r="E29" s="26" t="s">
        <v>29</v>
      </c>
      <c r="F29" s="53" t="s">
        <v>210</v>
      </c>
      <c r="G29" s="54"/>
      <c r="H29" s="53"/>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36" customHeight="1">
      <c r="A34" s="53" t="s">
        <v>212</v>
      </c>
      <c r="B34" s="54"/>
      <c r="C34" s="25"/>
      <c r="D34" s="25"/>
      <c r="E34" s="25"/>
      <c r="F34" s="25"/>
      <c r="G34" s="25"/>
      <c r="H34" s="25" t="s">
        <v>91</v>
      </c>
      <c r="I34" s="2"/>
    </row>
    <row r="35" spans="1:9" ht="51.75" customHeight="1">
      <c r="A35" s="53" t="s">
        <v>213</v>
      </c>
      <c r="B35" s="54"/>
      <c r="C35" s="25"/>
      <c r="D35" s="25"/>
      <c r="E35" s="25"/>
      <c r="F35" s="25"/>
      <c r="G35" s="25"/>
      <c r="H35" s="25" t="s">
        <v>91</v>
      </c>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6.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10">
      <selection activeCell="F22" sqref="F2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166</v>
      </c>
      <c r="D4" s="65" t="s">
        <v>11</v>
      </c>
      <c r="E4" s="65"/>
      <c r="F4" s="66" t="s">
        <v>42</v>
      </c>
      <c r="G4" s="66"/>
      <c r="H4" s="66"/>
      <c r="I4" s="66"/>
      <c r="J4" s="66"/>
    </row>
    <row r="5" spans="1:10" ht="50.25" customHeight="1">
      <c r="A5" s="65" t="s">
        <v>4</v>
      </c>
      <c r="B5" s="65"/>
      <c r="C5" s="25" t="s">
        <v>168</v>
      </c>
      <c r="D5" s="65" t="s">
        <v>9</v>
      </c>
      <c r="E5" s="65"/>
      <c r="F5" s="66" t="s">
        <v>178</v>
      </c>
      <c r="G5" s="66"/>
      <c r="H5" s="66"/>
      <c r="I5" s="66"/>
      <c r="J5" s="66"/>
    </row>
    <row r="6" spans="1:10" ht="99.75" customHeight="1">
      <c r="A6" s="65" t="s">
        <v>5</v>
      </c>
      <c r="B6" s="65"/>
      <c r="C6" s="25" t="s">
        <v>167</v>
      </c>
      <c r="D6" s="65"/>
      <c r="E6" s="65"/>
      <c r="F6" s="66"/>
      <c r="G6" s="66"/>
      <c r="H6" s="66"/>
      <c r="I6" s="66"/>
      <c r="J6" s="66"/>
    </row>
    <row r="7" spans="1:10" ht="32.25" customHeight="1">
      <c r="A7" s="65" t="s">
        <v>6</v>
      </c>
      <c r="B7" s="65"/>
      <c r="C7" s="28"/>
      <c r="D7" s="65" t="s">
        <v>10</v>
      </c>
      <c r="E7" s="65"/>
      <c r="F7" s="78">
        <v>0.3</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45.5" customHeight="1">
      <c r="A11" s="66" t="s">
        <v>312</v>
      </c>
      <c r="B11" s="66"/>
      <c r="C11" s="28"/>
      <c r="D11" s="66" t="s">
        <v>185</v>
      </c>
      <c r="E11" s="66"/>
      <c r="F11" s="17">
        <f>30/4</f>
        <v>7.5</v>
      </c>
      <c r="G11" s="25" t="s">
        <v>179</v>
      </c>
      <c r="H11" s="25" t="s">
        <v>180</v>
      </c>
      <c r="I11" s="18" t="s">
        <v>311</v>
      </c>
      <c r="J11" s="19">
        <f>5500000</f>
        <v>5500000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181</v>
      </c>
      <c r="B16" s="54"/>
      <c r="C16" s="16"/>
      <c r="D16" s="16"/>
      <c r="E16" s="16"/>
      <c r="F16" s="34"/>
      <c r="G16" s="16"/>
      <c r="H16" s="38">
        <v>8</v>
      </c>
      <c r="I16" s="2"/>
      <c r="J16" s="2"/>
    </row>
    <row r="17" spans="1:10" ht="99.75" customHeight="1">
      <c r="A17" s="53" t="s">
        <v>182</v>
      </c>
      <c r="B17" s="54"/>
      <c r="C17" s="8">
        <f>F11</f>
        <v>7.5</v>
      </c>
      <c r="D17" s="8">
        <f>$F$11</f>
        <v>7.5</v>
      </c>
      <c r="E17" s="8">
        <f>$F$11</f>
        <v>7.5</v>
      </c>
      <c r="F17" s="8">
        <f>$F$11</f>
        <v>7.5</v>
      </c>
      <c r="G17" s="8">
        <f>$F$11</f>
        <v>7.5</v>
      </c>
      <c r="H17" s="8">
        <f>$F$11</f>
        <v>7.5</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v>5500000</v>
      </c>
      <c r="G20" s="6"/>
      <c r="H20" s="6"/>
      <c r="I20" s="2"/>
      <c r="J20" s="2"/>
    </row>
    <row r="21" spans="1:10" ht="30" customHeight="1">
      <c r="A21" s="63" t="s">
        <v>33</v>
      </c>
      <c r="B21" s="64"/>
      <c r="C21" s="10">
        <f>(C20/$J$11)</f>
        <v>0</v>
      </c>
      <c r="D21" s="11">
        <f>(D20/$J$11)+C21</f>
        <v>0</v>
      </c>
      <c r="E21" s="11">
        <f>(E20/$J$11)+D21</f>
        <v>0</v>
      </c>
      <c r="F21" s="11">
        <f>(F20/$J$11)+E21</f>
        <v>1</v>
      </c>
      <c r="G21" s="11">
        <f>(G20/$J$11)+F21</f>
        <v>1</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98.25" customHeight="1">
      <c r="E28" s="26" t="s">
        <v>28</v>
      </c>
      <c r="F28" s="53" t="s">
        <v>184</v>
      </c>
      <c r="G28" s="54"/>
      <c r="H28" s="55"/>
      <c r="I28" s="56"/>
      <c r="J28" s="2"/>
    </row>
    <row r="29" spans="5:10" ht="133.5" customHeight="1">
      <c r="E29" s="26" t="s">
        <v>29</v>
      </c>
      <c r="F29" s="53"/>
      <c r="G29" s="54"/>
      <c r="H29" s="53"/>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36" customHeight="1">
      <c r="A34" s="53" t="s">
        <v>183</v>
      </c>
      <c r="B34" s="54"/>
      <c r="C34" s="25"/>
      <c r="D34" s="25"/>
      <c r="E34" s="25"/>
      <c r="F34" s="25"/>
      <c r="G34" s="25" t="s">
        <v>91</v>
      </c>
      <c r="H34" s="25"/>
      <c r="I34" s="2"/>
    </row>
    <row r="35" spans="1:9" ht="30" customHeight="1">
      <c r="A35" s="53"/>
      <c r="B35" s="54"/>
      <c r="C35" s="25"/>
      <c r="D35" s="25"/>
      <c r="E35" s="25"/>
      <c r="F35" s="25"/>
      <c r="G35" s="25"/>
      <c r="H35" s="25"/>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7.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20">
      <selection activeCell="G34" sqref="G34"/>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166</v>
      </c>
      <c r="D4" s="65" t="s">
        <v>11</v>
      </c>
      <c r="E4" s="65"/>
      <c r="F4" s="66" t="s">
        <v>42</v>
      </c>
      <c r="G4" s="66"/>
      <c r="H4" s="66"/>
      <c r="I4" s="66"/>
      <c r="J4" s="66"/>
    </row>
    <row r="5" spans="1:10" ht="50.25" customHeight="1">
      <c r="A5" s="65" t="s">
        <v>4</v>
      </c>
      <c r="B5" s="65"/>
      <c r="C5" s="25" t="s">
        <v>168</v>
      </c>
      <c r="D5" s="65" t="s">
        <v>9</v>
      </c>
      <c r="E5" s="65"/>
      <c r="F5" s="66" t="s">
        <v>188</v>
      </c>
      <c r="G5" s="66"/>
      <c r="H5" s="66"/>
      <c r="I5" s="66"/>
      <c r="J5" s="66"/>
    </row>
    <row r="6" spans="1:10" ht="99.75" customHeight="1">
      <c r="A6" s="65" t="s">
        <v>5</v>
      </c>
      <c r="B6" s="65"/>
      <c r="C6" s="25" t="s">
        <v>186</v>
      </c>
      <c r="D6" s="65"/>
      <c r="E6" s="65"/>
      <c r="F6" s="66"/>
      <c r="G6" s="66"/>
      <c r="H6" s="66"/>
      <c r="I6" s="66"/>
      <c r="J6" s="66"/>
    </row>
    <row r="7" spans="1:10" ht="32.25" customHeight="1">
      <c r="A7" s="65" t="s">
        <v>6</v>
      </c>
      <c r="B7" s="65"/>
      <c r="C7" s="28"/>
      <c r="D7" s="65" t="s">
        <v>10</v>
      </c>
      <c r="E7" s="65"/>
      <c r="F7" s="78" t="s">
        <v>187</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05" customHeight="1">
      <c r="A11" s="66" t="s">
        <v>242</v>
      </c>
      <c r="B11" s="66"/>
      <c r="C11" s="28"/>
      <c r="D11" s="66"/>
      <c r="E11" s="66"/>
      <c r="F11" s="17">
        <v>2</v>
      </c>
      <c r="G11" s="25" t="s">
        <v>191</v>
      </c>
      <c r="H11" s="25" t="s">
        <v>189</v>
      </c>
      <c r="I11" s="18" t="s">
        <v>241</v>
      </c>
      <c r="J11" s="19">
        <v>3505000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189</v>
      </c>
      <c r="B16" s="54"/>
      <c r="C16" s="16"/>
      <c r="D16" s="16"/>
      <c r="E16" s="16"/>
      <c r="F16" s="34"/>
      <c r="G16" s="16"/>
      <c r="H16" s="38">
        <v>8</v>
      </c>
      <c r="I16" s="2"/>
      <c r="J16" s="2"/>
    </row>
    <row r="17" spans="1:10" ht="99.75" customHeight="1">
      <c r="A17" s="53" t="s">
        <v>350</v>
      </c>
      <c r="B17" s="54"/>
      <c r="C17" s="8">
        <f>F11</f>
        <v>2</v>
      </c>
      <c r="D17" s="8">
        <f>$F$11</f>
        <v>2</v>
      </c>
      <c r="E17" s="8">
        <f>$F$11</f>
        <v>2</v>
      </c>
      <c r="F17" s="8">
        <f>$F$11</f>
        <v>2</v>
      </c>
      <c r="G17" s="8">
        <f>$F$11</f>
        <v>2</v>
      </c>
      <c r="H17" s="8">
        <f>$F$11</f>
        <v>2</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3505000</v>
      </c>
      <c r="I20" s="2"/>
      <c r="J20" s="2"/>
    </row>
    <row r="21" spans="1:10" ht="30" customHeight="1">
      <c r="A21" s="63" t="s">
        <v>33</v>
      </c>
      <c r="B21" s="64"/>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129" customHeight="1">
      <c r="E27" s="26" t="s">
        <v>27</v>
      </c>
      <c r="F27" s="53" t="s">
        <v>190</v>
      </c>
      <c r="G27" s="54"/>
      <c r="H27" s="55"/>
      <c r="I27" s="56"/>
      <c r="J27" s="2"/>
    </row>
    <row r="28" spans="5:10" ht="78.75" customHeight="1">
      <c r="E28" s="26" t="s">
        <v>28</v>
      </c>
      <c r="F28" s="53" t="s">
        <v>197</v>
      </c>
      <c r="G28" s="54"/>
      <c r="H28" s="55"/>
      <c r="I28" s="56"/>
      <c r="J28" s="2"/>
    </row>
    <row r="29" spans="5:10" ht="133.5" customHeight="1">
      <c r="E29" s="26" t="s">
        <v>29</v>
      </c>
      <c r="F29" s="53" t="s">
        <v>192</v>
      </c>
      <c r="G29" s="54"/>
      <c r="H29" s="53"/>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36" customHeight="1">
      <c r="A34" s="53" t="s">
        <v>193</v>
      </c>
      <c r="B34" s="54"/>
      <c r="C34" s="25"/>
      <c r="D34" s="25"/>
      <c r="E34" s="25"/>
      <c r="F34" s="25"/>
      <c r="G34" s="25" t="s">
        <v>91</v>
      </c>
      <c r="H34" s="25"/>
      <c r="I34" s="2"/>
    </row>
    <row r="35" spans="1:9" ht="30" customHeight="1">
      <c r="A35" s="53" t="s">
        <v>194</v>
      </c>
      <c r="B35" s="54"/>
      <c r="C35" s="25"/>
      <c r="D35" s="25"/>
      <c r="E35" s="25"/>
      <c r="F35" s="25" t="s">
        <v>91</v>
      </c>
      <c r="G35" s="25"/>
      <c r="H35" s="25" t="s">
        <v>91</v>
      </c>
      <c r="I35" s="2"/>
    </row>
    <row r="36" spans="1:9" ht="30" customHeight="1">
      <c r="A36" s="53" t="s">
        <v>195</v>
      </c>
      <c r="B36" s="54"/>
      <c r="C36" s="25"/>
      <c r="D36" s="25"/>
      <c r="E36" s="25"/>
      <c r="F36" s="25" t="s">
        <v>91</v>
      </c>
      <c r="G36" s="25"/>
      <c r="H36" s="25" t="s">
        <v>91</v>
      </c>
      <c r="I36" s="2"/>
    </row>
    <row r="37" spans="1:9" ht="30" customHeight="1">
      <c r="A37" s="53" t="s">
        <v>196</v>
      </c>
      <c r="B37" s="54"/>
      <c r="C37" s="25"/>
      <c r="D37" s="25"/>
      <c r="E37" s="25"/>
      <c r="F37" s="25"/>
      <c r="G37" s="25" t="s">
        <v>91</v>
      </c>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8.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13">
      <selection activeCell="K12" sqref="K1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166</v>
      </c>
      <c r="D4" s="65" t="s">
        <v>11</v>
      </c>
      <c r="E4" s="65"/>
      <c r="F4" s="66" t="s">
        <v>42</v>
      </c>
      <c r="G4" s="66"/>
      <c r="H4" s="66"/>
      <c r="I4" s="66"/>
      <c r="J4" s="66"/>
    </row>
    <row r="5" spans="1:10" ht="50.25" customHeight="1">
      <c r="A5" s="65" t="s">
        <v>4</v>
      </c>
      <c r="B5" s="65"/>
      <c r="C5" s="25" t="s">
        <v>168</v>
      </c>
      <c r="D5" s="65" t="s">
        <v>9</v>
      </c>
      <c r="E5" s="65"/>
      <c r="F5" s="66" t="s">
        <v>188</v>
      </c>
      <c r="G5" s="66"/>
      <c r="H5" s="66"/>
      <c r="I5" s="66"/>
      <c r="J5" s="66"/>
    </row>
    <row r="6" spans="1:10" ht="99.75" customHeight="1">
      <c r="A6" s="65" t="s">
        <v>5</v>
      </c>
      <c r="B6" s="65"/>
      <c r="C6" s="25" t="s">
        <v>186</v>
      </c>
      <c r="D6" s="65"/>
      <c r="E6" s="65"/>
      <c r="F6" s="66"/>
      <c r="G6" s="66"/>
      <c r="H6" s="66"/>
      <c r="I6" s="66"/>
      <c r="J6" s="66"/>
    </row>
    <row r="7" spans="1:10" ht="32.25" customHeight="1">
      <c r="A7" s="65" t="s">
        <v>6</v>
      </c>
      <c r="B7" s="65"/>
      <c r="C7" s="28"/>
      <c r="D7" s="65" t="s">
        <v>10</v>
      </c>
      <c r="E7" s="65"/>
      <c r="F7" s="78" t="s">
        <v>198</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05" customHeight="1">
      <c r="A11" s="66" t="s">
        <v>364</v>
      </c>
      <c r="B11" s="66"/>
      <c r="C11" s="28"/>
      <c r="D11" s="66" t="s">
        <v>201</v>
      </c>
      <c r="E11" s="66"/>
      <c r="F11" s="17">
        <v>1</v>
      </c>
      <c r="G11" s="25" t="s">
        <v>200</v>
      </c>
      <c r="H11" s="25" t="s">
        <v>199</v>
      </c>
      <c r="I11" s="18"/>
      <c r="J11" s="19"/>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199</v>
      </c>
      <c r="B16" s="54"/>
      <c r="C16" s="16">
        <f>F11/6</f>
        <v>0.16666666666666666</v>
      </c>
      <c r="D16" s="16">
        <f>C16</f>
        <v>0.16666666666666666</v>
      </c>
      <c r="E16" s="16">
        <f>D16</f>
        <v>0.16666666666666666</v>
      </c>
      <c r="F16" s="16">
        <f>E16</f>
        <v>0.16666666666666666</v>
      </c>
      <c r="G16" s="16">
        <f>F16</f>
        <v>0.16666666666666666</v>
      </c>
      <c r="H16" s="16">
        <f>G16</f>
        <v>0.16666666666666666</v>
      </c>
      <c r="I16" s="2"/>
      <c r="J16" s="2"/>
    </row>
    <row r="17" spans="1:10" ht="99.75" customHeight="1">
      <c r="A17" s="53" t="s">
        <v>202</v>
      </c>
      <c r="B17" s="54"/>
      <c r="C17" s="8">
        <f>F11</f>
        <v>1</v>
      </c>
      <c r="D17" s="8">
        <f>$F$11</f>
        <v>1</v>
      </c>
      <c r="E17" s="8">
        <f>$F$11</f>
        <v>1</v>
      </c>
      <c r="F17" s="8">
        <f>$F$11</f>
        <v>1</v>
      </c>
      <c r="G17" s="8">
        <f>$F$11</f>
        <v>1</v>
      </c>
      <c r="H17" s="8">
        <f>$F$11</f>
        <v>1</v>
      </c>
      <c r="I17" s="2"/>
      <c r="J17" s="2"/>
    </row>
    <row r="18" spans="1:10" ht="15">
      <c r="A18" s="60" t="s">
        <v>30</v>
      </c>
      <c r="B18" s="61"/>
      <c r="C18" s="9">
        <f>IF((C16/C17)&gt;1,1,(C16/C17))</f>
        <v>0.16666666666666666</v>
      </c>
      <c r="D18" s="9">
        <f>IF(((D16/D17)+C18)&gt;1,1,((D16/D17)+C18))</f>
        <v>0.3333333333333333</v>
      </c>
      <c r="E18" s="9">
        <f>IF(((E16/E17)+D18)&gt;1,1,((E16/E17)+D18))</f>
        <v>0.5</v>
      </c>
      <c r="F18" s="9">
        <f>IF(((F16/F17)+E18)&gt;1,1,((F16/F17)+E18))</f>
        <v>0.6666666666666666</v>
      </c>
      <c r="G18" s="9">
        <f>IF(((G16/G17)+F18)&gt;1,1,((G16/G17)+F18))</f>
        <v>0.8333333333333333</v>
      </c>
      <c r="H18" s="9">
        <f>IF(((H16/H17)+G18)&gt;1,1,((H16/H17)+G18))</f>
        <v>0.9999999999999999</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c r="I20" s="2"/>
      <c r="J20" s="2"/>
    </row>
    <row r="21" spans="1:10" ht="30" customHeight="1">
      <c r="A21" s="63" t="s">
        <v>33</v>
      </c>
      <c r="B21" s="64"/>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129" customHeight="1">
      <c r="E27" s="26" t="s">
        <v>27</v>
      </c>
      <c r="F27" s="53"/>
      <c r="G27" s="54"/>
      <c r="H27" s="55"/>
      <c r="I27" s="56"/>
      <c r="J27" s="2"/>
    </row>
    <row r="28" spans="5:10" ht="78.75" customHeight="1">
      <c r="E28" s="26" t="s">
        <v>28</v>
      </c>
      <c r="F28" s="53"/>
      <c r="G28" s="54"/>
      <c r="H28" s="55"/>
      <c r="I28" s="56"/>
      <c r="J28" s="2"/>
    </row>
    <row r="29" spans="5:10" ht="133.5" customHeight="1">
      <c r="E29" s="26" t="s">
        <v>29</v>
      </c>
      <c r="F29" s="53"/>
      <c r="G29" s="54"/>
      <c r="H29" s="53"/>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36" customHeight="1">
      <c r="A34" s="53" t="s">
        <v>193</v>
      </c>
      <c r="B34" s="54"/>
      <c r="C34" s="25"/>
      <c r="D34" s="25"/>
      <c r="E34" s="25"/>
      <c r="F34" s="25"/>
      <c r="G34" s="25" t="s">
        <v>91</v>
      </c>
      <c r="H34" s="25"/>
      <c r="I34" s="2"/>
    </row>
    <row r="35" spans="1:9" ht="30" customHeight="1">
      <c r="A35" s="53" t="s">
        <v>194</v>
      </c>
      <c r="B35" s="54"/>
      <c r="C35" s="25"/>
      <c r="D35" s="25"/>
      <c r="E35" s="25"/>
      <c r="F35" s="25" t="s">
        <v>91</v>
      </c>
      <c r="G35" s="25"/>
      <c r="H35" s="25" t="s">
        <v>91</v>
      </c>
      <c r="I35" s="2"/>
    </row>
    <row r="36" spans="1:9" ht="30" customHeight="1">
      <c r="A36" s="53" t="s">
        <v>195</v>
      </c>
      <c r="B36" s="54"/>
      <c r="C36" s="25"/>
      <c r="D36" s="25"/>
      <c r="E36" s="25"/>
      <c r="F36" s="25" t="s">
        <v>91</v>
      </c>
      <c r="G36" s="25"/>
      <c r="H36" s="25" t="s">
        <v>91</v>
      </c>
      <c r="I36" s="2"/>
    </row>
    <row r="37" spans="1:9" ht="30" customHeight="1">
      <c r="A37" s="53" t="s">
        <v>196</v>
      </c>
      <c r="B37" s="54"/>
      <c r="C37" s="25"/>
      <c r="D37" s="25"/>
      <c r="E37" s="25"/>
      <c r="F37" s="25"/>
      <c r="G37" s="25" t="s">
        <v>91</v>
      </c>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9.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34">
      <selection activeCell="H29" sqref="H29:I29"/>
    </sheetView>
  </sheetViews>
  <sheetFormatPr defaultColWidth="11.421875" defaultRowHeight="15"/>
  <cols>
    <col min="2" max="2" width="38.1406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166</v>
      </c>
      <c r="D4" s="65" t="s">
        <v>11</v>
      </c>
      <c r="E4" s="65"/>
      <c r="F4" s="66" t="s">
        <v>42</v>
      </c>
      <c r="G4" s="66"/>
      <c r="H4" s="66"/>
      <c r="I4" s="66"/>
      <c r="J4" s="66"/>
    </row>
    <row r="5" spans="1:10" ht="50.25" customHeight="1">
      <c r="A5" s="65" t="s">
        <v>4</v>
      </c>
      <c r="B5" s="65"/>
      <c r="C5" s="25" t="s">
        <v>168</v>
      </c>
      <c r="D5" s="65" t="s">
        <v>9</v>
      </c>
      <c r="E5" s="65"/>
      <c r="F5" s="66" t="s">
        <v>204</v>
      </c>
      <c r="G5" s="66"/>
      <c r="H5" s="66"/>
      <c r="I5" s="66"/>
      <c r="J5" s="66"/>
    </row>
    <row r="6" spans="1:10" ht="99.75" customHeight="1">
      <c r="A6" s="65" t="s">
        <v>5</v>
      </c>
      <c r="B6" s="65"/>
      <c r="C6" s="25" t="s">
        <v>203</v>
      </c>
      <c r="D6" s="65"/>
      <c r="E6" s="65"/>
      <c r="F6" s="66"/>
      <c r="G6" s="66"/>
      <c r="H6" s="66"/>
      <c r="I6" s="66"/>
      <c r="J6" s="66"/>
    </row>
    <row r="7" spans="1:10" ht="32.25" customHeight="1">
      <c r="A7" s="65" t="s">
        <v>6</v>
      </c>
      <c r="B7" s="65"/>
      <c r="C7" s="28"/>
      <c r="D7" s="65" t="s">
        <v>10</v>
      </c>
      <c r="E7" s="65"/>
      <c r="F7" s="78" t="s">
        <v>205</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228.75" customHeight="1">
      <c r="A11" s="66" t="s">
        <v>252</v>
      </c>
      <c r="B11" s="66"/>
      <c r="C11" s="28"/>
      <c r="D11" s="66" t="s">
        <v>253</v>
      </c>
      <c r="E11" s="66"/>
      <c r="F11" s="17">
        <v>5</v>
      </c>
      <c r="G11" s="25" t="s">
        <v>207</v>
      </c>
      <c r="H11" s="25" t="s">
        <v>206</v>
      </c>
      <c r="I11" s="18" t="s">
        <v>322</v>
      </c>
      <c r="J11" s="19">
        <f>14938586+36000000+29000000+16000000+7200000+7000000</f>
        <v>110138586</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206</v>
      </c>
      <c r="B16" s="54"/>
      <c r="C16" s="16"/>
      <c r="D16" s="16">
        <v>2</v>
      </c>
      <c r="E16" s="16"/>
      <c r="F16" s="16">
        <v>1</v>
      </c>
      <c r="G16" s="16">
        <v>2</v>
      </c>
      <c r="H16" s="16">
        <v>2</v>
      </c>
      <c r="I16" s="2"/>
      <c r="J16" s="2"/>
    </row>
    <row r="17" spans="1:10" ht="99.75" customHeight="1">
      <c r="A17" s="53" t="s">
        <v>214</v>
      </c>
      <c r="B17" s="54"/>
      <c r="C17" s="8">
        <f>F11</f>
        <v>5</v>
      </c>
      <c r="D17" s="8">
        <f>$F$11</f>
        <v>5</v>
      </c>
      <c r="E17" s="8">
        <f>$F$11</f>
        <v>5</v>
      </c>
      <c r="F17" s="8">
        <f>$F$11</f>
        <v>5</v>
      </c>
      <c r="G17" s="8">
        <f>$F$11</f>
        <v>5</v>
      </c>
      <c r="H17" s="8">
        <f>$F$11</f>
        <v>5</v>
      </c>
      <c r="I17" s="2"/>
      <c r="J17" s="2"/>
    </row>
    <row r="18" spans="1:10" ht="15">
      <c r="A18" s="60" t="s">
        <v>30</v>
      </c>
      <c r="B18" s="61"/>
      <c r="C18" s="9">
        <f>IF((C16/C17)&gt;1,1,(C16/C17))</f>
        <v>0</v>
      </c>
      <c r="D18" s="9">
        <f>IF(((D16/D17)+C18)&gt;1,1,((D16/D17)+C18))</f>
        <v>0.4</v>
      </c>
      <c r="E18" s="9">
        <f>IF(((E16/E17)+D18)&gt;1,1,((E16/E17)+D18))</f>
        <v>0.4</v>
      </c>
      <c r="F18" s="9">
        <f>IF(((F16/F17)+E18)&gt;1,1,((F16/F17)+E18))</f>
        <v>0.6000000000000001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f>34000000</f>
        <v>34000000</v>
      </c>
      <c r="G20" s="6"/>
      <c r="H20" s="6">
        <f>15000000+32500000</f>
        <v>47500000</v>
      </c>
      <c r="I20" s="2"/>
      <c r="J20" s="2"/>
    </row>
    <row r="21" spans="1:10" ht="30" customHeight="1">
      <c r="A21" s="63" t="s">
        <v>33</v>
      </c>
      <c r="B21" s="64"/>
      <c r="C21" s="10">
        <f>(C20/$J$11)</f>
        <v>0</v>
      </c>
      <c r="D21" s="11">
        <f>(D20/$J$11)+C21</f>
        <v>0</v>
      </c>
      <c r="E21" s="11">
        <f>(E20/$J$11)+D21</f>
        <v>0</v>
      </c>
      <c r="F21" s="11">
        <f>(F20/$J$11)+E21</f>
        <v>0.30870198388056297</v>
      </c>
      <c r="G21" s="11">
        <f>(G20/$J$11)+F21</f>
        <v>0.30870198388056297</v>
      </c>
      <c r="H21" s="11">
        <f>(H20/$J$11)+G21</f>
        <v>0.7399768143019377</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t="s">
        <v>316</v>
      </c>
      <c r="G25" s="54"/>
      <c r="H25" s="55"/>
      <c r="I25" s="56"/>
      <c r="J25" s="2"/>
    </row>
    <row r="26" spans="5:10" ht="49.5" customHeight="1">
      <c r="E26" s="26" t="s">
        <v>26</v>
      </c>
      <c r="F26" s="53"/>
      <c r="G26" s="54"/>
      <c r="H26" s="55"/>
      <c r="I26" s="56"/>
      <c r="J26" s="2"/>
    </row>
    <row r="27" spans="5:10" ht="129" customHeight="1">
      <c r="E27" s="26" t="s">
        <v>27</v>
      </c>
      <c r="F27" s="53" t="s">
        <v>215</v>
      </c>
      <c r="G27" s="54"/>
      <c r="H27" s="55"/>
      <c r="I27" s="56"/>
      <c r="J27" s="2"/>
    </row>
    <row r="28" spans="5:10" ht="78.75" customHeight="1">
      <c r="E28" s="26" t="s">
        <v>28</v>
      </c>
      <c r="F28" s="53" t="s">
        <v>319</v>
      </c>
      <c r="G28" s="54"/>
      <c r="H28" s="55"/>
      <c r="I28" s="56"/>
      <c r="J28" s="2"/>
    </row>
    <row r="29" spans="5:10" ht="133.5" customHeight="1">
      <c r="E29" s="26" t="s">
        <v>29</v>
      </c>
      <c r="F29" s="53" t="s">
        <v>254</v>
      </c>
      <c r="G29" s="54"/>
      <c r="H29" s="53" t="s">
        <v>315</v>
      </c>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89.25" customHeight="1">
      <c r="A34" s="53" t="s">
        <v>318</v>
      </c>
      <c r="B34" s="54"/>
      <c r="C34" s="25"/>
      <c r="D34" s="25" t="s">
        <v>91</v>
      </c>
      <c r="E34" s="25"/>
      <c r="F34" s="25"/>
      <c r="G34" s="25"/>
      <c r="H34" s="25"/>
      <c r="I34" s="2"/>
    </row>
    <row r="35" spans="1:9" ht="30" customHeight="1">
      <c r="A35" s="53" t="s">
        <v>215</v>
      </c>
      <c r="B35" s="54"/>
      <c r="C35" s="25"/>
      <c r="D35" s="25"/>
      <c r="E35" s="25"/>
      <c r="F35" s="25" t="s">
        <v>91</v>
      </c>
      <c r="G35" s="25"/>
      <c r="H35" s="25"/>
      <c r="I35" s="2"/>
    </row>
    <row r="36" spans="1:9" ht="30" customHeight="1">
      <c r="A36" s="53" t="s">
        <v>321</v>
      </c>
      <c r="B36" s="54"/>
      <c r="C36" s="25"/>
      <c r="D36" s="25"/>
      <c r="E36" s="25"/>
      <c r="F36" s="25"/>
      <c r="G36" s="25"/>
      <c r="H36" s="25" t="s">
        <v>91</v>
      </c>
      <c r="I36" s="2"/>
    </row>
    <row r="37" spans="1:9" ht="30" customHeight="1">
      <c r="A37" s="53" t="s">
        <v>216</v>
      </c>
      <c r="B37" s="54"/>
      <c r="C37" s="25"/>
      <c r="D37" s="25"/>
      <c r="E37" s="25"/>
      <c r="F37" s="25"/>
      <c r="G37" s="25"/>
      <c r="H37" s="25" t="s">
        <v>91</v>
      </c>
      <c r="I37" s="2"/>
    </row>
    <row r="38" spans="1:9" ht="30" customHeight="1">
      <c r="A38" s="53" t="s">
        <v>317</v>
      </c>
      <c r="B38" s="54"/>
      <c r="C38" s="25"/>
      <c r="D38" s="25"/>
      <c r="E38" s="25"/>
      <c r="F38" s="25"/>
      <c r="G38" s="25" t="s">
        <v>91</v>
      </c>
      <c r="H38" s="25"/>
      <c r="I38" s="2"/>
    </row>
    <row r="39" spans="1:9" ht="50.25" customHeight="1">
      <c r="A39" s="53" t="s">
        <v>314</v>
      </c>
      <c r="B39" s="54"/>
      <c r="C39" s="25"/>
      <c r="D39" s="25"/>
      <c r="E39" s="25"/>
      <c r="F39" s="25"/>
      <c r="G39" s="25"/>
      <c r="H39" s="25" t="s">
        <v>91</v>
      </c>
      <c r="I39" s="2"/>
    </row>
    <row r="40" spans="1:9" ht="121.5" customHeight="1">
      <c r="A40" s="53" t="s">
        <v>320</v>
      </c>
      <c r="B40" s="54"/>
      <c r="C40" s="25"/>
      <c r="D40" s="25"/>
      <c r="E40" s="25"/>
      <c r="F40" s="25"/>
      <c r="G40" s="25" t="s">
        <v>91</v>
      </c>
      <c r="H40" s="25"/>
      <c r="I40" s="2"/>
    </row>
    <row r="41" spans="1:8" ht="15">
      <c r="A41" s="53"/>
      <c r="B41" s="54"/>
      <c r="C41" s="25"/>
      <c r="D41" s="25"/>
      <c r="E41" s="25"/>
      <c r="F41" s="25"/>
      <c r="G41" s="25"/>
      <c r="H41" s="25"/>
    </row>
    <row r="42" spans="1:8" ht="15">
      <c r="A42" s="53"/>
      <c r="B42" s="54"/>
      <c r="C42" s="25"/>
      <c r="D42" s="25"/>
      <c r="E42" s="25"/>
      <c r="F42" s="25"/>
      <c r="G42" s="25"/>
      <c r="H42" s="25"/>
    </row>
    <row r="43" spans="1:8" ht="48.75" customHeight="1">
      <c r="A43" s="53"/>
      <c r="B43" s="54"/>
      <c r="C43" s="25"/>
      <c r="D43" s="25"/>
      <c r="E43" s="25"/>
      <c r="F43" s="25"/>
      <c r="G43" s="25"/>
      <c r="H43" s="25"/>
    </row>
    <row r="44" spans="1:8" ht="15">
      <c r="A44" s="53"/>
      <c r="B44" s="54"/>
      <c r="C44" s="25"/>
      <c r="D44" s="25"/>
      <c r="E44" s="25"/>
      <c r="F44" s="25"/>
      <c r="G44" s="25"/>
      <c r="H44" s="25"/>
    </row>
    <row r="45" spans="1:8" ht="15">
      <c r="A45" s="53"/>
      <c r="B45" s="54"/>
      <c r="C45" s="25"/>
      <c r="D45" s="25"/>
      <c r="E45" s="25"/>
      <c r="F45" s="25"/>
      <c r="G45" s="25"/>
      <c r="H45" s="25"/>
    </row>
    <row r="46" spans="1:8" ht="28.5" customHeight="1">
      <c r="A46" s="53"/>
      <c r="B46" s="54"/>
      <c r="C46" s="25"/>
      <c r="D46" s="25"/>
      <c r="E46" s="25"/>
      <c r="F46" s="25"/>
      <c r="G46" s="25"/>
      <c r="H46" s="25"/>
    </row>
  </sheetData>
  <sheetProtection selectLockedCells="1" sort="0" autoFilter="0"/>
  <mergeCells count="64">
    <mergeCell ref="A42:B42"/>
    <mergeCell ref="A43:B43"/>
    <mergeCell ref="A44:B44"/>
    <mergeCell ref="A45:B45"/>
    <mergeCell ref="A46:B46"/>
    <mergeCell ref="A41:B41"/>
    <mergeCell ref="F29:G29"/>
    <mergeCell ref="H29:I29"/>
    <mergeCell ref="A32:H32"/>
    <mergeCell ref="A33:B33"/>
    <mergeCell ref="A34:B34"/>
    <mergeCell ref="A35:B35"/>
    <mergeCell ref="A36:B36"/>
    <mergeCell ref="A37:B37"/>
    <mergeCell ref="A38:B38"/>
    <mergeCell ref="A39:B39"/>
    <mergeCell ref="A40:B40"/>
    <mergeCell ref="F26:G26"/>
    <mergeCell ref="H26:I26"/>
    <mergeCell ref="F27:G27"/>
    <mergeCell ref="H27:I27"/>
    <mergeCell ref="F28:G28"/>
    <mergeCell ref="H28:I28"/>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M40"/>
  <sheetViews>
    <sheetView zoomScale="70" zoomScaleNormal="70" zoomScalePageLayoutView="0" workbookViewId="0" topLeftCell="A7">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1">
        <v>2012</v>
      </c>
      <c r="D2" s="77" t="s">
        <v>7</v>
      </c>
      <c r="E2" s="77"/>
      <c r="F2" s="66" t="s">
        <v>73</v>
      </c>
      <c r="G2" s="66"/>
      <c r="H2" s="66"/>
      <c r="I2" s="66"/>
      <c r="J2" s="66"/>
    </row>
    <row r="3" spans="1:10" ht="54.75" customHeight="1">
      <c r="A3" s="65" t="s">
        <v>2</v>
      </c>
      <c r="B3" s="65"/>
      <c r="C3" s="21" t="s">
        <v>39</v>
      </c>
      <c r="D3" s="65" t="s">
        <v>8</v>
      </c>
      <c r="E3" s="65"/>
      <c r="F3" s="66" t="s">
        <v>40</v>
      </c>
      <c r="G3" s="66"/>
      <c r="H3" s="66"/>
      <c r="I3" s="66"/>
      <c r="J3" s="66"/>
    </row>
    <row r="4" spans="1:10" ht="99.75" customHeight="1">
      <c r="A4" s="65" t="s">
        <v>3</v>
      </c>
      <c r="B4" s="65"/>
      <c r="C4" s="21" t="s">
        <v>41</v>
      </c>
      <c r="D4" s="65" t="s">
        <v>11</v>
      </c>
      <c r="E4" s="65"/>
      <c r="F4" s="66" t="s">
        <v>42</v>
      </c>
      <c r="G4" s="66"/>
      <c r="H4" s="66"/>
      <c r="I4" s="66"/>
      <c r="J4" s="66"/>
    </row>
    <row r="5" spans="1:10" ht="50.25" customHeight="1">
      <c r="A5" s="65" t="s">
        <v>4</v>
      </c>
      <c r="B5" s="65"/>
      <c r="C5" s="21" t="s">
        <v>43</v>
      </c>
      <c r="D5" s="65" t="s">
        <v>9</v>
      </c>
      <c r="E5" s="65"/>
      <c r="F5" s="66" t="s">
        <v>51</v>
      </c>
      <c r="G5" s="66"/>
      <c r="H5" s="66"/>
      <c r="I5" s="66"/>
      <c r="J5" s="66"/>
    </row>
    <row r="6" spans="1:10" ht="60" customHeight="1">
      <c r="A6" s="65" t="s">
        <v>5</v>
      </c>
      <c r="B6" s="65"/>
      <c r="C6" s="21" t="s">
        <v>44</v>
      </c>
      <c r="D6" s="65"/>
      <c r="E6" s="65"/>
      <c r="F6" s="66"/>
      <c r="G6" s="66"/>
      <c r="H6" s="66"/>
      <c r="I6" s="66"/>
      <c r="J6" s="66"/>
    </row>
    <row r="7" spans="1:10" ht="32.25" customHeight="1">
      <c r="A7" s="65" t="s">
        <v>6</v>
      </c>
      <c r="B7" s="65"/>
      <c r="C7" s="5">
        <v>0.09</v>
      </c>
      <c r="D7" s="65" t="s">
        <v>10</v>
      </c>
      <c r="E7" s="65"/>
      <c r="F7" s="78">
        <v>0.05</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2" t="s">
        <v>15</v>
      </c>
      <c r="G10" s="20" t="s">
        <v>16</v>
      </c>
      <c r="H10" s="20" t="s">
        <v>17</v>
      </c>
      <c r="I10" s="7" t="s">
        <v>18</v>
      </c>
      <c r="J10" s="20" t="s">
        <v>19</v>
      </c>
    </row>
    <row r="11" spans="1:10" ht="105" customHeight="1">
      <c r="A11" s="66"/>
      <c r="B11" s="66"/>
      <c r="C11" s="5"/>
      <c r="D11" s="66"/>
      <c r="E11" s="66"/>
      <c r="F11" s="17"/>
      <c r="G11" s="21"/>
      <c r="H11" s="21" t="s">
        <v>52</v>
      </c>
      <c r="I11" s="18"/>
      <c r="J11" s="19"/>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3" t="s">
        <v>24</v>
      </c>
      <c r="D15" s="23" t="s">
        <v>25</v>
      </c>
      <c r="E15" s="23" t="s">
        <v>26</v>
      </c>
      <c r="F15" s="23" t="s">
        <v>27</v>
      </c>
      <c r="G15" s="23" t="s">
        <v>28</v>
      </c>
      <c r="H15" s="23" t="s">
        <v>29</v>
      </c>
      <c r="I15" s="2"/>
      <c r="J15" s="2"/>
    </row>
    <row r="16" spans="1:10" ht="99.75" customHeight="1">
      <c r="A16" s="53" t="s">
        <v>52</v>
      </c>
      <c r="B16" s="54"/>
      <c r="C16" s="16"/>
      <c r="D16" s="16"/>
      <c r="E16" s="16"/>
      <c r="F16" s="16"/>
      <c r="G16" s="16"/>
      <c r="H16" s="16"/>
      <c r="I16" s="2"/>
      <c r="J16" s="2"/>
    </row>
    <row r="17" spans="1:10" ht="99.75" customHeight="1">
      <c r="A17" s="53" t="s">
        <v>53</v>
      </c>
      <c r="B17" s="54"/>
      <c r="C17" s="8">
        <f>F11</f>
        <v>0</v>
      </c>
      <c r="D17" s="8">
        <f>$F$11</f>
        <v>0</v>
      </c>
      <c r="E17" s="8">
        <f>$F$11</f>
        <v>0</v>
      </c>
      <c r="F17" s="8">
        <f>$F$11</f>
        <v>0</v>
      </c>
      <c r="G17" s="8">
        <f>$F$11</f>
        <v>0</v>
      </c>
      <c r="H17" s="8">
        <f>$F$11</f>
        <v>0</v>
      </c>
      <c r="I17" s="2"/>
      <c r="J17" s="2"/>
    </row>
    <row r="18" spans="1:10" ht="15">
      <c r="A18" s="60" t="s">
        <v>30</v>
      </c>
      <c r="B18" s="61"/>
      <c r="C18" s="9" t="e">
        <f>IF((C16/C17)&gt;1,1,(C16/C17))</f>
        <v>#DIV/0!</v>
      </c>
      <c r="D18" s="9" t="e">
        <f>IF(((D16/D17)+C18)&gt;1,1,((D16/D17)+C18))</f>
        <v>#DIV/0!</v>
      </c>
      <c r="E18" s="9" t="e">
        <f>IF(((E16/E17)+D18)&gt;1,1,((E16/E17)+D18))</f>
        <v>#DIV/0!</v>
      </c>
      <c r="F18" s="9" t="e">
        <f>IF(((F16/F17)+E18)&gt;1,1,((F16/F17)+E18))</f>
        <v>#DIV/0!</v>
      </c>
      <c r="G18" s="9" t="e">
        <f>IF(((G16/G17)+F18)&gt;1,1,((G16/G17)+F18))</f>
        <v>#DIV/0!</v>
      </c>
      <c r="H18" s="9" t="e">
        <f>IF(((H16/H17)+G18)&gt;1,1,((H16/H17)+G18))</f>
        <v>#DIV/0!</v>
      </c>
      <c r="I18" s="2"/>
      <c r="J18" s="2"/>
    </row>
    <row r="19" spans="1:10" ht="15">
      <c r="A19" s="62" t="s">
        <v>31</v>
      </c>
      <c r="B19" s="62"/>
      <c r="C19" s="62"/>
      <c r="D19" s="62"/>
      <c r="E19" s="62"/>
      <c r="F19" s="62"/>
      <c r="G19" s="62"/>
      <c r="H19" s="62"/>
      <c r="I19" s="62"/>
      <c r="J19" s="62"/>
    </row>
    <row r="20" spans="1:10" ht="15">
      <c r="A20" s="63" t="s">
        <v>32</v>
      </c>
      <c r="B20" s="64"/>
      <c r="C20" s="6"/>
      <c r="D20" s="6"/>
      <c r="E20" s="6"/>
      <c r="F20" s="6">
        <f>J11*0.4</f>
        <v>0</v>
      </c>
      <c r="G20" s="6">
        <f>J11*0.3</f>
        <v>0</v>
      </c>
      <c r="H20" s="6"/>
      <c r="I20" s="2"/>
      <c r="J20" s="2"/>
    </row>
    <row r="21" spans="1:10" ht="30" customHeight="1">
      <c r="A21" s="63" t="s">
        <v>33</v>
      </c>
      <c r="B21" s="64"/>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2" t="s">
        <v>24</v>
      </c>
      <c r="F24" s="53"/>
      <c r="G24" s="54"/>
      <c r="H24" s="53"/>
      <c r="I24" s="54"/>
      <c r="J24" s="2"/>
    </row>
    <row r="25" spans="5:10" ht="49.5" customHeight="1">
      <c r="E25" s="22" t="s">
        <v>25</v>
      </c>
      <c r="F25" s="53"/>
      <c r="G25" s="54"/>
      <c r="H25" s="55"/>
      <c r="I25" s="56"/>
      <c r="J25" s="2"/>
    </row>
    <row r="26" spans="5:10" ht="49.5" customHeight="1">
      <c r="E26" s="22" t="s">
        <v>26</v>
      </c>
      <c r="F26" s="53"/>
      <c r="G26" s="54"/>
      <c r="H26" s="55"/>
      <c r="I26" s="56"/>
      <c r="J26" s="2"/>
    </row>
    <row r="27" spans="5:10" ht="49.5" customHeight="1">
      <c r="E27" s="22" t="s">
        <v>27</v>
      </c>
      <c r="F27" s="53"/>
      <c r="G27" s="54"/>
      <c r="H27" s="55"/>
      <c r="I27" s="56"/>
      <c r="J27" s="2"/>
    </row>
    <row r="28" spans="5:10" ht="49.5" customHeight="1">
      <c r="E28" s="22" t="s">
        <v>28</v>
      </c>
      <c r="F28" s="53"/>
      <c r="G28" s="54"/>
      <c r="H28" s="55"/>
      <c r="I28" s="56"/>
      <c r="J28" s="2"/>
    </row>
    <row r="29" spans="5:10" ht="72" customHeight="1">
      <c r="E29" s="22" t="s">
        <v>29</v>
      </c>
      <c r="F29" s="53"/>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2" t="s">
        <v>24</v>
      </c>
      <c r="D33" s="22" t="s">
        <v>25</v>
      </c>
      <c r="E33" s="22" t="s">
        <v>26</v>
      </c>
      <c r="F33" s="22" t="s">
        <v>27</v>
      </c>
      <c r="G33" s="22" t="s">
        <v>28</v>
      </c>
      <c r="H33" s="22" t="s">
        <v>29</v>
      </c>
      <c r="I33" s="4"/>
      <c r="J33" s="1"/>
      <c r="K33" s="1"/>
      <c r="L33" s="1"/>
      <c r="M33" s="1"/>
    </row>
    <row r="34" spans="1:9" ht="42" customHeight="1">
      <c r="A34" s="53"/>
      <c r="B34" s="54"/>
      <c r="C34" s="21"/>
      <c r="D34" s="21"/>
      <c r="E34" s="21"/>
      <c r="F34" s="21"/>
      <c r="G34" s="21"/>
      <c r="H34" s="21"/>
      <c r="I34" s="2"/>
    </row>
    <row r="35" spans="1:9" ht="30" customHeight="1">
      <c r="A35" s="53"/>
      <c r="B35" s="54"/>
      <c r="C35" s="21"/>
      <c r="D35" s="21"/>
      <c r="E35" s="21"/>
      <c r="F35" s="21"/>
      <c r="G35" s="21"/>
      <c r="H35" s="21"/>
      <c r="I35" s="2"/>
    </row>
    <row r="36" spans="1:9" ht="30" customHeight="1">
      <c r="A36" s="53"/>
      <c r="B36" s="54"/>
      <c r="C36" s="21"/>
      <c r="D36" s="21"/>
      <c r="E36" s="21"/>
      <c r="F36" s="21"/>
      <c r="G36" s="21"/>
      <c r="H36" s="21"/>
      <c r="I36" s="2"/>
    </row>
    <row r="37" spans="1:9" ht="30" customHeight="1">
      <c r="A37" s="53"/>
      <c r="B37" s="54"/>
      <c r="C37" s="21"/>
      <c r="D37" s="21"/>
      <c r="E37" s="21"/>
      <c r="F37" s="21"/>
      <c r="G37" s="21"/>
      <c r="H37" s="21"/>
      <c r="I37" s="2"/>
    </row>
    <row r="38" spans="1:9" ht="30" customHeight="1">
      <c r="A38" s="53"/>
      <c r="B38" s="54"/>
      <c r="C38" s="21"/>
      <c r="D38" s="21"/>
      <c r="E38" s="21"/>
      <c r="F38" s="21"/>
      <c r="G38" s="21"/>
      <c r="H38" s="21"/>
      <c r="I38" s="2"/>
    </row>
    <row r="39" spans="1:9" ht="30" customHeight="1">
      <c r="A39" s="53"/>
      <c r="B39" s="54"/>
      <c r="C39" s="21"/>
      <c r="D39" s="21"/>
      <c r="E39" s="21"/>
      <c r="F39" s="21"/>
      <c r="G39" s="21"/>
      <c r="H39" s="21"/>
      <c r="I39" s="2"/>
    </row>
    <row r="40" spans="1:9" ht="30" customHeight="1">
      <c r="A40" s="53"/>
      <c r="B40" s="54"/>
      <c r="C40" s="21"/>
      <c r="D40" s="21"/>
      <c r="E40" s="21"/>
      <c r="F40" s="21"/>
      <c r="G40" s="21"/>
      <c r="H40" s="21"/>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0.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2">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58.5" customHeight="1">
      <c r="A4" s="65" t="s">
        <v>3</v>
      </c>
      <c r="B4" s="65"/>
      <c r="C4" s="25" t="s">
        <v>74</v>
      </c>
      <c r="D4" s="65" t="s">
        <v>11</v>
      </c>
      <c r="E4" s="65"/>
      <c r="F4" s="66" t="s">
        <v>76</v>
      </c>
      <c r="G4" s="66"/>
      <c r="H4" s="66"/>
      <c r="I4" s="66"/>
      <c r="J4" s="66"/>
    </row>
    <row r="5" spans="1:10" ht="50.25" customHeight="1">
      <c r="A5" s="65" t="s">
        <v>4</v>
      </c>
      <c r="B5" s="65"/>
      <c r="C5" s="25" t="s">
        <v>75</v>
      </c>
      <c r="D5" s="65" t="s">
        <v>9</v>
      </c>
      <c r="E5" s="65"/>
      <c r="F5" s="66" t="s">
        <v>78</v>
      </c>
      <c r="G5" s="66"/>
      <c r="H5" s="66"/>
      <c r="I5" s="66"/>
      <c r="J5" s="66"/>
    </row>
    <row r="6" spans="1:10" ht="60" customHeight="1">
      <c r="A6" s="65" t="s">
        <v>5</v>
      </c>
      <c r="B6" s="65"/>
      <c r="C6" s="25" t="s">
        <v>77</v>
      </c>
      <c r="D6" s="65"/>
      <c r="E6" s="65"/>
      <c r="F6" s="66"/>
      <c r="G6" s="66"/>
      <c r="H6" s="66"/>
      <c r="I6" s="66"/>
      <c r="J6" s="66"/>
    </row>
    <row r="7" spans="1:10" ht="32.25" customHeight="1">
      <c r="A7" s="65" t="s">
        <v>6</v>
      </c>
      <c r="B7" s="65"/>
      <c r="C7" s="25" t="s">
        <v>79</v>
      </c>
      <c r="D7" s="65" t="s">
        <v>10</v>
      </c>
      <c r="E7" s="65"/>
      <c r="F7" s="66" t="s">
        <v>80</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05" customHeight="1">
      <c r="A11" s="66" t="s">
        <v>351</v>
      </c>
      <c r="B11" s="66"/>
      <c r="C11" s="28"/>
      <c r="D11" s="66"/>
      <c r="E11" s="66"/>
      <c r="F11" s="17">
        <v>3</v>
      </c>
      <c r="G11" s="25" t="s">
        <v>81</v>
      </c>
      <c r="H11" s="25" t="s">
        <v>83</v>
      </c>
      <c r="I11" s="18" t="s">
        <v>352</v>
      </c>
      <c r="J11" s="19">
        <v>40000000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82</v>
      </c>
      <c r="B16" s="54"/>
      <c r="C16" s="16"/>
      <c r="D16" s="16"/>
      <c r="E16" s="16"/>
      <c r="F16" s="16"/>
      <c r="G16" s="16"/>
      <c r="H16" s="16"/>
      <c r="I16" s="2"/>
      <c r="J16" s="2"/>
    </row>
    <row r="17" spans="1:10" ht="99.75" customHeight="1">
      <c r="A17" s="53" t="s">
        <v>84</v>
      </c>
      <c r="B17" s="54"/>
      <c r="C17" s="8">
        <f>F11</f>
        <v>3</v>
      </c>
      <c r="D17" s="8">
        <f>$F$11</f>
        <v>3</v>
      </c>
      <c r="E17" s="8">
        <f>$F$11</f>
        <v>3</v>
      </c>
      <c r="F17" s="8">
        <f>$F$11</f>
        <v>3</v>
      </c>
      <c r="G17" s="8">
        <f>$F$11</f>
        <v>3</v>
      </c>
      <c r="H17" s="8">
        <f>$F$11</f>
        <v>3</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3" t="s">
        <v>32</v>
      </c>
      <c r="B20" s="64"/>
      <c r="C20" s="6"/>
      <c r="D20" s="6"/>
      <c r="E20" s="6"/>
      <c r="F20" s="6">
        <v>0</v>
      </c>
      <c r="G20" s="6">
        <v>0</v>
      </c>
      <c r="H20" s="6"/>
      <c r="I20" s="2"/>
      <c r="J20" s="2"/>
    </row>
    <row r="21" spans="1:10" ht="30" customHeight="1">
      <c r="A21" s="63" t="s">
        <v>33</v>
      </c>
      <c r="B21" s="64"/>
      <c r="C21" s="10">
        <f>(C20/$J$11)</f>
        <v>0</v>
      </c>
      <c r="D21" s="11">
        <f>(D20/$J$11)+C21</f>
        <v>0</v>
      </c>
      <c r="E21" s="11">
        <f>(E20/$J$11)+D21</f>
        <v>0</v>
      </c>
      <c r="F21" s="11">
        <f>(F20/$J$11)+E21</f>
        <v>0</v>
      </c>
      <c r="G21" s="11">
        <f>(G20/$J$11)+F21</f>
        <v>0</v>
      </c>
      <c r="H21" s="11">
        <f>(H20/$J$11)+G21</f>
        <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49.5" customHeight="1">
      <c r="E28" s="26" t="s">
        <v>28</v>
      </c>
      <c r="F28" s="53"/>
      <c r="G28" s="54"/>
      <c r="H28" s="55"/>
      <c r="I28" s="56"/>
      <c r="J28" s="2"/>
    </row>
    <row r="29" spans="5:10" ht="72" customHeight="1">
      <c r="E29" s="26" t="s">
        <v>29</v>
      </c>
      <c r="F29" s="53" t="s">
        <v>356</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2" customHeight="1">
      <c r="A34" s="53"/>
      <c r="B34" s="54"/>
      <c r="C34" s="25"/>
      <c r="D34" s="25"/>
      <c r="E34" s="25"/>
      <c r="F34" s="25"/>
      <c r="G34" s="25"/>
      <c r="H34" s="25"/>
      <c r="I34" s="2"/>
    </row>
    <row r="35" spans="1:9" ht="30" customHeight="1">
      <c r="A35" s="53"/>
      <c r="B35" s="54"/>
      <c r="C35" s="25"/>
      <c r="D35" s="25"/>
      <c r="E35" s="25"/>
      <c r="F35" s="25"/>
      <c r="G35" s="25"/>
      <c r="H35" s="25"/>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7">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58.5" customHeight="1">
      <c r="A4" s="65" t="s">
        <v>3</v>
      </c>
      <c r="B4" s="65"/>
      <c r="C4" s="25" t="s">
        <v>74</v>
      </c>
      <c r="D4" s="65" t="s">
        <v>11</v>
      </c>
      <c r="E4" s="65"/>
      <c r="F4" s="66" t="s">
        <v>76</v>
      </c>
      <c r="G4" s="66"/>
      <c r="H4" s="66"/>
      <c r="I4" s="66"/>
      <c r="J4" s="66"/>
    </row>
    <row r="5" spans="1:10" ht="50.25" customHeight="1">
      <c r="A5" s="65" t="s">
        <v>4</v>
      </c>
      <c r="B5" s="65"/>
      <c r="C5" s="25" t="s">
        <v>75</v>
      </c>
      <c r="D5" s="65" t="s">
        <v>9</v>
      </c>
      <c r="E5" s="65"/>
      <c r="F5" s="66" t="s">
        <v>218</v>
      </c>
      <c r="G5" s="66"/>
      <c r="H5" s="66"/>
      <c r="I5" s="66"/>
      <c r="J5" s="66"/>
    </row>
    <row r="6" spans="1:10" ht="60" customHeight="1">
      <c r="A6" s="65" t="s">
        <v>5</v>
      </c>
      <c r="B6" s="65"/>
      <c r="C6" s="25" t="s">
        <v>77</v>
      </c>
      <c r="D6" s="65"/>
      <c r="E6" s="65"/>
      <c r="F6" s="66"/>
      <c r="G6" s="66"/>
      <c r="H6" s="66"/>
      <c r="I6" s="66"/>
      <c r="J6" s="66"/>
    </row>
    <row r="7" spans="1:10" ht="32.25" customHeight="1">
      <c r="A7" s="65" t="s">
        <v>6</v>
      </c>
      <c r="B7" s="65"/>
      <c r="C7" s="25"/>
      <c r="D7" s="65" t="s">
        <v>10</v>
      </c>
      <c r="E7" s="65"/>
      <c r="F7" s="66" t="s">
        <v>219</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05" customHeight="1">
      <c r="A11" s="66" t="s">
        <v>353</v>
      </c>
      <c r="B11" s="66"/>
      <c r="C11" s="28"/>
      <c r="D11" s="66"/>
      <c r="E11" s="66"/>
      <c r="F11" s="17">
        <v>3</v>
      </c>
      <c r="G11" s="25" t="s">
        <v>220</v>
      </c>
      <c r="H11" s="25" t="s">
        <v>221</v>
      </c>
      <c r="I11" s="18" t="s">
        <v>354</v>
      </c>
      <c r="J11" s="19">
        <v>9000000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222</v>
      </c>
      <c r="B16" s="54"/>
      <c r="C16" s="16"/>
      <c r="D16" s="16"/>
      <c r="E16" s="16"/>
      <c r="F16" s="16"/>
      <c r="G16" s="16"/>
      <c r="H16" s="16"/>
      <c r="I16" s="2"/>
      <c r="J16" s="2"/>
    </row>
    <row r="17" spans="1:10" ht="99.75" customHeight="1">
      <c r="A17" s="53" t="s">
        <v>223</v>
      </c>
      <c r="B17" s="54"/>
      <c r="C17" s="8">
        <f>F11</f>
        <v>3</v>
      </c>
      <c r="D17" s="8">
        <f>$F$11</f>
        <v>3</v>
      </c>
      <c r="E17" s="8">
        <f>$F$11</f>
        <v>3</v>
      </c>
      <c r="F17" s="8">
        <f>$F$11</f>
        <v>3</v>
      </c>
      <c r="G17" s="8">
        <f>$F$11</f>
        <v>3</v>
      </c>
      <c r="H17" s="8">
        <f>$F$11</f>
        <v>3</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4500000</v>
      </c>
      <c r="I20" s="2"/>
      <c r="J20" s="2"/>
    </row>
    <row r="21" spans="1:10" ht="30" customHeight="1">
      <c r="A21" s="63" t="s">
        <v>33</v>
      </c>
      <c r="B21" s="64"/>
      <c r="C21" s="10">
        <f>(C20/$J$11)</f>
        <v>0</v>
      </c>
      <c r="D21" s="11">
        <f>(D20/$J$11)+C21</f>
        <v>0</v>
      </c>
      <c r="E21" s="11">
        <f>(E20/$J$11)+D21</f>
        <v>0</v>
      </c>
      <c r="F21" s="11">
        <f>(F20/$J$11)+E21</f>
        <v>0</v>
      </c>
      <c r="G21" s="11">
        <f>(G20/$J$11)+F21</f>
        <v>0</v>
      </c>
      <c r="H21" s="11">
        <f>(H20/$J$11)+G21</f>
        <v>0.5</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157.5" customHeight="1">
      <c r="E28" s="26" t="s">
        <v>28</v>
      </c>
      <c r="F28" s="53" t="s">
        <v>228</v>
      </c>
      <c r="G28" s="54"/>
      <c r="H28" s="55"/>
      <c r="I28" s="56"/>
      <c r="J28" s="2"/>
    </row>
    <row r="29" spans="5:10" ht="72" customHeight="1">
      <c r="E29" s="26" t="s">
        <v>29</v>
      </c>
      <c r="F29" s="53" t="s">
        <v>355</v>
      </c>
      <c r="G29" s="54"/>
      <c r="H29" s="55" t="s">
        <v>229</v>
      </c>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2" customHeight="1">
      <c r="A34" s="53" t="s">
        <v>224</v>
      </c>
      <c r="B34" s="54"/>
      <c r="C34" s="25" t="s">
        <v>91</v>
      </c>
      <c r="D34" s="25" t="s">
        <v>91</v>
      </c>
      <c r="E34" s="25"/>
      <c r="F34" s="25"/>
      <c r="G34" s="25"/>
      <c r="H34" s="25"/>
      <c r="I34" s="2"/>
    </row>
    <row r="35" spans="1:9" ht="30" customHeight="1">
      <c r="A35" s="53" t="s">
        <v>225</v>
      </c>
      <c r="B35" s="54"/>
      <c r="C35" s="25"/>
      <c r="D35" s="25"/>
      <c r="E35" s="25" t="s">
        <v>91</v>
      </c>
      <c r="F35" s="25" t="s">
        <v>91</v>
      </c>
      <c r="G35" s="25" t="s">
        <v>91</v>
      </c>
      <c r="H35" s="25" t="s">
        <v>91</v>
      </c>
      <c r="I35" s="2"/>
    </row>
    <row r="36" spans="1:9" ht="30" customHeight="1">
      <c r="A36" s="53" t="s">
        <v>226</v>
      </c>
      <c r="B36" s="54"/>
      <c r="C36" s="25"/>
      <c r="D36" s="25"/>
      <c r="E36" s="25" t="s">
        <v>91</v>
      </c>
      <c r="F36" s="25" t="s">
        <v>91</v>
      </c>
      <c r="G36" s="25" t="s">
        <v>91</v>
      </c>
      <c r="H36" s="25" t="s">
        <v>91</v>
      </c>
      <c r="I36" s="2"/>
    </row>
    <row r="37" spans="1:9" ht="30" customHeight="1">
      <c r="A37" s="53" t="s">
        <v>227</v>
      </c>
      <c r="B37" s="54"/>
      <c r="C37" s="25"/>
      <c r="D37" s="25"/>
      <c r="E37" s="25" t="s">
        <v>91</v>
      </c>
      <c r="F37" s="25" t="s">
        <v>91</v>
      </c>
      <c r="G37" s="25" t="s">
        <v>91</v>
      </c>
      <c r="H37" s="25" t="s">
        <v>91</v>
      </c>
      <c r="I37" s="2"/>
    </row>
    <row r="38" spans="1:9" ht="85.5" customHeight="1">
      <c r="A38" s="53" t="s">
        <v>353</v>
      </c>
      <c r="B38" s="54"/>
      <c r="C38" s="25"/>
      <c r="D38" s="25"/>
      <c r="E38" s="25"/>
      <c r="F38" s="25"/>
      <c r="G38" s="25"/>
      <c r="H38" s="25" t="s">
        <v>91</v>
      </c>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2.xml><?xml version="1.0" encoding="utf-8"?>
<worksheet xmlns="http://schemas.openxmlformats.org/spreadsheetml/2006/main" xmlns:r="http://schemas.openxmlformats.org/officeDocument/2006/relationships">
  <dimension ref="A1:M47"/>
  <sheetViews>
    <sheetView zoomScale="70" zoomScaleNormal="70" zoomScalePageLayoutView="0" workbookViewId="0" topLeftCell="A17">
      <selection activeCell="D11" sqref="D11:E11"/>
    </sheetView>
  </sheetViews>
  <sheetFormatPr defaultColWidth="11.421875" defaultRowHeight="15"/>
  <cols>
    <col min="2" max="2" width="25.8515625" style="0" customWidth="1"/>
    <col min="3" max="8" width="20.7109375" style="0" customWidth="1"/>
    <col min="9" max="9" width="20.140625" style="0" customWidth="1"/>
    <col min="10" max="10" width="22.421875" style="0" customWidth="1"/>
    <col min="11" max="11" width="21.28125" style="0" customWidth="1"/>
  </cols>
  <sheetData>
    <row r="1" spans="1:10" ht="60" customHeight="1">
      <c r="A1" s="74" t="s">
        <v>0</v>
      </c>
      <c r="B1" s="75"/>
      <c r="C1" s="75"/>
      <c r="D1" s="75"/>
      <c r="E1" s="75"/>
      <c r="F1" s="75"/>
      <c r="G1" s="75"/>
      <c r="H1" s="75"/>
      <c r="I1" s="75"/>
      <c r="J1" s="76"/>
    </row>
    <row r="2" spans="1:10" ht="30" customHeight="1">
      <c r="A2" s="60" t="s">
        <v>1</v>
      </c>
      <c r="B2" s="61"/>
      <c r="C2" s="42">
        <v>2012</v>
      </c>
      <c r="D2" s="77" t="s">
        <v>7</v>
      </c>
      <c r="E2" s="77"/>
      <c r="F2" s="66" t="s">
        <v>73</v>
      </c>
      <c r="G2" s="66"/>
      <c r="H2" s="66"/>
      <c r="I2" s="66"/>
      <c r="J2" s="66"/>
    </row>
    <row r="3" spans="1:10" ht="54.75" customHeight="1">
      <c r="A3" s="65" t="s">
        <v>2</v>
      </c>
      <c r="B3" s="65"/>
      <c r="C3" s="42" t="s">
        <v>39</v>
      </c>
      <c r="D3" s="65" t="s">
        <v>8</v>
      </c>
      <c r="E3" s="65"/>
      <c r="F3" s="66" t="s">
        <v>40</v>
      </c>
      <c r="G3" s="66"/>
      <c r="H3" s="66"/>
      <c r="I3" s="66"/>
      <c r="J3" s="66"/>
    </row>
    <row r="4" spans="1:10" ht="99.75" customHeight="1">
      <c r="A4" s="65" t="s">
        <v>3</v>
      </c>
      <c r="B4" s="65"/>
      <c r="C4" s="42" t="s">
        <v>74</v>
      </c>
      <c r="D4" s="65" t="s">
        <v>11</v>
      </c>
      <c r="E4" s="65"/>
      <c r="F4" s="66" t="s">
        <v>76</v>
      </c>
      <c r="G4" s="66"/>
      <c r="H4" s="66"/>
      <c r="I4" s="66"/>
      <c r="J4" s="66"/>
    </row>
    <row r="5" spans="1:10" ht="50.25" customHeight="1">
      <c r="A5" s="65" t="s">
        <v>4</v>
      </c>
      <c r="B5" s="65"/>
      <c r="C5" s="42" t="s">
        <v>75</v>
      </c>
      <c r="D5" s="65" t="s">
        <v>9</v>
      </c>
      <c r="E5" s="65"/>
      <c r="F5" s="66" t="s">
        <v>274</v>
      </c>
      <c r="G5" s="66"/>
      <c r="H5" s="66"/>
      <c r="I5" s="66"/>
      <c r="J5" s="66"/>
    </row>
    <row r="6" spans="1:10" ht="99.75" customHeight="1">
      <c r="A6" s="65" t="s">
        <v>5</v>
      </c>
      <c r="B6" s="65"/>
      <c r="C6" s="42" t="s">
        <v>77</v>
      </c>
      <c r="D6" s="65"/>
      <c r="E6" s="65"/>
      <c r="F6" s="66"/>
      <c r="G6" s="66"/>
      <c r="H6" s="66"/>
      <c r="I6" s="66"/>
      <c r="J6" s="66"/>
    </row>
    <row r="7" spans="1:10" ht="32.25" customHeight="1">
      <c r="A7" s="65" t="s">
        <v>6</v>
      </c>
      <c r="B7" s="65"/>
      <c r="C7" s="44"/>
      <c r="D7" s="65" t="s">
        <v>10</v>
      </c>
      <c r="E7" s="65"/>
      <c r="F7" s="78" t="s">
        <v>275</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41" t="s">
        <v>15</v>
      </c>
      <c r="G10" s="43" t="s">
        <v>16</v>
      </c>
      <c r="H10" s="43" t="s">
        <v>17</v>
      </c>
      <c r="I10" s="7" t="s">
        <v>18</v>
      </c>
      <c r="J10" s="43" t="s">
        <v>19</v>
      </c>
    </row>
    <row r="11" spans="1:11" ht="157.5" customHeight="1">
      <c r="A11" s="66" t="s">
        <v>266</v>
      </c>
      <c r="B11" s="66"/>
      <c r="C11" s="44"/>
      <c r="D11" s="66" t="s">
        <v>267</v>
      </c>
      <c r="E11" s="66"/>
      <c r="F11" s="17">
        <v>1</v>
      </c>
      <c r="G11" s="42" t="s">
        <v>268</v>
      </c>
      <c r="H11" s="42" t="s">
        <v>269</v>
      </c>
      <c r="I11" s="18" t="s">
        <v>273</v>
      </c>
      <c r="J11" s="35">
        <v>131010014</v>
      </c>
      <c r="K11" s="47"/>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40" t="s">
        <v>24</v>
      </c>
      <c r="D15" s="40" t="s">
        <v>25</v>
      </c>
      <c r="E15" s="40" t="s">
        <v>26</v>
      </c>
      <c r="F15" s="40" t="s">
        <v>27</v>
      </c>
      <c r="G15" s="40" t="s">
        <v>28</v>
      </c>
      <c r="H15" s="40" t="s">
        <v>29</v>
      </c>
      <c r="I15" s="2"/>
      <c r="J15" s="2"/>
    </row>
    <row r="16" spans="1:10" ht="99.75" customHeight="1">
      <c r="A16" s="53" t="s">
        <v>269</v>
      </c>
      <c r="B16" s="54"/>
      <c r="C16" s="16"/>
      <c r="D16" s="16"/>
      <c r="E16" s="16"/>
      <c r="F16" s="34"/>
      <c r="G16" s="16"/>
      <c r="H16" s="38"/>
      <c r="I16" s="2"/>
      <c r="J16" s="2"/>
    </row>
    <row r="17" spans="1:10" ht="99.75" customHeight="1">
      <c r="A17" s="53" t="s">
        <v>270</v>
      </c>
      <c r="B17" s="54"/>
      <c r="C17" s="8">
        <f>F11</f>
        <v>1</v>
      </c>
      <c r="D17" s="8">
        <f>$F$11</f>
        <v>1</v>
      </c>
      <c r="E17" s="8">
        <f>$F$11</f>
        <v>1</v>
      </c>
      <c r="F17" s="8">
        <f>$F$11</f>
        <v>1</v>
      </c>
      <c r="G17" s="8">
        <f>$F$11</f>
        <v>1</v>
      </c>
      <c r="H17" s="8">
        <f>$F$11</f>
        <v>1</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c r="I20" s="2"/>
      <c r="J20" s="2"/>
    </row>
    <row r="21" spans="1:10" ht="30" customHeight="1">
      <c r="A21" s="63" t="s">
        <v>33</v>
      </c>
      <c r="B21" s="64"/>
      <c r="C21" s="10">
        <f>(C20/$J$11)</f>
        <v>0</v>
      </c>
      <c r="D21" s="11">
        <f>(D20/$J$11)+C21</f>
        <v>0</v>
      </c>
      <c r="E21" s="11">
        <f>(E20/$J$11)+D21</f>
        <v>0</v>
      </c>
      <c r="F21" s="11">
        <f>(F20/$J$11)+E21</f>
        <v>0</v>
      </c>
      <c r="G21" s="11">
        <f>(G20/$J$11)+F21</f>
        <v>0</v>
      </c>
      <c r="H21" s="11">
        <f>(H20/$J$11)+G21</f>
        <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41" t="s">
        <v>24</v>
      </c>
      <c r="F24" s="53"/>
      <c r="G24" s="54"/>
      <c r="H24" s="53"/>
      <c r="I24" s="54"/>
      <c r="J24" s="2"/>
    </row>
    <row r="25" spans="5:10" ht="49.5" customHeight="1">
      <c r="E25" s="41" t="s">
        <v>25</v>
      </c>
      <c r="F25" s="53"/>
      <c r="G25" s="54"/>
      <c r="H25" s="55"/>
      <c r="I25" s="56"/>
      <c r="J25" s="2"/>
    </row>
    <row r="26" spans="5:10" ht="49.5" customHeight="1">
      <c r="E26" s="41" t="s">
        <v>26</v>
      </c>
      <c r="F26" s="53"/>
      <c r="G26" s="54"/>
      <c r="H26" s="55"/>
      <c r="I26" s="56"/>
      <c r="J26" s="2"/>
    </row>
    <row r="27" spans="5:10" ht="49.5" customHeight="1">
      <c r="E27" s="41" t="s">
        <v>27</v>
      </c>
      <c r="F27" s="53"/>
      <c r="G27" s="54"/>
      <c r="H27" s="55"/>
      <c r="I27" s="56"/>
      <c r="J27" s="2"/>
    </row>
    <row r="28" spans="5:10" ht="49.5" customHeight="1">
      <c r="E28" s="41" t="s">
        <v>28</v>
      </c>
      <c r="F28" s="53"/>
      <c r="G28" s="54"/>
      <c r="H28" s="55"/>
      <c r="I28" s="56"/>
      <c r="J28" s="2"/>
    </row>
    <row r="29" spans="5:10" ht="133.5" customHeight="1">
      <c r="E29" s="41" t="s">
        <v>29</v>
      </c>
      <c r="F29" s="53" t="s">
        <v>271</v>
      </c>
      <c r="G29" s="54"/>
      <c r="H29" s="53" t="s">
        <v>272</v>
      </c>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41" t="s">
        <v>24</v>
      </c>
      <c r="D33" s="41" t="s">
        <v>25</v>
      </c>
      <c r="E33" s="41" t="s">
        <v>26</v>
      </c>
      <c r="F33" s="41" t="s">
        <v>27</v>
      </c>
      <c r="G33" s="41" t="s">
        <v>28</v>
      </c>
      <c r="H33" s="41" t="s">
        <v>29</v>
      </c>
      <c r="I33" s="4"/>
      <c r="J33" s="1"/>
      <c r="K33" s="1"/>
      <c r="L33" s="1"/>
      <c r="M33" s="1"/>
    </row>
    <row r="34" spans="1:9" ht="38.25" customHeight="1">
      <c r="A34" s="53"/>
      <c r="B34" s="54"/>
      <c r="C34" s="42"/>
      <c r="D34" s="42"/>
      <c r="E34" s="42"/>
      <c r="F34" s="42"/>
      <c r="G34" s="42"/>
      <c r="H34" s="42"/>
      <c r="I34" s="2"/>
    </row>
    <row r="35" spans="1:9" ht="30" customHeight="1">
      <c r="A35" s="53"/>
      <c r="B35" s="54"/>
      <c r="C35" s="42"/>
      <c r="D35" s="42"/>
      <c r="E35" s="42"/>
      <c r="F35" s="42"/>
      <c r="G35" s="42"/>
      <c r="H35" s="42"/>
      <c r="I35" s="2"/>
    </row>
    <row r="36" spans="1:9" ht="30" customHeight="1">
      <c r="A36" s="53"/>
      <c r="B36" s="54"/>
      <c r="C36" s="42"/>
      <c r="D36" s="42"/>
      <c r="E36" s="42"/>
      <c r="F36" s="42"/>
      <c r="G36" s="42"/>
      <c r="H36" s="42"/>
      <c r="I36" s="2"/>
    </row>
    <row r="37" spans="1:9" ht="30" customHeight="1">
      <c r="A37" s="53"/>
      <c r="B37" s="54"/>
      <c r="C37" s="42"/>
      <c r="D37" s="42"/>
      <c r="E37" s="42"/>
      <c r="F37" s="42"/>
      <c r="G37" s="42"/>
      <c r="H37" s="42"/>
      <c r="I37" s="2"/>
    </row>
    <row r="38" spans="1:9" ht="30" customHeight="1">
      <c r="A38" s="53"/>
      <c r="B38" s="54"/>
      <c r="C38" s="42"/>
      <c r="D38" s="42"/>
      <c r="E38" s="42"/>
      <c r="F38" s="42"/>
      <c r="G38" s="42"/>
      <c r="H38" s="42"/>
      <c r="I38" s="2"/>
    </row>
    <row r="39" spans="1:9" ht="30" customHeight="1">
      <c r="A39" s="53"/>
      <c r="B39" s="54"/>
      <c r="C39" s="42"/>
      <c r="D39" s="42"/>
      <c r="E39" s="42"/>
      <c r="F39" s="42"/>
      <c r="G39" s="42"/>
      <c r="H39" s="42"/>
      <c r="I39" s="2"/>
    </row>
    <row r="40" spans="1:9" ht="30" customHeight="1">
      <c r="A40" s="53"/>
      <c r="B40" s="54"/>
      <c r="C40" s="42"/>
      <c r="D40" s="42"/>
      <c r="E40" s="42"/>
      <c r="F40" s="42"/>
      <c r="G40" s="42"/>
      <c r="H40" s="42"/>
      <c r="I40" s="2"/>
    </row>
    <row r="41" spans="1:8" ht="15">
      <c r="A41" s="53"/>
      <c r="B41" s="54"/>
      <c r="C41" s="42"/>
      <c r="D41" s="42"/>
      <c r="E41" s="42"/>
      <c r="F41" s="42"/>
      <c r="G41" s="42"/>
      <c r="H41" s="42"/>
    </row>
    <row r="42" spans="1:8" ht="15">
      <c r="A42" s="53"/>
      <c r="B42" s="54"/>
      <c r="C42" s="42"/>
      <c r="D42" s="42"/>
      <c r="E42" s="42"/>
      <c r="F42" s="42"/>
      <c r="G42" s="42"/>
      <c r="H42" s="42"/>
    </row>
    <row r="43" spans="1:8" ht="48.75" customHeight="1">
      <c r="A43" s="53"/>
      <c r="B43" s="54"/>
      <c r="C43" s="42"/>
      <c r="D43" s="42"/>
      <c r="E43" s="42"/>
      <c r="F43" s="42"/>
      <c r="G43" s="42"/>
      <c r="H43" s="42"/>
    </row>
    <row r="44" spans="1:8" ht="15">
      <c r="A44" s="53"/>
      <c r="B44" s="54"/>
      <c r="C44" s="42"/>
      <c r="D44" s="42"/>
      <c r="E44" s="42"/>
      <c r="F44" s="42"/>
      <c r="G44" s="42"/>
      <c r="H44" s="42"/>
    </row>
    <row r="45" spans="1:8" ht="15">
      <c r="A45" s="53"/>
      <c r="B45" s="54"/>
      <c r="C45" s="42"/>
      <c r="D45" s="42"/>
      <c r="E45" s="42"/>
      <c r="F45" s="42"/>
      <c r="G45" s="42"/>
      <c r="H45" s="42"/>
    </row>
    <row r="46" spans="1:8" ht="28.5" customHeight="1">
      <c r="A46" s="53"/>
      <c r="B46" s="54"/>
      <c r="C46" s="42"/>
      <c r="D46" s="42"/>
      <c r="E46" s="42"/>
      <c r="F46" s="42"/>
      <c r="G46" s="42"/>
      <c r="H46" s="42"/>
    </row>
    <row r="47" spans="1:8" ht="15">
      <c r="A47" s="53"/>
      <c r="B47" s="54"/>
      <c r="C47" s="42"/>
      <c r="D47" s="42"/>
      <c r="E47" s="42"/>
      <c r="F47" s="42"/>
      <c r="G47" s="42"/>
      <c r="H47" s="42"/>
    </row>
  </sheetData>
  <sheetProtection selectLockedCells="1" sort="0" autoFilter="0"/>
  <mergeCells count="65">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7:B47"/>
    <mergeCell ref="A36:B36"/>
    <mergeCell ref="A37:B37"/>
    <mergeCell ref="A38:B38"/>
    <mergeCell ref="A39:B39"/>
    <mergeCell ref="A40:B40"/>
    <mergeCell ref="A41:B41"/>
    <mergeCell ref="A42:B42"/>
    <mergeCell ref="A43:B43"/>
    <mergeCell ref="A44:B44"/>
    <mergeCell ref="A45:B45"/>
    <mergeCell ref="A46:B46"/>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3.xml><?xml version="1.0" encoding="utf-8"?>
<worksheet xmlns="http://schemas.openxmlformats.org/spreadsheetml/2006/main" xmlns:r="http://schemas.openxmlformats.org/officeDocument/2006/relationships">
  <dimension ref="A1:M47"/>
  <sheetViews>
    <sheetView zoomScale="70" zoomScaleNormal="70" zoomScalePageLayoutView="0" workbookViewId="0" topLeftCell="A10">
      <selection activeCell="F17" sqref="F17"/>
    </sheetView>
  </sheetViews>
  <sheetFormatPr defaultColWidth="11.421875" defaultRowHeight="15"/>
  <cols>
    <col min="2" max="2" width="25.8515625" style="0" customWidth="1"/>
    <col min="3" max="8" width="20.7109375" style="0" customWidth="1"/>
    <col min="9" max="9" width="20.140625" style="0" customWidth="1"/>
    <col min="10" max="10" width="22.421875" style="0" customWidth="1"/>
    <col min="11" max="11" width="21.28125" style="0" customWidth="1"/>
  </cols>
  <sheetData>
    <row r="1" spans="1:10" ht="60" customHeight="1">
      <c r="A1" s="74" t="s">
        <v>0</v>
      </c>
      <c r="B1" s="75"/>
      <c r="C1" s="75"/>
      <c r="D1" s="75"/>
      <c r="E1" s="75"/>
      <c r="F1" s="75"/>
      <c r="G1" s="75"/>
      <c r="H1" s="75"/>
      <c r="I1" s="75"/>
      <c r="J1" s="76"/>
    </row>
    <row r="2" spans="1:10" ht="30" customHeight="1">
      <c r="A2" s="60" t="s">
        <v>1</v>
      </c>
      <c r="B2" s="61"/>
      <c r="C2" s="49">
        <v>2012</v>
      </c>
      <c r="D2" s="77" t="s">
        <v>7</v>
      </c>
      <c r="E2" s="77"/>
      <c r="F2" s="66" t="s">
        <v>73</v>
      </c>
      <c r="G2" s="66"/>
      <c r="H2" s="66"/>
      <c r="I2" s="66"/>
      <c r="J2" s="66"/>
    </row>
    <row r="3" spans="1:10" ht="54.75" customHeight="1">
      <c r="A3" s="65" t="s">
        <v>2</v>
      </c>
      <c r="B3" s="65"/>
      <c r="C3" s="49" t="s">
        <v>39</v>
      </c>
      <c r="D3" s="65" t="s">
        <v>8</v>
      </c>
      <c r="E3" s="65"/>
      <c r="F3" s="66" t="s">
        <v>40</v>
      </c>
      <c r="G3" s="66"/>
      <c r="H3" s="66"/>
      <c r="I3" s="66"/>
      <c r="J3" s="66"/>
    </row>
    <row r="4" spans="1:10" ht="99.75" customHeight="1">
      <c r="A4" s="65" t="s">
        <v>3</v>
      </c>
      <c r="B4" s="65"/>
      <c r="C4" s="49" t="s">
        <v>74</v>
      </c>
      <c r="D4" s="65" t="s">
        <v>11</v>
      </c>
      <c r="E4" s="65"/>
      <c r="F4" s="66" t="s">
        <v>76</v>
      </c>
      <c r="G4" s="66"/>
      <c r="H4" s="66"/>
      <c r="I4" s="66"/>
      <c r="J4" s="66"/>
    </row>
    <row r="5" spans="1:10" ht="50.25" customHeight="1">
      <c r="A5" s="65" t="s">
        <v>4</v>
      </c>
      <c r="B5" s="65"/>
      <c r="C5" s="49" t="s">
        <v>75</v>
      </c>
      <c r="D5" s="65" t="s">
        <v>9</v>
      </c>
      <c r="E5" s="65"/>
      <c r="F5" s="66" t="s">
        <v>339</v>
      </c>
      <c r="G5" s="66"/>
      <c r="H5" s="66"/>
      <c r="I5" s="66"/>
      <c r="J5" s="66"/>
    </row>
    <row r="6" spans="1:10" ht="99.75" customHeight="1">
      <c r="A6" s="65" t="s">
        <v>5</v>
      </c>
      <c r="B6" s="65"/>
      <c r="C6" s="49" t="s">
        <v>77</v>
      </c>
      <c r="D6" s="65"/>
      <c r="E6" s="65"/>
      <c r="F6" s="66"/>
      <c r="G6" s="66"/>
      <c r="H6" s="66"/>
      <c r="I6" s="66"/>
      <c r="J6" s="66"/>
    </row>
    <row r="7" spans="1:10" ht="32.25" customHeight="1">
      <c r="A7" s="65" t="s">
        <v>6</v>
      </c>
      <c r="B7" s="65"/>
      <c r="C7" s="52"/>
      <c r="D7" s="65" t="s">
        <v>10</v>
      </c>
      <c r="E7" s="65"/>
      <c r="F7" s="78" t="s">
        <v>338</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50" t="s">
        <v>15</v>
      </c>
      <c r="G10" s="48" t="s">
        <v>16</v>
      </c>
      <c r="H10" s="48" t="s">
        <v>17</v>
      </c>
      <c r="I10" s="7" t="s">
        <v>18</v>
      </c>
      <c r="J10" s="48" t="s">
        <v>19</v>
      </c>
    </row>
    <row r="11" spans="1:11" ht="157.5" customHeight="1">
      <c r="A11" s="66" t="s">
        <v>343</v>
      </c>
      <c r="B11" s="66"/>
      <c r="C11" s="52"/>
      <c r="D11" s="66" t="s">
        <v>344</v>
      </c>
      <c r="E11" s="66"/>
      <c r="F11" s="17">
        <v>1</v>
      </c>
      <c r="G11" s="49" t="s">
        <v>340</v>
      </c>
      <c r="H11" s="49" t="s">
        <v>341</v>
      </c>
      <c r="I11" s="18" t="s">
        <v>342</v>
      </c>
      <c r="J11" s="35">
        <v>2999500</v>
      </c>
      <c r="K11" s="47"/>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51" t="s">
        <v>24</v>
      </c>
      <c r="D15" s="51" t="s">
        <v>25</v>
      </c>
      <c r="E15" s="51" t="s">
        <v>26</v>
      </c>
      <c r="F15" s="51" t="s">
        <v>27</v>
      </c>
      <c r="G15" s="51" t="s">
        <v>28</v>
      </c>
      <c r="H15" s="51" t="s">
        <v>29</v>
      </c>
      <c r="I15" s="2"/>
      <c r="J15" s="2"/>
    </row>
    <row r="16" spans="1:10" ht="60" customHeight="1">
      <c r="A16" s="53" t="s">
        <v>341</v>
      </c>
      <c r="B16" s="54"/>
      <c r="C16" s="16"/>
      <c r="D16" s="16"/>
      <c r="E16" s="16"/>
      <c r="F16" s="34"/>
      <c r="G16" s="16"/>
      <c r="H16" s="38">
        <v>1</v>
      </c>
      <c r="I16" s="2"/>
      <c r="J16" s="2"/>
    </row>
    <row r="17" spans="1:10" ht="64.5" customHeight="1">
      <c r="A17" s="53" t="s">
        <v>345</v>
      </c>
      <c r="B17" s="54"/>
      <c r="C17" s="8">
        <f>F11</f>
        <v>1</v>
      </c>
      <c r="D17" s="8">
        <f>$F$11</f>
        <v>1</v>
      </c>
      <c r="E17" s="8">
        <f>$F$11</f>
        <v>1</v>
      </c>
      <c r="F17" s="8">
        <f>$F$11</f>
        <v>1</v>
      </c>
      <c r="G17" s="8">
        <f>$F$11</f>
        <v>1</v>
      </c>
      <c r="H17" s="8">
        <f>$F$11</f>
        <v>1</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2999500</v>
      </c>
      <c r="I20" s="2"/>
      <c r="J20" s="2"/>
    </row>
    <row r="21" spans="1:10" ht="30" customHeight="1">
      <c r="A21" s="63" t="s">
        <v>33</v>
      </c>
      <c r="B21" s="64"/>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50" t="s">
        <v>24</v>
      </c>
      <c r="F24" s="53"/>
      <c r="G24" s="54"/>
      <c r="H24" s="53"/>
      <c r="I24" s="54"/>
      <c r="J24" s="2"/>
    </row>
    <row r="25" spans="5:10" ht="49.5" customHeight="1">
      <c r="E25" s="50" t="s">
        <v>25</v>
      </c>
      <c r="F25" s="53"/>
      <c r="G25" s="54"/>
      <c r="H25" s="55"/>
      <c r="I25" s="56"/>
      <c r="J25" s="2"/>
    </row>
    <row r="26" spans="5:10" ht="49.5" customHeight="1">
      <c r="E26" s="50" t="s">
        <v>26</v>
      </c>
      <c r="F26" s="53"/>
      <c r="G26" s="54"/>
      <c r="H26" s="55"/>
      <c r="I26" s="56"/>
      <c r="J26" s="2"/>
    </row>
    <row r="27" spans="5:10" ht="49.5" customHeight="1">
      <c r="E27" s="50" t="s">
        <v>27</v>
      </c>
      <c r="F27" s="53"/>
      <c r="G27" s="54"/>
      <c r="H27" s="55"/>
      <c r="I27" s="56"/>
      <c r="J27" s="2"/>
    </row>
    <row r="28" spans="5:10" ht="49.5" customHeight="1">
      <c r="E28" s="50" t="s">
        <v>28</v>
      </c>
      <c r="F28" s="53"/>
      <c r="G28" s="54"/>
      <c r="H28" s="55"/>
      <c r="I28" s="56"/>
      <c r="J28" s="2"/>
    </row>
    <row r="29" spans="5:10" ht="133.5" customHeight="1">
      <c r="E29" s="50" t="s">
        <v>29</v>
      </c>
      <c r="F29" s="53" t="s">
        <v>346</v>
      </c>
      <c r="G29" s="54"/>
      <c r="H29" s="53"/>
      <c r="I29" s="5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50" t="s">
        <v>24</v>
      </c>
      <c r="D33" s="50" t="s">
        <v>25</v>
      </c>
      <c r="E33" s="50" t="s">
        <v>26</v>
      </c>
      <c r="F33" s="50" t="s">
        <v>27</v>
      </c>
      <c r="G33" s="50" t="s">
        <v>28</v>
      </c>
      <c r="H33" s="50" t="s">
        <v>29</v>
      </c>
      <c r="I33" s="4"/>
      <c r="J33" s="1"/>
      <c r="K33" s="1"/>
      <c r="L33" s="1"/>
      <c r="M33" s="1"/>
    </row>
    <row r="34" spans="1:9" ht="38.25" customHeight="1">
      <c r="A34" s="53"/>
      <c r="B34" s="54"/>
      <c r="C34" s="49"/>
      <c r="D34" s="49"/>
      <c r="E34" s="49"/>
      <c r="F34" s="49"/>
      <c r="G34" s="49"/>
      <c r="H34" s="49"/>
      <c r="I34" s="2"/>
    </row>
    <row r="35" spans="1:9" ht="30" customHeight="1">
      <c r="A35" s="53"/>
      <c r="B35" s="54"/>
      <c r="C35" s="49"/>
      <c r="D35" s="49"/>
      <c r="E35" s="49"/>
      <c r="F35" s="49"/>
      <c r="G35" s="49"/>
      <c r="H35" s="49"/>
      <c r="I35" s="2"/>
    </row>
    <row r="36" spans="1:9" ht="30" customHeight="1">
      <c r="A36" s="53"/>
      <c r="B36" s="54"/>
      <c r="C36" s="49"/>
      <c r="D36" s="49"/>
      <c r="E36" s="49"/>
      <c r="F36" s="49"/>
      <c r="G36" s="49"/>
      <c r="H36" s="49"/>
      <c r="I36" s="2"/>
    </row>
    <row r="37" spans="1:9" ht="30" customHeight="1">
      <c r="A37" s="53"/>
      <c r="B37" s="54"/>
      <c r="C37" s="49"/>
      <c r="D37" s="49"/>
      <c r="E37" s="49"/>
      <c r="F37" s="49"/>
      <c r="G37" s="49"/>
      <c r="H37" s="49"/>
      <c r="I37" s="2"/>
    </row>
    <row r="38" spans="1:9" ht="30" customHeight="1">
      <c r="A38" s="53"/>
      <c r="B38" s="54"/>
      <c r="C38" s="49"/>
      <c r="D38" s="49"/>
      <c r="E38" s="49"/>
      <c r="F38" s="49"/>
      <c r="G38" s="49"/>
      <c r="H38" s="49"/>
      <c r="I38" s="2"/>
    </row>
    <row r="39" spans="1:9" ht="30" customHeight="1">
      <c r="A39" s="53"/>
      <c r="B39" s="54"/>
      <c r="C39" s="49"/>
      <c r="D39" s="49"/>
      <c r="E39" s="49"/>
      <c r="F39" s="49"/>
      <c r="G39" s="49"/>
      <c r="H39" s="49"/>
      <c r="I39" s="2"/>
    </row>
    <row r="40" spans="1:9" ht="30" customHeight="1">
      <c r="A40" s="53"/>
      <c r="B40" s="54"/>
      <c r="C40" s="49"/>
      <c r="D40" s="49"/>
      <c r="E40" s="49"/>
      <c r="F40" s="49"/>
      <c r="G40" s="49"/>
      <c r="H40" s="49"/>
      <c r="I40" s="2"/>
    </row>
    <row r="41" spans="1:8" ht="15">
      <c r="A41" s="53"/>
      <c r="B41" s="54"/>
      <c r="C41" s="49"/>
      <c r="D41" s="49"/>
      <c r="E41" s="49"/>
      <c r="F41" s="49"/>
      <c r="G41" s="49"/>
      <c r="H41" s="49"/>
    </row>
    <row r="42" spans="1:8" ht="15">
      <c r="A42" s="53"/>
      <c r="B42" s="54"/>
      <c r="C42" s="49"/>
      <c r="D42" s="49"/>
      <c r="E42" s="49"/>
      <c r="F42" s="49"/>
      <c r="G42" s="49"/>
      <c r="H42" s="49"/>
    </row>
    <row r="43" spans="1:8" ht="48.75" customHeight="1">
      <c r="A43" s="53"/>
      <c r="B43" s="54"/>
      <c r="C43" s="49"/>
      <c r="D43" s="49"/>
      <c r="E43" s="49"/>
      <c r="F43" s="49"/>
      <c r="G43" s="49"/>
      <c r="H43" s="49"/>
    </row>
    <row r="44" spans="1:8" ht="15">
      <c r="A44" s="53"/>
      <c r="B44" s="54"/>
      <c r="C44" s="49"/>
      <c r="D44" s="49"/>
      <c r="E44" s="49"/>
      <c r="F44" s="49"/>
      <c r="G44" s="49"/>
      <c r="H44" s="49"/>
    </row>
    <row r="45" spans="1:8" ht="15">
      <c r="A45" s="53"/>
      <c r="B45" s="54"/>
      <c r="C45" s="49"/>
      <c r="D45" s="49"/>
      <c r="E45" s="49"/>
      <c r="F45" s="49"/>
      <c r="G45" s="49"/>
      <c r="H45" s="49"/>
    </row>
    <row r="46" spans="1:8" ht="28.5" customHeight="1">
      <c r="A46" s="53"/>
      <c r="B46" s="54"/>
      <c r="C46" s="49"/>
      <c r="D46" s="49"/>
      <c r="E46" s="49"/>
      <c r="F46" s="49"/>
      <c r="G46" s="49"/>
      <c r="H46" s="49"/>
    </row>
    <row r="47" spans="1:8" ht="15">
      <c r="A47" s="53"/>
      <c r="B47" s="54"/>
      <c r="C47" s="49"/>
      <c r="D47" s="49"/>
      <c r="E47" s="49"/>
      <c r="F47" s="49"/>
      <c r="G47" s="49"/>
      <c r="H47" s="49"/>
    </row>
  </sheetData>
  <sheetProtection selectLockedCells="1" sort="0" autoFilter="0"/>
  <mergeCells count="65">
    <mergeCell ref="A47:B47"/>
    <mergeCell ref="A36:B36"/>
    <mergeCell ref="A37:B37"/>
    <mergeCell ref="A38:B38"/>
    <mergeCell ref="A39:B39"/>
    <mergeCell ref="A40:B40"/>
    <mergeCell ref="A41:B41"/>
    <mergeCell ref="A42:B42"/>
    <mergeCell ref="A43:B43"/>
    <mergeCell ref="A44:B44"/>
    <mergeCell ref="A45:B45"/>
    <mergeCell ref="A46:B46"/>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31">
        <v>2012</v>
      </c>
      <c r="D2" s="77" t="s">
        <v>7</v>
      </c>
      <c r="E2" s="77"/>
      <c r="F2" s="66" t="s">
        <v>73</v>
      </c>
      <c r="G2" s="66"/>
      <c r="H2" s="66"/>
      <c r="I2" s="66"/>
      <c r="J2" s="66"/>
    </row>
    <row r="3" spans="1:10" ht="54.75" customHeight="1">
      <c r="A3" s="65" t="s">
        <v>2</v>
      </c>
      <c r="B3" s="65"/>
      <c r="C3" s="31" t="s">
        <v>39</v>
      </c>
      <c r="D3" s="65" t="s">
        <v>8</v>
      </c>
      <c r="E3" s="65"/>
      <c r="F3" s="66" t="s">
        <v>40</v>
      </c>
      <c r="G3" s="66"/>
      <c r="H3" s="66"/>
      <c r="I3" s="66"/>
      <c r="J3" s="66"/>
    </row>
    <row r="4" spans="1:10" ht="58.5" customHeight="1">
      <c r="A4" s="65" t="s">
        <v>3</v>
      </c>
      <c r="B4" s="65"/>
      <c r="C4" s="31" t="s">
        <v>74</v>
      </c>
      <c r="D4" s="65" t="s">
        <v>11</v>
      </c>
      <c r="E4" s="65"/>
      <c r="F4" s="66" t="s">
        <v>76</v>
      </c>
      <c r="G4" s="66"/>
      <c r="H4" s="66"/>
      <c r="I4" s="66"/>
      <c r="J4" s="66"/>
    </row>
    <row r="5" spans="1:10" ht="50.25" customHeight="1">
      <c r="A5" s="65" t="s">
        <v>4</v>
      </c>
      <c r="B5" s="65"/>
      <c r="C5" s="31" t="s">
        <v>75</v>
      </c>
      <c r="D5" s="65" t="s">
        <v>9</v>
      </c>
      <c r="E5" s="65"/>
      <c r="F5" s="66" t="s">
        <v>243</v>
      </c>
      <c r="G5" s="66"/>
      <c r="H5" s="66"/>
      <c r="I5" s="66"/>
      <c r="J5" s="66"/>
    </row>
    <row r="6" spans="1:10" ht="60" customHeight="1">
      <c r="A6" s="65" t="s">
        <v>5</v>
      </c>
      <c r="B6" s="65"/>
      <c r="C6" s="31" t="s">
        <v>230</v>
      </c>
      <c r="D6" s="65"/>
      <c r="E6" s="65"/>
      <c r="F6" s="66"/>
      <c r="G6" s="66"/>
      <c r="H6" s="66"/>
      <c r="I6" s="66"/>
      <c r="J6" s="66"/>
    </row>
    <row r="7" spans="1:10" ht="32.25" customHeight="1">
      <c r="A7" s="65" t="s">
        <v>6</v>
      </c>
      <c r="B7" s="65"/>
      <c r="C7" s="31"/>
      <c r="D7" s="65" t="s">
        <v>10</v>
      </c>
      <c r="E7" s="65"/>
      <c r="F7" s="66" t="s">
        <v>244</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30" t="s">
        <v>15</v>
      </c>
      <c r="G10" s="32" t="s">
        <v>16</v>
      </c>
      <c r="H10" s="32" t="s">
        <v>17</v>
      </c>
      <c r="I10" s="7" t="s">
        <v>18</v>
      </c>
      <c r="J10" s="32" t="s">
        <v>19</v>
      </c>
    </row>
    <row r="11" spans="1:10" ht="218.25" customHeight="1">
      <c r="A11" s="66" t="s">
        <v>248</v>
      </c>
      <c r="B11" s="66"/>
      <c r="C11" s="33"/>
      <c r="D11" s="66" t="s">
        <v>332</v>
      </c>
      <c r="E11" s="66"/>
      <c r="F11" s="17">
        <v>25</v>
      </c>
      <c r="G11" s="31" t="s">
        <v>245</v>
      </c>
      <c r="H11" s="31" t="s">
        <v>246</v>
      </c>
      <c r="I11" s="18" t="s">
        <v>331</v>
      </c>
      <c r="J11" s="19">
        <v>5530000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9" t="s">
        <v>24</v>
      </c>
      <c r="D15" s="29" t="s">
        <v>25</v>
      </c>
      <c r="E15" s="29" t="s">
        <v>26</v>
      </c>
      <c r="F15" s="29" t="s">
        <v>27</v>
      </c>
      <c r="G15" s="29" t="s">
        <v>28</v>
      </c>
      <c r="H15" s="29" t="s">
        <v>29</v>
      </c>
      <c r="I15" s="2"/>
      <c r="J15" s="2"/>
    </row>
    <row r="16" spans="1:10" ht="99.75" customHeight="1">
      <c r="A16" s="53" t="s">
        <v>249</v>
      </c>
      <c r="B16" s="54"/>
      <c r="C16" s="16"/>
      <c r="D16" s="16"/>
      <c r="E16" s="16"/>
      <c r="F16" s="16"/>
      <c r="G16" s="16"/>
      <c r="H16" s="34">
        <v>25</v>
      </c>
      <c r="I16" s="2"/>
      <c r="J16" s="2"/>
    </row>
    <row r="17" spans="1:10" ht="99.75" customHeight="1">
      <c r="A17" s="53" t="s">
        <v>250</v>
      </c>
      <c r="B17" s="54"/>
      <c r="C17" s="8">
        <f>F11</f>
        <v>25</v>
      </c>
      <c r="D17" s="8">
        <f>$F$11</f>
        <v>25</v>
      </c>
      <c r="E17" s="8">
        <f>$F$11</f>
        <v>25</v>
      </c>
      <c r="F17" s="8">
        <f>$F$11</f>
        <v>25</v>
      </c>
      <c r="G17" s="8">
        <f>$F$11</f>
        <v>25</v>
      </c>
      <c r="H17" s="8">
        <f>$F$11</f>
        <v>25</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6">
        <v>5530000</v>
      </c>
      <c r="I20" s="2"/>
      <c r="J20" s="2"/>
    </row>
    <row r="21" spans="1:10" ht="30" customHeight="1">
      <c r="A21" s="63" t="s">
        <v>33</v>
      </c>
      <c r="B21" s="64"/>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30" t="s">
        <v>24</v>
      </c>
      <c r="F24" s="53"/>
      <c r="G24" s="54"/>
      <c r="H24" s="53"/>
      <c r="I24" s="54"/>
      <c r="J24" s="2"/>
    </row>
    <row r="25" spans="5:10" ht="49.5" customHeight="1">
      <c r="E25" s="30" t="s">
        <v>25</v>
      </c>
      <c r="F25" s="53"/>
      <c r="G25" s="54"/>
      <c r="H25" s="55"/>
      <c r="I25" s="56"/>
      <c r="J25" s="2"/>
    </row>
    <row r="26" spans="5:10" ht="49.5" customHeight="1">
      <c r="E26" s="30" t="s">
        <v>26</v>
      </c>
      <c r="F26" s="53"/>
      <c r="G26" s="54"/>
      <c r="H26" s="55"/>
      <c r="I26" s="56"/>
      <c r="J26" s="2"/>
    </row>
    <row r="27" spans="5:10" ht="49.5" customHeight="1">
      <c r="E27" s="30" t="s">
        <v>27</v>
      </c>
      <c r="F27" s="53"/>
      <c r="G27" s="54"/>
      <c r="H27" s="55"/>
      <c r="I27" s="56"/>
      <c r="J27" s="2"/>
    </row>
    <row r="28" spans="5:10" ht="49.5" customHeight="1">
      <c r="E28" s="30" t="s">
        <v>28</v>
      </c>
      <c r="F28" s="53"/>
      <c r="G28" s="54"/>
      <c r="H28" s="55"/>
      <c r="I28" s="56"/>
      <c r="J28" s="2"/>
    </row>
    <row r="29" spans="5:10" ht="157.5" customHeight="1">
      <c r="E29" s="30" t="s">
        <v>29</v>
      </c>
      <c r="F29" s="53" t="s">
        <v>251</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30" t="s">
        <v>24</v>
      </c>
      <c r="D33" s="30" t="s">
        <v>25</v>
      </c>
      <c r="E33" s="30" t="s">
        <v>26</v>
      </c>
      <c r="F33" s="30" t="s">
        <v>27</v>
      </c>
      <c r="G33" s="30" t="s">
        <v>28</v>
      </c>
      <c r="H33" s="30" t="s">
        <v>29</v>
      </c>
      <c r="I33" s="4"/>
      <c r="J33" s="1"/>
      <c r="K33" s="1"/>
      <c r="L33" s="1"/>
      <c r="M33" s="1"/>
    </row>
    <row r="34" spans="1:9" ht="42" customHeight="1">
      <c r="A34" s="53"/>
      <c r="B34" s="54"/>
      <c r="C34" s="31"/>
      <c r="D34" s="31"/>
      <c r="E34" s="31"/>
      <c r="F34" s="31"/>
      <c r="G34" s="31"/>
      <c r="H34" s="31"/>
      <c r="I34" s="2"/>
    </row>
    <row r="35" spans="1:9" ht="30" customHeight="1">
      <c r="A35" s="53"/>
      <c r="B35" s="54"/>
      <c r="C35" s="31"/>
      <c r="D35" s="31"/>
      <c r="E35" s="31"/>
      <c r="F35" s="31"/>
      <c r="G35" s="31"/>
      <c r="H35" s="31"/>
      <c r="I35" s="2"/>
    </row>
    <row r="36" spans="1:9" ht="30" customHeight="1">
      <c r="A36" s="53"/>
      <c r="B36" s="54"/>
      <c r="C36" s="31"/>
      <c r="D36" s="31"/>
      <c r="E36" s="31"/>
      <c r="F36" s="31"/>
      <c r="G36" s="31"/>
      <c r="H36" s="31"/>
      <c r="I36" s="2"/>
    </row>
    <row r="37" spans="1:9" ht="30" customHeight="1">
      <c r="A37" s="53"/>
      <c r="B37" s="54"/>
      <c r="C37" s="31"/>
      <c r="D37" s="31"/>
      <c r="E37" s="31"/>
      <c r="F37" s="31"/>
      <c r="G37" s="31"/>
      <c r="H37" s="31"/>
      <c r="I37" s="2"/>
    </row>
    <row r="38" spans="1:9" ht="30" customHeight="1">
      <c r="A38" s="53"/>
      <c r="B38" s="54"/>
      <c r="C38" s="31"/>
      <c r="D38" s="31"/>
      <c r="E38" s="31"/>
      <c r="F38" s="31"/>
      <c r="G38" s="31"/>
      <c r="H38" s="31"/>
      <c r="I38" s="2"/>
    </row>
    <row r="39" spans="1:9" ht="30" customHeight="1">
      <c r="A39" s="53"/>
      <c r="B39" s="54"/>
      <c r="C39" s="31"/>
      <c r="D39" s="31"/>
      <c r="E39" s="31"/>
      <c r="F39" s="31"/>
      <c r="G39" s="31"/>
      <c r="H39" s="31"/>
      <c r="I39" s="2"/>
    </row>
    <row r="40" spans="1:9" ht="30" customHeight="1">
      <c r="A40" s="53"/>
      <c r="B40" s="54"/>
      <c r="C40" s="31"/>
      <c r="D40" s="31"/>
      <c r="E40" s="31"/>
      <c r="F40" s="31"/>
      <c r="G40" s="31"/>
      <c r="H40" s="31"/>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4">
      <selection activeCell="G11" sqref="G11"/>
    </sheetView>
  </sheetViews>
  <sheetFormatPr defaultColWidth="11.421875" defaultRowHeight="15"/>
  <cols>
    <col min="1" max="1" width="20.8515625" style="0" customWidth="1"/>
    <col min="2" max="2" width="19.1406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58.5" customHeight="1">
      <c r="A4" s="65" t="s">
        <v>3</v>
      </c>
      <c r="B4" s="65"/>
      <c r="C4" s="25" t="s">
        <v>74</v>
      </c>
      <c r="D4" s="65" t="s">
        <v>11</v>
      </c>
      <c r="E4" s="65"/>
      <c r="F4" s="66" t="s">
        <v>76</v>
      </c>
      <c r="G4" s="66"/>
      <c r="H4" s="66"/>
      <c r="I4" s="66"/>
      <c r="J4" s="66"/>
    </row>
    <row r="5" spans="1:10" ht="50.25" customHeight="1">
      <c r="A5" s="65" t="s">
        <v>4</v>
      </c>
      <c r="B5" s="65"/>
      <c r="C5" s="25" t="s">
        <v>75</v>
      </c>
      <c r="D5" s="65" t="s">
        <v>9</v>
      </c>
      <c r="E5" s="65"/>
      <c r="F5" s="66" t="s">
        <v>231</v>
      </c>
      <c r="G5" s="66"/>
      <c r="H5" s="66"/>
      <c r="I5" s="66"/>
      <c r="J5" s="66"/>
    </row>
    <row r="6" spans="1:10" ht="60" customHeight="1">
      <c r="A6" s="65" t="s">
        <v>5</v>
      </c>
      <c r="B6" s="65"/>
      <c r="C6" s="25" t="s">
        <v>230</v>
      </c>
      <c r="D6" s="65"/>
      <c r="E6" s="65"/>
      <c r="F6" s="66"/>
      <c r="G6" s="66"/>
      <c r="H6" s="66"/>
      <c r="I6" s="66"/>
      <c r="J6" s="66"/>
    </row>
    <row r="7" spans="1:10" ht="32.25" customHeight="1">
      <c r="A7" s="65" t="s">
        <v>6</v>
      </c>
      <c r="B7" s="65"/>
      <c r="C7" s="25"/>
      <c r="D7" s="65" t="s">
        <v>10</v>
      </c>
      <c r="E7" s="65"/>
      <c r="F7" s="66" t="s">
        <v>232</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05" customHeight="1">
      <c r="A11" s="66" t="s">
        <v>336</v>
      </c>
      <c r="B11" s="66"/>
      <c r="C11" s="28"/>
      <c r="D11" s="66"/>
      <c r="E11" s="66"/>
      <c r="F11" s="17">
        <v>4</v>
      </c>
      <c r="G11" s="25" t="s">
        <v>233</v>
      </c>
      <c r="H11" s="25" t="s">
        <v>234</v>
      </c>
      <c r="I11" s="18" t="s">
        <v>335</v>
      </c>
      <c r="J11" s="19">
        <f>3160000+1920000+15000000+7640000+10701000</f>
        <v>38421000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234</v>
      </c>
      <c r="B16" s="54"/>
      <c r="C16" s="16"/>
      <c r="D16" s="16"/>
      <c r="E16" s="16"/>
      <c r="F16" s="34">
        <v>1</v>
      </c>
      <c r="G16" s="16"/>
      <c r="H16" s="34">
        <v>3</v>
      </c>
      <c r="I16" s="2"/>
      <c r="J16" s="2"/>
    </row>
    <row r="17" spans="1:10" ht="99.75" customHeight="1">
      <c r="A17" s="53" t="s">
        <v>235</v>
      </c>
      <c r="B17" s="54"/>
      <c r="C17" s="8">
        <f>F11</f>
        <v>4</v>
      </c>
      <c r="D17" s="8">
        <f>$F$11</f>
        <v>4</v>
      </c>
      <c r="E17" s="8">
        <f>$F$11</f>
        <v>4</v>
      </c>
      <c r="F17" s="8">
        <f>$F$11</f>
        <v>4</v>
      </c>
      <c r="G17" s="8">
        <f>$F$11</f>
        <v>4</v>
      </c>
      <c r="H17" s="8">
        <f>$F$11</f>
        <v>4</v>
      </c>
      <c r="I17" s="2"/>
      <c r="J17" s="2"/>
    </row>
    <row r="18" spans="1:10" ht="15">
      <c r="A18" s="60" t="s">
        <v>30</v>
      </c>
      <c r="B18" s="61"/>
      <c r="C18" s="9">
        <f>IF((C16/C17)&gt;1,1,(C16/C17))</f>
        <v>0</v>
      </c>
      <c r="D18" s="9">
        <f>IF(((D16/D17)+C18)&gt;1,1,((D16/D17)+C18))</f>
        <v>0</v>
      </c>
      <c r="E18" s="9">
        <f>IF(((E16/E17)+D18)&gt;1,1,((E16/E17)+D18))</f>
        <v>0</v>
      </c>
      <c r="F18" s="9">
        <f>IF(((F16/F17)+E18)&gt;1,1,((F16/F17)+E18))</f>
        <v>0.25</v>
      </c>
      <c r="G18" s="9">
        <f>IF(((G16/G17)+F18)&gt;1,1,((G16/G17)+F18))</f>
        <v>0.25</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f>3160000</f>
        <v>3160000</v>
      </c>
      <c r="G20" s="6"/>
      <c r="H20" s="6">
        <f>15000000+1920000</f>
        <v>16920000</v>
      </c>
      <c r="I20" s="2"/>
      <c r="J20" s="2"/>
    </row>
    <row r="21" spans="1:10" ht="30" customHeight="1">
      <c r="A21" s="63" t="s">
        <v>33</v>
      </c>
      <c r="B21" s="64"/>
      <c r="C21" s="10">
        <f>(C20/$J$11)</f>
        <v>0</v>
      </c>
      <c r="D21" s="11">
        <f>(D20/$J$11)+C21</f>
        <v>0</v>
      </c>
      <c r="E21" s="11">
        <f>(E20/$J$11)+D21</f>
        <v>0</v>
      </c>
      <c r="F21" s="11">
        <f>(F20/$J$11)+E21</f>
        <v>0.08224668800916166</v>
      </c>
      <c r="G21" s="11">
        <f>(G20/$J$11)+F21</f>
        <v>0.08224668800916166</v>
      </c>
      <c r="H21" s="11">
        <f>(H20/$J$11)+G21</f>
        <v>0.5226308529189766</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t="s">
        <v>334</v>
      </c>
      <c r="G25" s="54"/>
      <c r="H25" s="55"/>
      <c r="I25" s="56"/>
      <c r="J25" s="2"/>
    </row>
    <row r="26" spans="5:10" ht="49.5" customHeight="1">
      <c r="E26" s="26" t="s">
        <v>26</v>
      </c>
      <c r="F26" s="53" t="s">
        <v>334</v>
      </c>
      <c r="G26" s="54"/>
      <c r="H26" s="55"/>
      <c r="I26" s="56"/>
      <c r="J26" s="2"/>
    </row>
    <row r="27" spans="5:10" ht="49.5" customHeight="1">
      <c r="E27" s="26" t="s">
        <v>27</v>
      </c>
      <c r="F27" s="53" t="s">
        <v>334</v>
      </c>
      <c r="G27" s="54"/>
      <c r="H27" s="55"/>
      <c r="I27" s="56"/>
      <c r="J27" s="2"/>
    </row>
    <row r="28" spans="5:10" ht="49.5" customHeight="1">
      <c r="E28" s="26" t="s">
        <v>28</v>
      </c>
      <c r="F28" s="53"/>
      <c r="G28" s="54"/>
      <c r="H28" s="55"/>
      <c r="I28" s="56"/>
      <c r="J28" s="2"/>
    </row>
    <row r="29" spans="5:10" ht="165" customHeight="1">
      <c r="E29" s="26" t="s">
        <v>29</v>
      </c>
      <c r="F29" s="53" t="s">
        <v>239</v>
      </c>
      <c r="G29" s="54"/>
      <c r="H29" s="55" t="s">
        <v>238</v>
      </c>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31.5" customHeight="1">
      <c r="A33" s="59" t="s">
        <v>38</v>
      </c>
      <c r="B33" s="59"/>
      <c r="C33" s="26" t="s">
        <v>24</v>
      </c>
      <c r="D33" s="26" t="s">
        <v>25</v>
      </c>
      <c r="E33" s="26" t="s">
        <v>26</v>
      </c>
      <c r="F33" s="26" t="s">
        <v>27</v>
      </c>
      <c r="G33" s="26" t="s">
        <v>28</v>
      </c>
      <c r="H33" s="26" t="s">
        <v>29</v>
      </c>
      <c r="I33" s="4"/>
      <c r="J33" s="1"/>
      <c r="K33" s="1"/>
      <c r="L33" s="1"/>
      <c r="M33" s="1"/>
    </row>
    <row r="34" spans="1:9" ht="52.5" customHeight="1">
      <c r="A34" s="53" t="s">
        <v>337</v>
      </c>
      <c r="B34" s="54"/>
      <c r="C34" s="25"/>
      <c r="D34" s="25"/>
      <c r="E34" s="25"/>
      <c r="F34" s="25"/>
      <c r="G34" s="25"/>
      <c r="H34" s="25" t="s">
        <v>91</v>
      </c>
      <c r="I34" s="2"/>
    </row>
    <row r="35" spans="1:9" ht="30" customHeight="1">
      <c r="A35" s="53" t="s">
        <v>236</v>
      </c>
      <c r="B35" s="54"/>
      <c r="C35" s="25"/>
      <c r="D35" s="25"/>
      <c r="E35" s="25"/>
      <c r="F35" s="25"/>
      <c r="G35" s="25"/>
      <c r="H35" s="25" t="s">
        <v>91</v>
      </c>
      <c r="I35" s="2"/>
    </row>
    <row r="36" spans="1:9" ht="30" customHeight="1">
      <c r="A36" s="53" t="s">
        <v>237</v>
      </c>
      <c r="B36" s="54"/>
      <c r="C36" s="25"/>
      <c r="D36" s="25"/>
      <c r="E36" s="25"/>
      <c r="F36" s="25"/>
      <c r="G36" s="25"/>
      <c r="H36" s="25" t="s">
        <v>91</v>
      </c>
      <c r="I36" s="2"/>
    </row>
    <row r="37" spans="1:9" ht="135" customHeight="1">
      <c r="A37" s="53" t="s">
        <v>333</v>
      </c>
      <c r="B37" s="54"/>
      <c r="C37" s="25"/>
      <c r="D37" s="25" t="s">
        <v>91</v>
      </c>
      <c r="E37" s="25" t="s">
        <v>91</v>
      </c>
      <c r="F37" s="25" t="s">
        <v>91</v>
      </c>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6.xml><?xml version="1.0" encoding="utf-8"?>
<worksheet xmlns="http://schemas.openxmlformats.org/spreadsheetml/2006/main" xmlns:r="http://schemas.openxmlformats.org/officeDocument/2006/relationships">
  <dimension ref="A1:M40"/>
  <sheetViews>
    <sheetView tabSelected="1" zoomScale="70" zoomScaleNormal="70" zoomScalePageLayoutView="0" workbookViewId="0" topLeftCell="A7">
      <selection activeCell="F26" sqref="F26:G26"/>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49">
        <v>2012</v>
      </c>
      <c r="D2" s="77" t="s">
        <v>7</v>
      </c>
      <c r="E2" s="77"/>
      <c r="F2" s="66" t="s">
        <v>73</v>
      </c>
      <c r="G2" s="66"/>
      <c r="H2" s="66"/>
      <c r="I2" s="66"/>
      <c r="J2" s="66"/>
    </row>
    <row r="3" spans="1:10" ht="54.75" customHeight="1">
      <c r="A3" s="65" t="s">
        <v>2</v>
      </c>
      <c r="B3" s="65"/>
      <c r="C3" s="49" t="s">
        <v>39</v>
      </c>
      <c r="D3" s="65" t="s">
        <v>8</v>
      </c>
      <c r="E3" s="65"/>
      <c r="F3" s="66" t="s">
        <v>40</v>
      </c>
      <c r="G3" s="66"/>
      <c r="H3" s="66"/>
      <c r="I3" s="66"/>
      <c r="J3" s="66"/>
    </row>
    <row r="4" spans="1:10" ht="58.5" customHeight="1">
      <c r="A4" s="65" t="s">
        <v>3</v>
      </c>
      <c r="B4" s="65"/>
      <c r="C4" s="49" t="s">
        <v>74</v>
      </c>
      <c r="D4" s="65" t="s">
        <v>11</v>
      </c>
      <c r="E4" s="65"/>
      <c r="F4" s="66" t="s">
        <v>76</v>
      </c>
      <c r="G4" s="66"/>
      <c r="H4" s="66"/>
      <c r="I4" s="66"/>
      <c r="J4" s="66"/>
    </row>
    <row r="5" spans="1:10" ht="50.25" customHeight="1">
      <c r="A5" s="65" t="s">
        <v>4</v>
      </c>
      <c r="B5" s="65"/>
      <c r="C5" s="49" t="s">
        <v>75</v>
      </c>
      <c r="D5" s="65" t="s">
        <v>9</v>
      </c>
      <c r="E5" s="65"/>
      <c r="F5" s="66" t="s">
        <v>324</v>
      </c>
      <c r="G5" s="66"/>
      <c r="H5" s="66"/>
      <c r="I5" s="66"/>
      <c r="J5" s="66"/>
    </row>
    <row r="6" spans="1:10" ht="60" customHeight="1">
      <c r="A6" s="65" t="s">
        <v>5</v>
      </c>
      <c r="B6" s="65"/>
      <c r="C6" s="49" t="s">
        <v>323</v>
      </c>
      <c r="D6" s="65"/>
      <c r="E6" s="65"/>
      <c r="F6" s="66"/>
      <c r="G6" s="66"/>
      <c r="H6" s="66"/>
      <c r="I6" s="66"/>
      <c r="J6" s="66"/>
    </row>
    <row r="7" spans="1:10" ht="32.25" customHeight="1">
      <c r="A7" s="65" t="s">
        <v>6</v>
      </c>
      <c r="B7" s="65"/>
      <c r="C7" s="49"/>
      <c r="D7" s="65" t="s">
        <v>10</v>
      </c>
      <c r="E7" s="65"/>
      <c r="F7" s="66" t="s">
        <v>325</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50" t="s">
        <v>15</v>
      </c>
      <c r="G10" s="48" t="s">
        <v>16</v>
      </c>
      <c r="H10" s="48" t="s">
        <v>17</v>
      </c>
      <c r="I10" s="7" t="s">
        <v>18</v>
      </c>
      <c r="J10" s="48" t="s">
        <v>19</v>
      </c>
    </row>
    <row r="11" spans="1:10" ht="105" customHeight="1">
      <c r="A11" s="66" t="s">
        <v>329</v>
      </c>
      <c r="B11" s="66"/>
      <c r="C11" s="52"/>
      <c r="D11" s="66" t="s">
        <v>330</v>
      </c>
      <c r="E11" s="66"/>
      <c r="F11" s="17">
        <v>5</v>
      </c>
      <c r="G11" s="49" t="s">
        <v>328</v>
      </c>
      <c r="H11" s="49" t="s">
        <v>326</v>
      </c>
      <c r="I11" s="18" t="s">
        <v>247</v>
      </c>
      <c r="J11" s="19">
        <v>3360000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51" t="s">
        <v>24</v>
      </c>
      <c r="D15" s="51" t="s">
        <v>25</v>
      </c>
      <c r="E15" s="51" t="s">
        <v>26</v>
      </c>
      <c r="F15" s="51" t="s">
        <v>27</v>
      </c>
      <c r="G15" s="51" t="s">
        <v>28</v>
      </c>
      <c r="H15" s="51" t="s">
        <v>29</v>
      </c>
      <c r="I15" s="2"/>
      <c r="J15" s="2"/>
    </row>
    <row r="16" spans="1:10" ht="99.75" customHeight="1">
      <c r="A16" s="53" t="s">
        <v>326</v>
      </c>
      <c r="B16" s="54"/>
      <c r="C16" s="16"/>
      <c r="D16" s="16"/>
      <c r="E16" s="16"/>
      <c r="F16" s="34">
        <v>1</v>
      </c>
      <c r="G16" s="16"/>
      <c r="H16" s="34"/>
      <c r="I16" s="2"/>
      <c r="J16" s="2"/>
    </row>
    <row r="17" spans="1:10" ht="99.75" customHeight="1">
      <c r="A17" s="53" t="s">
        <v>327</v>
      </c>
      <c r="B17" s="54"/>
      <c r="C17" s="8">
        <f>F11</f>
        <v>5</v>
      </c>
      <c r="D17" s="8">
        <f>$F$11</f>
        <v>5</v>
      </c>
      <c r="E17" s="8">
        <f>$F$11</f>
        <v>5</v>
      </c>
      <c r="F17" s="8">
        <f>$F$11</f>
        <v>5</v>
      </c>
      <c r="G17" s="8">
        <f>$F$11</f>
        <v>5</v>
      </c>
      <c r="H17" s="8">
        <f>$F$11</f>
        <v>5</v>
      </c>
      <c r="I17" s="2"/>
      <c r="J17" s="2"/>
    </row>
    <row r="18" spans="1:10" ht="15">
      <c r="A18" s="60" t="s">
        <v>30</v>
      </c>
      <c r="B18" s="61"/>
      <c r="C18" s="9">
        <f>IF((C16/C17)&gt;1,1,(C16/C17))</f>
        <v>0</v>
      </c>
      <c r="D18" s="9">
        <f>IF(((D16/D17)+C18)&gt;1,1,((D16/D17)+C18))</f>
        <v>0</v>
      </c>
      <c r="E18" s="9">
        <f>IF(((E16/E17)+D18)&gt;1,1,((E16/E17)+D18))</f>
        <v>0</v>
      </c>
      <c r="F18" s="9">
        <f>IF(((F16/F17)+E18)&gt;1,1,((F16/F17)+E18))</f>
        <v>0.2</v>
      </c>
      <c r="G18" s="9">
        <f>IF(((G16/G17)+F18)&gt;1,1,((G16/G17)+F18))</f>
        <v>0.2</v>
      </c>
      <c r="H18" s="9">
        <f>IF(((H16/H17)+G18)&gt;1,1,((H16/H17)+G18))</f>
        <v>0.2</v>
      </c>
      <c r="I18" s="2"/>
      <c r="J18" s="2"/>
    </row>
    <row r="19" spans="1:10" ht="15">
      <c r="A19" s="62" t="s">
        <v>31</v>
      </c>
      <c r="B19" s="62"/>
      <c r="C19" s="62"/>
      <c r="D19" s="62"/>
      <c r="E19" s="62"/>
      <c r="F19" s="62"/>
      <c r="G19" s="62"/>
      <c r="H19" s="62"/>
      <c r="I19" s="62"/>
      <c r="J19" s="62"/>
    </row>
    <row r="20" spans="1:10" ht="15">
      <c r="A20" s="63" t="s">
        <v>32</v>
      </c>
      <c r="B20" s="64"/>
      <c r="C20" s="6"/>
      <c r="D20" s="6">
        <f>E20</f>
        <v>1120000</v>
      </c>
      <c r="E20" s="6">
        <f>J11/3</f>
        <v>1120000</v>
      </c>
      <c r="F20" s="6">
        <f>E20</f>
        <v>1120000</v>
      </c>
      <c r="G20" s="6"/>
      <c r="H20" s="6"/>
      <c r="I20" s="2"/>
      <c r="J20" s="2"/>
    </row>
    <row r="21" spans="1:10" ht="30" customHeight="1">
      <c r="A21" s="63" t="s">
        <v>33</v>
      </c>
      <c r="B21" s="64"/>
      <c r="C21" s="10">
        <f>(C20/$J$11)</f>
        <v>0</v>
      </c>
      <c r="D21" s="11">
        <f>(D20/$J$11)+C21</f>
        <v>0.3333333333333333</v>
      </c>
      <c r="E21" s="11">
        <f>(E20/$J$11)+D21</f>
        <v>0.6666666666666666</v>
      </c>
      <c r="F21" s="11">
        <f>(F20/$J$11)+E21</f>
        <v>1</v>
      </c>
      <c r="G21" s="11">
        <f>(G20/$J$11)+F21</f>
        <v>1</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50" t="s">
        <v>24</v>
      </c>
      <c r="F24" s="53"/>
      <c r="G24" s="54"/>
      <c r="H24" s="53"/>
      <c r="I24" s="54"/>
      <c r="J24" s="2"/>
    </row>
    <row r="25" spans="5:10" ht="49.5" customHeight="1">
      <c r="E25" s="50" t="s">
        <v>25</v>
      </c>
      <c r="F25" s="83"/>
      <c r="G25" s="84"/>
      <c r="H25" s="55"/>
      <c r="I25" s="56"/>
      <c r="J25" s="2"/>
    </row>
    <row r="26" spans="5:10" ht="49.5" customHeight="1">
      <c r="E26" s="50" t="s">
        <v>26</v>
      </c>
      <c r="F26" s="83"/>
      <c r="G26" s="84"/>
      <c r="H26" s="55"/>
      <c r="I26" s="56"/>
      <c r="J26" s="2"/>
    </row>
    <row r="27" spans="5:10" ht="49.5" customHeight="1">
      <c r="E27" s="50" t="s">
        <v>27</v>
      </c>
      <c r="F27" s="83"/>
      <c r="G27" s="84"/>
      <c r="H27" s="55"/>
      <c r="I27" s="56"/>
      <c r="J27" s="2"/>
    </row>
    <row r="28" spans="5:10" ht="49.5" customHeight="1">
      <c r="E28" s="50" t="s">
        <v>28</v>
      </c>
      <c r="F28" s="53"/>
      <c r="G28" s="54"/>
      <c r="H28" s="55"/>
      <c r="I28" s="56"/>
      <c r="J28" s="2"/>
    </row>
    <row r="29" spans="5:10" ht="157.5" customHeight="1">
      <c r="E29" s="50" t="s">
        <v>29</v>
      </c>
      <c r="F29" s="53"/>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50" t="s">
        <v>24</v>
      </c>
      <c r="D33" s="50" t="s">
        <v>25</v>
      </c>
      <c r="E33" s="50" t="s">
        <v>26</v>
      </c>
      <c r="F33" s="50" t="s">
        <v>27</v>
      </c>
      <c r="G33" s="50" t="s">
        <v>28</v>
      </c>
      <c r="H33" s="50" t="s">
        <v>29</v>
      </c>
      <c r="I33" s="4"/>
      <c r="J33" s="1"/>
      <c r="K33" s="1"/>
      <c r="L33" s="1"/>
      <c r="M33" s="1"/>
    </row>
    <row r="34" spans="1:9" ht="42" customHeight="1">
      <c r="A34" s="53" t="s">
        <v>329</v>
      </c>
      <c r="B34" s="54"/>
      <c r="C34" s="49"/>
      <c r="D34" s="49" t="s">
        <v>91</v>
      </c>
      <c r="E34" s="49" t="s">
        <v>91</v>
      </c>
      <c r="F34" s="49" t="s">
        <v>91</v>
      </c>
      <c r="G34" s="49"/>
      <c r="H34" s="49"/>
      <c r="I34" s="2"/>
    </row>
    <row r="35" spans="1:9" ht="30" customHeight="1">
      <c r="A35" s="53"/>
      <c r="B35" s="54"/>
      <c r="C35" s="49"/>
      <c r="D35" s="49"/>
      <c r="E35" s="49"/>
      <c r="F35" s="49"/>
      <c r="G35" s="49"/>
      <c r="H35" s="49"/>
      <c r="I35" s="2"/>
    </row>
    <row r="36" spans="1:9" ht="30" customHeight="1">
      <c r="A36" s="53"/>
      <c r="B36" s="54"/>
      <c r="C36" s="49"/>
      <c r="D36" s="49"/>
      <c r="E36" s="49"/>
      <c r="F36" s="49"/>
      <c r="G36" s="49"/>
      <c r="H36" s="49"/>
      <c r="I36" s="2"/>
    </row>
    <row r="37" spans="1:9" ht="30" customHeight="1">
      <c r="A37" s="53"/>
      <c r="B37" s="54"/>
      <c r="C37" s="49"/>
      <c r="D37" s="49"/>
      <c r="E37" s="49"/>
      <c r="F37" s="49"/>
      <c r="G37" s="49"/>
      <c r="H37" s="49"/>
      <c r="I37" s="2"/>
    </row>
    <row r="38" spans="1:9" ht="30" customHeight="1">
      <c r="A38" s="53"/>
      <c r="B38" s="54"/>
      <c r="C38" s="49"/>
      <c r="D38" s="49"/>
      <c r="E38" s="49"/>
      <c r="F38" s="49"/>
      <c r="G38" s="49"/>
      <c r="H38" s="49"/>
      <c r="I38" s="2"/>
    </row>
    <row r="39" spans="1:9" ht="30" customHeight="1">
      <c r="A39" s="53"/>
      <c r="B39" s="54"/>
      <c r="C39" s="49"/>
      <c r="D39" s="49"/>
      <c r="E39" s="49"/>
      <c r="F39" s="49"/>
      <c r="G39" s="49"/>
      <c r="H39" s="49"/>
      <c r="I39" s="2"/>
    </row>
    <row r="40" spans="1:9" ht="30" customHeight="1">
      <c r="A40" s="53"/>
      <c r="B40" s="54"/>
      <c r="C40" s="49"/>
      <c r="D40" s="49"/>
      <c r="E40" s="49"/>
      <c r="F40" s="49"/>
      <c r="G40" s="49"/>
      <c r="H40" s="49"/>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M40"/>
  <sheetViews>
    <sheetView zoomScale="70" zoomScaleNormal="70" zoomScalePageLayoutView="0" workbookViewId="0" topLeftCell="A9">
      <selection activeCell="H35" sqref="H35"/>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1">
        <v>2012</v>
      </c>
      <c r="D2" s="77" t="s">
        <v>7</v>
      </c>
      <c r="E2" s="77"/>
      <c r="F2" s="66" t="s">
        <v>73</v>
      </c>
      <c r="G2" s="66"/>
      <c r="H2" s="66"/>
      <c r="I2" s="66"/>
      <c r="J2" s="66"/>
    </row>
    <row r="3" spans="1:10" ht="54.75" customHeight="1">
      <c r="A3" s="65" t="s">
        <v>2</v>
      </c>
      <c r="B3" s="65"/>
      <c r="C3" s="21" t="s">
        <v>39</v>
      </c>
      <c r="D3" s="65" t="s">
        <v>8</v>
      </c>
      <c r="E3" s="65"/>
      <c r="F3" s="66" t="s">
        <v>40</v>
      </c>
      <c r="G3" s="66"/>
      <c r="H3" s="66"/>
      <c r="I3" s="66"/>
      <c r="J3" s="66"/>
    </row>
    <row r="4" spans="1:10" ht="99.75" customHeight="1">
      <c r="A4" s="65" t="s">
        <v>3</v>
      </c>
      <c r="B4" s="65"/>
      <c r="C4" s="21" t="s">
        <v>41</v>
      </c>
      <c r="D4" s="65" t="s">
        <v>11</v>
      </c>
      <c r="E4" s="65"/>
      <c r="F4" s="66" t="s">
        <v>42</v>
      </c>
      <c r="G4" s="66"/>
      <c r="H4" s="66"/>
      <c r="I4" s="66"/>
      <c r="J4" s="66"/>
    </row>
    <row r="5" spans="1:10" ht="50.25" customHeight="1">
      <c r="A5" s="65" t="s">
        <v>4</v>
      </c>
      <c r="B5" s="65"/>
      <c r="C5" s="21" t="s">
        <v>43</v>
      </c>
      <c r="D5" s="65" t="s">
        <v>9</v>
      </c>
      <c r="E5" s="65"/>
      <c r="F5" s="66" t="s">
        <v>55</v>
      </c>
      <c r="G5" s="66"/>
      <c r="H5" s="66"/>
      <c r="I5" s="66"/>
      <c r="J5" s="66"/>
    </row>
    <row r="6" spans="1:10" ht="99.75" customHeight="1">
      <c r="A6" s="65" t="s">
        <v>5</v>
      </c>
      <c r="B6" s="65"/>
      <c r="C6" s="21" t="s">
        <v>54</v>
      </c>
      <c r="D6" s="65"/>
      <c r="E6" s="65"/>
      <c r="F6" s="66"/>
      <c r="G6" s="66"/>
      <c r="H6" s="66"/>
      <c r="I6" s="66"/>
      <c r="J6" s="66"/>
    </row>
    <row r="7" spans="1:10" ht="32.25" customHeight="1">
      <c r="A7" s="65" t="s">
        <v>6</v>
      </c>
      <c r="B7" s="65"/>
      <c r="C7" s="5">
        <v>0.12</v>
      </c>
      <c r="D7" s="65" t="s">
        <v>10</v>
      </c>
      <c r="E7" s="65"/>
      <c r="F7" s="78">
        <v>0.08</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2" t="s">
        <v>15</v>
      </c>
      <c r="G10" s="20" t="s">
        <v>16</v>
      </c>
      <c r="H10" s="20" t="s">
        <v>17</v>
      </c>
      <c r="I10" s="7" t="s">
        <v>18</v>
      </c>
      <c r="J10" s="20" t="s">
        <v>19</v>
      </c>
    </row>
    <row r="11" spans="1:10" ht="105" customHeight="1">
      <c r="A11" s="66"/>
      <c r="B11" s="66"/>
      <c r="C11" s="5"/>
      <c r="D11" s="66"/>
      <c r="E11" s="66"/>
      <c r="F11" s="17"/>
      <c r="G11" s="21"/>
      <c r="H11" s="25" t="s">
        <v>86</v>
      </c>
      <c r="I11" s="18"/>
      <c r="J11" s="19"/>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3" t="s">
        <v>24</v>
      </c>
      <c r="D15" s="23" t="s">
        <v>25</v>
      </c>
      <c r="E15" s="23" t="s">
        <v>26</v>
      </c>
      <c r="F15" s="23" t="s">
        <v>27</v>
      </c>
      <c r="G15" s="23" t="s">
        <v>28</v>
      </c>
      <c r="H15" s="23" t="s">
        <v>29</v>
      </c>
      <c r="I15" s="2"/>
      <c r="J15" s="2"/>
    </row>
    <row r="16" spans="1:10" ht="99.75" customHeight="1">
      <c r="A16" s="53"/>
      <c r="B16" s="54"/>
      <c r="C16" s="16"/>
      <c r="D16" s="16"/>
      <c r="E16" s="16"/>
      <c r="F16" s="16"/>
      <c r="G16" s="16"/>
      <c r="H16" s="16"/>
      <c r="I16" s="2"/>
      <c r="J16" s="2"/>
    </row>
    <row r="17" spans="1:10" ht="99.75" customHeight="1">
      <c r="A17" s="53"/>
      <c r="B17" s="54"/>
      <c r="C17" s="8">
        <f>F11</f>
        <v>0</v>
      </c>
      <c r="D17" s="8">
        <f>$F$11</f>
        <v>0</v>
      </c>
      <c r="E17" s="8">
        <f>$F$11</f>
        <v>0</v>
      </c>
      <c r="F17" s="8">
        <f>$F$11</f>
        <v>0</v>
      </c>
      <c r="G17" s="8">
        <f>$F$11</f>
        <v>0</v>
      </c>
      <c r="H17" s="8">
        <f>$F$11</f>
        <v>0</v>
      </c>
      <c r="I17" s="2"/>
      <c r="J17" s="2"/>
    </row>
    <row r="18" spans="1:10" ht="15">
      <c r="A18" s="60" t="s">
        <v>30</v>
      </c>
      <c r="B18" s="61"/>
      <c r="C18" s="9" t="e">
        <f>IF((C16/C17)&gt;1,1,(C16/C17))</f>
        <v>#DIV/0!</v>
      </c>
      <c r="D18" s="9" t="e">
        <f>IF(((D16/D17)+C18)&gt;1,1,((D16/D17)+C18))</f>
        <v>#DIV/0!</v>
      </c>
      <c r="E18" s="9" t="e">
        <f>IF(((E16/E17)+D18)&gt;1,1,((E16/E17)+D18))</f>
        <v>#DIV/0!</v>
      </c>
      <c r="F18" s="9" t="e">
        <f>IF(((F16/F17)+E18)&gt;1,1,((F16/F17)+E18))</f>
        <v>#DIV/0!</v>
      </c>
      <c r="G18" s="9" t="e">
        <f>IF(((G16/G17)+F18)&gt;1,1,((G16/G17)+F18))</f>
        <v>#DIV/0!</v>
      </c>
      <c r="H18" s="9" t="e">
        <f>IF(((H16/H17)+G18)&gt;1,1,((H16/H17)+G18))</f>
        <v>#DIV/0!</v>
      </c>
      <c r="I18" s="2"/>
      <c r="J18" s="2"/>
    </row>
    <row r="19" spans="1:10" ht="15">
      <c r="A19" s="62" t="s">
        <v>31</v>
      </c>
      <c r="B19" s="62"/>
      <c r="C19" s="62"/>
      <c r="D19" s="62"/>
      <c r="E19" s="62"/>
      <c r="F19" s="62"/>
      <c r="G19" s="62"/>
      <c r="H19" s="62"/>
      <c r="I19" s="62"/>
      <c r="J19" s="62"/>
    </row>
    <row r="20" spans="1:10" ht="15">
      <c r="A20" s="63" t="s">
        <v>32</v>
      </c>
      <c r="B20" s="64"/>
      <c r="C20" s="6"/>
      <c r="D20" s="6"/>
      <c r="E20" s="6"/>
      <c r="F20" s="6">
        <f>J11*0.4</f>
        <v>0</v>
      </c>
      <c r="G20" s="6">
        <f>J11*0.3</f>
        <v>0</v>
      </c>
      <c r="H20" s="6"/>
      <c r="I20" s="2"/>
      <c r="J20" s="2"/>
    </row>
    <row r="21" spans="1:10" ht="30" customHeight="1">
      <c r="A21" s="63" t="s">
        <v>33</v>
      </c>
      <c r="B21" s="64"/>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2" t="s">
        <v>24</v>
      </c>
      <c r="F24" s="53"/>
      <c r="G24" s="54"/>
      <c r="H24" s="53"/>
      <c r="I24" s="54"/>
      <c r="J24" s="2"/>
    </row>
    <row r="25" spans="5:10" ht="49.5" customHeight="1">
      <c r="E25" s="22" t="s">
        <v>25</v>
      </c>
      <c r="F25" s="53"/>
      <c r="G25" s="54"/>
      <c r="H25" s="55"/>
      <c r="I25" s="56"/>
      <c r="J25" s="2"/>
    </row>
    <row r="26" spans="5:10" ht="49.5" customHeight="1">
      <c r="E26" s="22" t="s">
        <v>26</v>
      </c>
      <c r="F26" s="53"/>
      <c r="G26" s="54"/>
      <c r="H26" s="55"/>
      <c r="I26" s="56"/>
      <c r="J26" s="2"/>
    </row>
    <row r="27" spans="5:10" ht="49.5" customHeight="1">
      <c r="E27" s="22" t="s">
        <v>27</v>
      </c>
      <c r="F27" s="53"/>
      <c r="G27" s="54"/>
      <c r="H27" s="55"/>
      <c r="I27" s="56"/>
      <c r="J27" s="2"/>
    </row>
    <row r="28" spans="5:10" ht="49.5" customHeight="1">
      <c r="E28" s="22" t="s">
        <v>28</v>
      </c>
      <c r="F28" s="53"/>
      <c r="G28" s="54"/>
      <c r="H28" s="55"/>
      <c r="I28" s="56"/>
      <c r="J28" s="2"/>
    </row>
    <row r="29" spans="5:10" ht="72" customHeight="1">
      <c r="E29" s="22" t="s">
        <v>29</v>
      </c>
      <c r="F29" s="53"/>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2" t="s">
        <v>24</v>
      </c>
      <c r="D33" s="22" t="s">
        <v>25</v>
      </c>
      <c r="E33" s="22" t="s">
        <v>26</v>
      </c>
      <c r="F33" s="22" t="s">
        <v>27</v>
      </c>
      <c r="G33" s="22" t="s">
        <v>28</v>
      </c>
      <c r="H33" s="22" t="s">
        <v>29</v>
      </c>
      <c r="I33" s="4"/>
      <c r="J33" s="1"/>
      <c r="K33" s="1"/>
      <c r="L33" s="1"/>
      <c r="M33" s="1"/>
    </row>
    <row r="34" spans="1:9" ht="42" customHeight="1">
      <c r="A34" s="53"/>
      <c r="B34" s="54"/>
      <c r="C34" s="21"/>
      <c r="D34" s="21"/>
      <c r="E34" s="21"/>
      <c r="F34" s="21"/>
      <c r="G34" s="21"/>
      <c r="H34" s="21"/>
      <c r="I34" s="2"/>
    </row>
    <row r="35" spans="1:9" ht="30" customHeight="1">
      <c r="A35" s="53"/>
      <c r="B35" s="54"/>
      <c r="C35" s="21"/>
      <c r="D35" s="21"/>
      <c r="E35" s="21"/>
      <c r="F35" s="21"/>
      <c r="G35" s="21"/>
      <c r="H35" s="21"/>
      <c r="I35" s="2"/>
    </row>
    <row r="36" spans="1:9" ht="30" customHeight="1">
      <c r="A36" s="53"/>
      <c r="B36" s="54"/>
      <c r="C36" s="21"/>
      <c r="D36" s="21"/>
      <c r="E36" s="21"/>
      <c r="F36" s="21"/>
      <c r="G36" s="21"/>
      <c r="H36" s="21"/>
      <c r="I36" s="2"/>
    </row>
    <row r="37" spans="1:9" ht="30" customHeight="1">
      <c r="A37" s="53"/>
      <c r="B37" s="54"/>
      <c r="C37" s="21"/>
      <c r="D37" s="21"/>
      <c r="E37" s="21"/>
      <c r="F37" s="21"/>
      <c r="G37" s="21"/>
      <c r="H37" s="21"/>
      <c r="I37" s="2"/>
    </row>
    <row r="38" spans="1:9" ht="30" customHeight="1">
      <c r="A38" s="53"/>
      <c r="B38" s="54"/>
      <c r="C38" s="21"/>
      <c r="D38" s="21"/>
      <c r="E38" s="21"/>
      <c r="F38" s="21"/>
      <c r="G38" s="21"/>
      <c r="H38" s="21"/>
      <c r="I38" s="2"/>
    </row>
    <row r="39" spans="1:9" ht="30" customHeight="1">
      <c r="A39" s="53"/>
      <c r="B39" s="54"/>
      <c r="C39" s="21"/>
      <c r="D39" s="21"/>
      <c r="E39" s="21"/>
      <c r="F39" s="21"/>
      <c r="G39" s="21"/>
      <c r="H39" s="21"/>
      <c r="I39" s="2"/>
    </row>
    <row r="40" spans="1:9" ht="30" customHeight="1">
      <c r="A40" s="53"/>
      <c r="B40" s="54"/>
      <c r="C40" s="21"/>
      <c r="D40" s="21"/>
      <c r="E40" s="21"/>
      <c r="F40" s="21"/>
      <c r="G40" s="21"/>
      <c r="H40" s="21"/>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6">
      <selection activeCell="I16" sqref="I16"/>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1">
        <v>2012</v>
      </c>
      <c r="D2" s="77" t="s">
        <v>7</v>
      </c>
      <c r="E2" s="77"/>
      <c r="F2" s="66" t="s">
        <v>73</v>
      </c>
      <c r="G2" s="66"/>
      <c r="H2" s="66"/>
      <c r="I2" s="66"/>
      <c r="J2" s="66"/>
    </row>
    <row r="3" spans="1:10" ht="54.75" customHeight="1">
      <c r="A3" s="65" t="s">
        <v>2</v>
      </c>
      <c r="B3" s="65"/>
      <c r="C3" s="21" t="s">
        <v>39</v>
      </c>
      <c r="D3" s="65" t="s">
        <v>8</v>
      </c>
      <c r="E3" s="65"/>
      <c r="F3" s="66" t="s">
        <v>40</v>
      </c>
      <c r="G3" s="66"/>
      <c r="H3" s="66"/>
      <c r="I3" s="66"/>
      <c r="J3" s="66"/>
    </row>
    <row r="4" spans="1:10" ht="99.75" customHeight="1">
      <c r="A4" s="65" t="s">
        <v>3</v>
      </c>
      <c r="B4" s="65"/>
      <c r="C4" s="21" t="s">
        <v>41</v>
      </c>
      <c r="D4" s="65" t="s">
        <v>11</v>
      </c>
      <c r="E4" s="65"/>
      <c r="F4" s="66" t="s">
        <v>42</v>
      </c>
      <c r="G4" s="66"/>
      <c r="H4" s="66"/>
      <c r="I4" s="66"/>
      <c r="J4" s="66"/>
    </row>
    <row r="5" spans="1:10" ht="50.25" customHeight="1">
      <c r="A5" s="65" t="s">
        <v>4</v>
      </c>
      <c r="B5" s="65"/>
      <c r="C5" s="21" t="s">
        <v>43</v>
      </c>
      <c r="D5" s="65" t="s">
        <v>9</v>
      </c>
      <c r="E5" s="65"/>
      <c r="F5" s="66" t="s">
        <v>57</v>
      </c>
      <c r="G5" s="66"/>
      <c r="H5" s="66"/>
      <c r="I5" s="66"/>
      <c r="J5" s="66"/>
    </row>
    <row r="6" spans="1:10" ht="99.75" customHeight="1">
      <c r="A6" s="65" t="s">
        <v>5</v>
      </c>
      <c r="B6" s="65"/>
      <c r="C6" s="21" t="s">
        <v>56</v>
      </c>
      <c r="D6" s="65"/>
      <c r="E6" s="65"/>
      <c r="F6" s="66"/>
      <c r="G6" s="66"/>
      <c r="H6" s="66"/>
      <c r="I6" s="66"/>
      <c r="J6" s="66"/>
    </row>
    <row r="7" spans="1:10" ht="32.25" customHeight="1">
      <c r="A7" s="65" t="s">
        <v>6</v>
      </c>
      <c r="B7" s="65"/>
      <c r="C7" s="5" t="s">
        <v>58</v>
      </c>
      <c r="D7" s="65" t="s">
        <v>10</v>
      </c>
      <c r="E7" s="65"/>
      <c r="F7" s="78" t="s">
        <v>59</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2" t="s">
        <v>15</v>
      </c>
      <c r="G10" s="20" t="s">
        <v>16</v>
      </c>
      <c r="H10" s="20" t="s">
        <v>17</v>
      </c>
      <c r="I10" s="7" t="s">
        <v>18</v>
      </c>
      <c r="J10" s="20" t="s">
        <v>19</v>
      </c>
    </row>
    <row r="11" spans="1:10" ht="105" customHeight="1">
      <c r="A11" s="66" t="s">
        <v>360</v>
      </c>
      <c r="B11" s="66"/>
      <c r="C11" s="5"/>
      <c r="D11" s="66"/>
      <c r="E11" s="66"/>
      <c r="F11" s="17">
        <v>587</v>
      </c>
      <c r="G11" s="25" t="s">
        <v>87</v>
      </c>
      <c r="H11" s="21" t="s">
        <v>60</v>
      </c>
      <c r="I11" s="18"/>
      <c r="J11" s="35">
        <f>114000000+60000000</f>
        <v>174000000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3" t="s">
        <v>24</v>
      </c>
      <c r="D15" s="23" t="s">
        <v>25</v>
      </c>
      <c r="E15" s="23" t="s">
        <v>26</v>
      </c>
      <c r="F15" s="23" t="s">
        <v>27</v>
      </c>
      <c r="G15" s="23" t="s">
        <v>28</v>
      </c>
      <c r="H15" s="23" t="s">
        <v>29</v>
      </c>
      <c r="I15" s="2"/>
      <c r="J15" s="2"/>
    </row>
    <row r="16" spans="1:10" ht="99.75" customHeight="1">
      <c r="A16" s="53" t="s">
        <v>61</v>
      </c>
      <c r="B16" s="54"/>
      <c r="C16" s="34">
        <v>587</v>
      </c>
      <c r="D16" s="16"/>
      <c r="E16" s="16"/>
      <c r="F16" s="16"/>
      <c r="G16" s="16"/>
      <c r="H16" s="16"/>
      <c r="I16" s="2"/>
      <c r="J16" s="2"/>
    </row>
    <row r="17" spans="1:10" ht="99.75" customHeight="1">
      <c r="A17" s="53" t="s">
        <v>62</v>
      </c>
      <c r="B17" s="54"/>
      <c r="C17" s="8">
        <f>F11</f>
        <v>587</v>
      </c>
      <c r="D17" s="8">
        <f>$F$11</f>
        <v>587</v>
      </c>
      <c r="E17" s="8">
        <f>$F$11</f>
        <v>587</v>
      </c>
      <c r="F17" s="8">
        <f>$F$11</f>
        <v>587</v>
      </c>
      <c r="G17" s="8">
        <f>$F$11</f>
        <v>587</v>
      </c>
      <c r="H17" s="8">
        <f>$F$11</f>
        <v>587</v>
      </c>
      <c r="I17" s="2"/>
      <c r="J17" s="2"/>
    </row>
    <row r="18" spans="1:10" ht="15">
      <c r="A18" s="60" t="s">
        <v>30</v>
      </c>
      <c r="B18" s="61"/>
      <c r="C18" s="9">
        <f>IF((C16/C17)&gt;1,1,(C16/C17))</f>
        <v>1</v>
      </c>
      <c r="D18" s="9">
        <f>IF(((D16/D17)+C18)&gt;1,1,((D16/D17)+C18))</f>
        <v>1</v>
      </c>
      <c r="E18" s="9">
        <f>IF(((E16/E17)+D18)&gt;1,1,((E16/E17)+D18))</f>
        <v>1</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f>J11/6</f>
        <v>29000000</v>
      </c>
      <c r="D20" s="6">
        <f>C20</f>
        <v>29000000</v>
      </c>
      <c r="E20" s="6">
        <f>D20</f>
        <v>29000000</v>
      </c>
      <c r="F20" s="6">
        <f>E20</f>
        <v>29000000</v>
      </c>
      <c r="G20" s="6">
        <f>F20</f>
        <v>29000000</v>
      </c>
      <c r="H20" s="6">
        <f>G20</f>
        <v>29000000</v>
      </c>
      <c r="I20" s="2"/>
      <c r="J20" s="2"/>
    </row>
    <row r="21" spans="1:10" ht="30" customHeight="1">
      <c r="A21" s="63" t="s">
        <v>33</v>
      </c>
      <c r="B21" s="64"/>
      <c r="C21" s="10">
        <f>(C20/$J$11)</f>
        <v>0.16666666666666666</v>
      </c>
      <c r="D21" s="11">
        <f>(D20/$J$11)+C21</f>
        <v>0.3333333333333333</v>
      </c>
      <c r="E21" s="11">
        <f>(E20/$J$11)+D21</f>
        <v>0.5</v>
      </c>
      <c r="F21" s="11">
        <f>(F20/$J$11)+E21</f>
        <v>0.6666666666666666</v>
      </c>
      <c r="G21" s="11">
        <f>(G20/$J$11)+F21</f>
        <v>0.8333333333333333</v>
      </c>
      <c r="H21" s="11">
        <f>(H20/$J$11)+G21</f>
        <v>0.9999999999999999</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165.75" customHeight="1">
      <c r="E24" s="22" t="s">
        <v>24</v>
      </c>
      <c r="F24" s="53" t="s">
        <v>92</v>
      </c>
      <c r="G24" s="54"/>
      <c r="H24" s="53"/>
      <c r="I24" s="54"/>
      <c r="J24" s="2"/>
    </row>
    <row r="25" spans="5:10" ht="49.5" customHeight="1">
      <c r="E25" s="22" t="s">
        <v>25</v>
      </c>
      <c r="F25" s="53"/>
      <c r="G25" s="54"/>
      <c r="H25" s="55"/>
      <c r="I25" s="56"/>
      <c r="J25" s="2"/>
    </row>
    <row r="26" spans="5:10" ht="49.5" customHeight="1">
      <c r="E26" s="22" t="s">
        <v>26</v>
      </c>
      <c r="F26" s="53"/>
      <c r="G26" s="54"/>
      <c r="H26" s="55"/>
      <c r="I26" s="56"/>
      <c r="J26" s="2"/>
    </row>
    <row r="27" spans="5:10" ht="49.5" customHeight="1">
      <c r="E27" s="22" t="s">
        <v>27</v>
      </c>
      <c r="F27" s="53"/>
      <c r="G27" s="54"/>
      <c r="H27" s="55"/>
      <c r="I27" s="56"/>
      <c r="J27" s="2"/>
    </row>
    <row r="28" spans="5:10" ht="49.5" customHeight="1">
      <c r="E28" s="22" t="s">
        <v>28</v>
      </c>
      <c r="F28" s="53"/>
      <c r="G28" s="54"/>
      <c r="H28" s="55"/>
      <c r="I28" s="56"/>
      <c r="J28" s="2"/>
    </row>
    <row r="29" spans="5:10" ht="72" customHeight="1">
      <c r="E29" s="22" t="s">
        <v>29</v>
      </c>
      <c r="F29" s="53"/>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2" t="s">
        <v>24</v>
      </c>
      <c r="D33" s="22" t="s">
        <v>25</v>
      </c>
      <c r="E33" s="22" t="s">
        <v>26</v>
      </c>
      <c r="F33" s="22" t="s">
        <v>27</v>
      </c>
      <c r="G33" s="22" t="s">
        <v>28</v>
      </c>
      <c r="H33" s="22" t="s">
        <v>29</v>
      </c>
      <c r="I33" s="4"/>
      <c r="J33" s="1"/>
      <c r="K33" s="1"/>
      <c r="L33" s="1"/>
      <c r="M33" s="1"/>
    </row>
    <row r="34" spans="1:9" ht="48.75" customHeight="1">
      <c r="A34" s="53" t="s">
        <v>88</v>
      </c>
      <c r="B34" s="54"/>
      <c r="C34" s="25" t="s">
        <v>91</v>
      </c>
      <c r="D34" s="21"/>
      <c r="E34" s="21"/>
      <c r="F34" s="21"/>
      <c r="G34" s="21"/>
      <c r="H34" s="21"/>
      <c r="I34" s="2"/>
    </row>
    <row r="35" spans="1:9" ht="49.5" customHeight="1">
      <c r="A35" s="53" t="s">
        <v>89</v>
      </c>
      <c r="B35" s="54"/>
      <c r="C35" s="25" t="s">
        <v>91</v>
      </c>
      <c r="D35" s="21"/>
      <c r="E35" s="21"/>
      <c r="F35" s="21"/>
      <c r="G35" s="21"/>
      <c r="H35" s="21"/>
      <c r="I35" s="2"/>
    </row>
    <row r="36" spans="1:9" ht="30" customHeight="1">
      <c r="A36" s="53" t="s">
        <v>90</v>
      </c>
      <c r="B36" s="54"/>
      <c r="C36" s="21"/>
      <c r="D36" s="25" t="s">
        <v>91</v>
      </c>
      <c r="E36" s="25" t="s">
        <v>91</v>
      </c>
      <c r="F36" s="25" t="s">
        <v>91</v>
      </c>
      <c r="G36" s="25" t="s">
        <v>91</v>
      </c>
      <c r="H36" s="25" t="s">
        <v>91</v>
      </c>
      <c r="I36" s="2"/>
    </row>
    <row r="37" spans="1:9" ht="30" customHeight="1">
      <c r="A37" s="53"/>
      <c r="B37" s="54"/>
      <c r="C37" s="21"/>
      <c r="D37" s="21"/>
      <c r="E37" s="21"/>
      <c r="F37" s="21"/>
      <c r="G37" s="21"/>
      <c r="H37" s="21"/>
      <c r="I37" s="2"/>
    </row>
    <row r="38" spans="1:9" ht="30" customHeight="1">
      <c r="A38" s="53"/>
      <c r="B38" s="54"/>
      <c r="C38" s="21"/>
      <c r="D38" s="21"/>
      <c r="E38" s="21"/>
      <c r="F38" s="21"/>
      <c r="G38" s="21"/>
      <c r="H38" s="21"/>
      <c r="I38" s="2"/>
    </row>
    <row r="39" spans="1:9" ht="30" customHeight="1">
      <c r="A39" s="53"/>
      <c r="B39" s="54"/>
      <c r="C39" s="21"/>
      <c r="D39" s="21"/>
      <c r="E39" s="21"/>
      <c r="F39" s="21"/>
      <c r="G39" s="21"/>
      <c r="H39" s="21"/>
      <c r="I39" s="2"/>
    </row>
    <row r="40" spans="1:9" ht="30" customHeight="1">
      <c r="A40" s="53"/>
      <c r="B40" s="54"/>
      <c r="C40" s="21"/>
      <c r="D40" s="21"/>
      <c r="E40" s="21"/>
      <c r="F40" s="21"/>
      <c r="G40" s="21"/>
      <c r="H40" s="21"/>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9">
      <selection activeCell="A14" sqref="A14:J14"/>
    </sheetView>
  </sheetViews>
  <sheetFormatPr defaultColWidth="11.421875" defaultRowHeight="15"/>
  <cols>
    <col min="2" max="2" width="13.57421875" style="0" customWidth="1"/>
    <col min="3" max="5" width="20.7109375" style="0" customWidth="1"/>
    <col min="6" max="6" width="25.140625" style="0" customWidth="1"/>
    <col min="7" max="7" width="29.28125" style="0" customWidth="1"/>
    <col min="8"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1">
        <v>2012</v>
      </c>
      <c r="D2" s="77" t="s">
        <v>7</v>
      </c>
      <c r="E2" s="77"/>
      <c r="F2" s="66" t="s">
        <v>73</v>
      </c>
      <c r="G2" s="66"/>
      <c r="H2" s="66"/>
      <c r="I2" s="66"/>
      <c r="J2" s="66"/>
    </row>
    <row r="3" spans="1:10" ht="54.75" customHeight="1">
      <c r="A3" s="65" t="s">
        <v>2</v>
      </c>
      <c r="B3" s="65"/>
      <c r="C3" s="21" t="s">
        <v>39</v>
      </c>
      <c r="D3" s="65" t="s">
        <v>8</v>
      </c>
      <c r="E3" s="65"/>
      <c r="F3" s="66" t="s">
        <v>40</v>
      </c>
      <c r="G3" s="66"/>
      <c r="H3" s="66"/>
      <c r="I3" s="66"/>
      <c r="J3" s="66"/>
    </row>
    <row r="4" spans="1:10" ht="99.75" customHeight="1">
      <c r="A4" s="65" t="s">
        <v>3</v>
      </c>
      <c r="B4" s="65"/>
      <c r="C4" s="21" t="s">
        <v>41</v>
      </c>
      <c r="D4" s="65" t="s">
        <v>11</v>
      </c>
      <c r="E4" s="65"/>
      <c r="F4" s="66" t="s">
        <v>42</v>
      </c>
      <c r="G4" s="66"/>
      <c r="H4" s="66"/>
      <c r="I4" s="66"/>
      <c r="J4" s="66"/>
    </row>
    <row r="5" spans="1:10" ht="50.25" customHeight="1">
      <c r="A5" s="65" t="s">
        <v>4</v>
      </c>
      <c r="B5" s="65"/>
      <c r="C5" s="21" t="s">
        <v>43</v>
      </c>
      <c r="D5" s="65" t="s">
        <v>9</v>
      </c>
      <c r="E5" s="65"/>
      <c r="F5" s="66" t="s">
        <v>64</v>
      </c>
      <c r="G5" s="66"/>
      <c r="H5" s="66"/>
      <c r="I5" s="66"/>
      <c r="J5" s="66"/>
    </row>
    <row r="6" spans="1:10" ht="99.75" customHeight="1">
      <c r="A6" s="65" t="s">
        <v>5</v>
      </c>
      <c r="B6" s="65"/>
      <c r="C6" s="21" t="s">
        <v>63</v>
      </c>
      <c r="D6" s="65"/>
      <c r="E6" s="65"/>
      <c r="F6" s="66"/>
      <c r="G6" s="66"/>
      <c r="H6" s="66"/>
      <c r="I6" s="66"/>
      <c r="J6" s="66"/>
    </row>
    <row r="7" spans="1:10" ht="32.25" customHeight="1">
      <c r="A7" s="65" t="s">
        <v>6</v>
      </c>
      <c r="B7" s="65"/>
      <c r="C7" s="5" t="s">
        <v>65</v>
      </c>
      <c r="D7" s="65" t="s">
        <v>10</v>
      </c>
      <c r="E7" s="65"/>
      <c r="F7" s="78" t="s">
        <v>66</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2" t="s">
        <v>15</v>
      </c>
      <c r="G10" s="20" t="s">
        <v>16</v>
      </c>
      <c r="H10" s="20" t="s">
        <v>17</v>
      </c>
      <c r="I10" s="7" t="s">
        <v>18</v>
      </c>
      <c r="J10" s="20" t="s">
        <v>19</v>
      </c>
    </row>
    <row r="11" spans="1:10" ht="105" customHeight="1">
      <c r="A11" s="66" t="s">
        <v>361</v>
      </c>
      <c r="B11" s="66"/>
      <c r="C11" s="5"/>
      <c r="D11" s="66"/>
      <c r="E11" s="66"/>
      <c r="F11" s="17">
        <v>1474</v>
      </c>
      <c r="G11" s="25" t="s">
        <v>93</v>
      </c>
      <c r="H11" s="21" t="s">
        <v>60</v>
      </c>
      <c r="I11" s="18" t="s">
        <v>277</v>
      </c>
      <c r="J11" s="35">
        <f>179808979+9912000+9241550</f>
        <v>198962529</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3" t="s">
        <v>24</v>
      </c>
      <c r="D15" s="23" t="s">
        <v>25</v>
      </c>
      <c r="E15" s="23" t="s">
        <v>26</v>
      </c>
      <c r="F15" s="23" t="s">
        <v>27</v>
      </c>
      <c r="G15" s="23" t="s">
        <v>28</v>
      </c>
      <c r="H15" s="23" t="s">
        <v>29</v>
      </c>
      <c r="I15" s="2"/>
      <c r="J15" s="2"/>
    </row>
    <row r="16" spans="1:10" ht="99.75" customHeight="1">
      <c r="A16" s="53" t="s">
        <v>61</v>
      </c>
      <c r="B16" s="54"/>
      <c r="C16" s="34">
        <v>1474</v>
      </c>
      <c r="D16" s="16"/>
      <c r="E16" s="16"/>
      <c r="F16" s="16"/>
      <c r="G16" s="16"/>
      <c r="H16" s="16"/>
      <c r="I16" s="2"/>
      <c r="J16" s="2"/>
    </row>
    <row r="17" spans="1:10" ht="99.75" customHeight="1">
      <c r="A17" s="53" t="s">
        <v>62</v>
      </c>
      <c r="B17" s="54"/>
      <c r="C17" s="8">
        <f>F11</f>
        <v>1474</v>
      </c>
      <c r="D17" s="8">
        <f>$F$11</f>
        <v>1474</v>
      </c>
      <c r="E17" s="8">
        <f>$F$11</f>
        <v>1474</v>
      </c>
      <c r="F17" s="8">
        <f>$F$11</f>
        <v>1474</v>
      </c>
      <c r="G17" s="8">
        <f>$F$11</f>
        <v>1474</v>
      </c>
      <c r="H17" s="8">
        <f>$F$11</f>
        <v>1474</v>
      </c>
      <c r="I17" s="2"/>
      <c r="J17" s="2"/>
    </row>
    <row r="18" spans="1:10" ht="15">
      <c r="A18" s="60" t="s">
        <v>30</v>
      </c>
      <c r="B18" s="61"/>
      <c r="C18" s="9">
        <f>IF((C16/C17)&gt;1,1,(C16/C17))</f>
        <v>1</v>
      </c>
      <c r="D18" s="9">
        <f>IF(((D16/D17)+C18)&gt;1,1,((D16/D17)+C18))</f>
        <v>1</v>
      </c>
      <c r="E18" s="9">
        <f>IF(((E16/E17)+D18)&gt;1,1,((E16/E17)+D18))</f>
        <v>1</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3" t="s">
        <v>32</v>
      </c>
      <c r="B20" s="64"/>
      <c r="C20" s="36">
        <f>J11/6</f>
        <v>33160421.5</v>
      </c>
      <c r="D20" s="6">
        <f>C20</f>
        <v>33160421.5</v>
      </c>
      <c r="E20" s="6">
        <f>D20</f>
        <v>33160421.5</v>
      </c>
      <c r="F20" s="6">
        <f>E20</f>
        <v>33160421.5</v>
      </c>
      <c r="G20" s="6">
        <f>F20</f>
        <v>33160421.5</v>
      </c>
      <c r="H20" s="6">
        <f>G20</f>
        <v>33160421.5</v>
      </c>
      <c r="I20" s="2"/>
      <c r="J20" s="2"/>
    </row>
    <row r="21" spans="1:10" ht="30" customHeight="1">
      <c r="A21" s="63" t="s">
        <v>33</v>
      </c>
      <c r="B21" s="64"/>
      <c r="C21" s="10">
        <f>(C20/$J$11)</f>
        <v>0.16666666666666666</v>
      </c>
      <c r="D21" s="11">
        <f>(D20/$J$11)+C21</f>
        <v>0.3333333333333333</v>
      </c>
      <c r="E21" s="11">
        <f>(E20/$J$11)+D21</f>
        <v>0.5</v>
      </c>
      <c r="F21" s="11">
        <f>(F20/$J$11)+E21</f>
        <v>0.6666666666666666</v>
      </c>
      <c r="G21" s="11">
        <f>(G20/$J$11)+F21</f>
        <v>0.8333333333333333</v>
      </c>
      <c r="H21" s="11">
        <f>(H20/$J$11)+G21</f>
        <v>0.9999999999999999</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244.5" customHeight="1">
      <c r="E24" s="22" t="s">
        <v>24</v>
      </c>
      <c r="F24" s="53" t="s">
        <v>94</v>
      </c>
      <c r="G24" s="54"/>
      <c r="H24" s="53"/>
      <c r="I24" s="54"/>
      <c r="J24" s="2"/>
    </row>
    <row r="25" spans="5:10" ht="49.5" customHeight="1">
      <c r="E25" s="22" t="s">
        <v>25</v>
      </c>
      <c r="F25" s="53" t="s">
        <v>102</v>
      </c>
      <c r="G25" s="54"/>
      <c r="H25" s="55"/>
      <c r="I25" s="56"/>
      <c r="J25" s="2"/>
    </row>
    <row r="26" spans="5:10" ht="49.5" customHeight="1">
      <c r="E26" s="22" t="s">
        <v>26</v>
      </c>
      <c r="F26" s="53" t="s">
        <v>280</v>
      </c>
      <c r="G26" s="54"/>
      <c r="H26" s="55"/>
      <c r="I26" s="56"/>
      <c r="J26" s="2"/>
    </row>
    <row r="27" spans="5:10" ht="49.5" customHeight="1">
      <c r="E27" s="22" t="s">
        <v>27</v>
      </c>
      <c r="F27" s="53" t="s">
        <v>280</v>
      </c>
      <c r="G27" s="54"/>
      <c r="H27" s="55"/>
      <c r="I27" s="56"/>
      <c r="J27" s="2"/>
    </row>
    <row r="28" spans="5:10" ht="49.5" customHeight="1">
      <c r="E28" s="22" t="s">
        <v>28</v>
      </c>
      <c r="F28" s="53" t="s">
        <v>279</v>
      </c>
      <c r="G28" s="54"/>
      <c r="H28" s="55"/>
      <c r="I28" s="56"/>
      <c r="J28" s="2"/>
    </row>
    <row r="29" spans="5:10" ht="72" customHeight="1">
      <c r="E29" s="22" t="s">
        <v>29</v>
      </c>
      <c r="F29" s="53" t="s">
        <v>280</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2" t="s">
        <v>24</v>
      </c>
      <c r="D33" s="22" t="s">
        <v>25</v>
      </c>
      <c r="E33" s="22" t="s">
        <v>26</v>
      </c>
      <c r="F33" s="22" t="s">
        <v>27</v>
      </c>
      <c r="G33" s="22" t="s">
        <v>28</v>
      </c>
      <c r="H33" s="22" t="s">
        <v>29</v>
      </c>
      <c r="I33" s="4"/>
      <c r="J33" s="1"/>
      <c r="K33" s="1"/>
      <c r="L33" s="1"/>
      <c r="M33" s="1"/>
    </row>
    <row r="34" spans="1:9" ht="50.25" customHeight="1">
      <c r="A34" s="53" t="s">
        <v>95</v>
      </c>
      <c r="B34" s="54"/>
      <c r="C34" s="25" t="s">
        <v>91</v>
      </c>
      <c r="D34" s="21"/>
      <c r="E34" s="21"/>
      <c r="F34" s="21"/>
      <c r="G34" s="21"/>
      <c r="H34" s="21"/>
      <c r="I34" s="2"/>
    </row>
    <row r="35" spans="1:9" ht="30" customHeight="1">
      <c r="A35" s="53" t="s">
        <v>96</v>
      </c>
      <c r="B35" s="54"/>
      <c r="C35" s="25" t="s">
        <v>91</v>
      </c>
      <c r="D35" s="21"/>
      <c r="E35" s="21"/>
      <c r="F35" s="21"/>
      <c r="G35" s="21"/>
      <c r="H35" s="21"/>
      <c r="I35" s="2"/>
    </row>
    <row r="36" spans="1:9" ht="30" customHeight="1">
      <c r="A36" s="53" t="s">
        <v>97</v>
      </c>
      <c r="B36" s="54"/>
      <c r="C36" s="21"/>
      <c r="D36" s="25" t="s">
        <v>91</v>
      </c>
      <c r="E36" s="25" t="s">
        <v>91</v>
      </c>
      <c r="F36" s="25" t="s">
        <v>91</v>
      </c>
      <c r="G36" s="25" t="s">
        <v>91</v>
      </c>
      <c r="H36" s="25" t="s">
        <v>91</v>
      </c>
      <c r="I36" s="2"/>
    </row>
    <row r="37" spans="1:9" ht="30" customHeight="1">
      <c r="A37" s="53" t="s">
        <v>276</v>
      </c>
      <c r="B37" s="54"/>
      <c r="C37" s="21"/>
      <c r="D37" s="21" t="s">
        <v>91</v>
      </c>
      <c r="E37" s="21" t="s">
        <v>91</v>
      </c>
      <c r="F37" s="21" t="s">
        <v>91</v>
      </c>
      <c r="G37" s="21" t="s">
        <v>91</v>
      </c>
      <c r="H37" s="21" t="s">
        <v>91</v>
      </c>
      <c r="I37" s="2"/>
    </row>
    <row r="38" spans="1:9" ht="128.25" customHeight="1">
      <c r="A38" s="79" t="s">
        <v>278</v>
      </c>
      <c r="B38" s="80"/>
      <c r="C38" s="21"/>
      <c r="D38" s="21"/>
      <c r="E38" s="21"/>
      <c r="F38" s="21" t="s">
        <v>91</v>
      </c>
      <c r="G38" s="21" t="s">
        <v>91</v>
      </c>
      <c r="H38" s="21"/>
      <c r="I38" s="2"/>
    </row>
    <row r="39" spans="1:9" ht="30" customHeight="1">
      <c r="A39" s="53"/>
      <c r="B39" s="54"/>
      <c r="C39" s="21"/>
      <c r="D39" s="21"/>
      <c r="E39" s="21"/>
      <c r="F39" s="21"/>
      <c r="G39" s="21"/>
      <c r="H39" s="21"/>
      <c r="I39" s="2"/>
    </row>
    <row r="40" spans="1:9" ht="30" customHeight="1">
      <c r="A40" s="53"/>
      <c r="B40" s="54"/>
      <c r="C40" s="21"/>
      <c r="D40" s="21"/>
      <c r="E40" s="21"/>
      <c r="F40" s="21"/>
      <c r="G40" s="21"/>
      <c r="H40" s="21"/>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4">
      <selection activeCell="F38" sqref="F3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1">
        <v>2012</v>
      </c>
      <c r="D2" s="77" t="s">
        <v>7</v>
      </c>
      <c r="E2" s="77"/>
      <c r="F2" s="66" t="s">
        <v>73</v>
      </c>
      <c r="G2" s="66"/>
      <c r="H2" s="66"/>
      <c r="I2" s="66"/>
      <c r="J2" s="66"/>
    </row>
    <row r="3" spans="1:10" ht="54.75" customHeight="1">
      <c r="A3" s="65" t="s">
        <v>2</v>
      </c>
      <c r="B3" s="65"/>
      <c r="C3" s="21" t="s">
        <v>39</v>
      </c>
      <c r="D3" s="65" t="s">
        <v>8</v>
      </c>
      <c r="E3" s="65"/>
      <c r="F3" s="66" t="s">
        <v>40</v>
      </c>
      <c r="G3" s="66"/>
      <c r="H3" s="66"/>
      <c r="I3" s="66"/>
      <c r="J3" s="66"/>
    </row>
    <row r="4" spans="1:10" ht="99.75" customHeight="1">
      <c r="A4" s="65" t="s">
        <v>3</v>
      </c>
      <c r="B4" s="65"/>
      <c r="C4" s="21" t="s">
        <v>41</v>
      </c>
      <c r="D4" s="65" t="s">
        <v>11</v>
      </c>
      <c r="E4" s="65"/>
      <c r="F4" s="66" t="s">
        <v>42</v>
      </c>
      <c r="G4" s="66"/>
      <c r="H4" s="66"/>
      <c r="I4" s="66"/>
      <c r="J4" s="66"/>
    </row>
    <row r="5" spans="1:10" ht="50.25" customHeight="1">
      <c r="A5" s="65" t="s">
        <v>4</v>
      </c>
      <c r="B5" s="65"/>
      <c r="C5" s="21" t="s">
        <v>43</v>
      </c>
      <c r="D5" s="65" t="s">
        <v>9</v>
      </c>
      <c r="E5" s="65"/>
      <c r="F5" s="66" t="s">
        <v>68</v>
      </c>
      <c r="G5" s="66"/>
      <c r="H5" s="66"/>
      <c r="I5" s="66"/>
      <c r="J5" s="66"/>
    </row>
    <row r="6" spans="1:10" ht="99.75" customHeight="1">
      <c r="A6" s="65" t="s">
        <v>5</v>
      </c>
      <c r="B6" s="65"/>
      <c r="C6" s="21" t="s">
        <v>67</v>
      </c>
      <c r="D6" s="65"/>
      <c r="E6" s="65"/>
      <c r="F6" s="66"/>
      <c r="G6" s="66"/>
      <c r="H6" s="66"/>
      <c r="I6" s="66"/>
      <c r="J6" s="66"/>
    </row>
    <row r="7" spans="1:10" ht="32.25" customHeight="1">
      <c r="A7" s="65" t="s">
        <v>6</v>
      </c>
      <c r="B7" s="65"/>
      <c r="C7" s="5"/>
      <c r="D7" s="65" t="s">
        <v>10</v>
      </c>
      <c r="E7" s="65"/>
      <c r="F7" s="78" t="s">
        <v>69</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2" t="s">
        <v>15</v>
      </c>
      <c r="G10" s="20" t="s">
        <v>16</v>
      </c>
      <c r="H10" s="20" t="s">
        <v>17</v>
      </c>
      <c r="I10" s="7" t="s">
        <v>18</v>
      </c>
      <c r="J10" s="20" t="s">
        <v>19</v>
      </c>
    </row>
    <row r="11" spans="1:10" ht="210" customHeight="1">
      <c r="A11" s="66" t="s">
        <v>281</v>
      </c>
      <c r="B11" s="66"/>
      <c r="C11" s="5"/>
      <c r="D11" s="66" t="s">
        <v>282</v>
      </c>
      <c r="E11" s="66"/>
      <c r="F11" s="17">
        <v>10</v>
      </c>
      <c r="G11" s="25" t="s">
        <v>98</v>
      </c>
      <c r="H11" s="21" t="s">
        <v>70</v>
      </c>
      <c r="I11" s="18" t="s">
        <v>349</v>
      </c>
      <c r="J11" s="35">
        <f>40297500+9264000</f>
        <v>49561500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3" t="s">
        <v>24</v>
      </c>
      <c r="D15" s="23" t="s">
        <v>25</v>
      </c>
      <c r="E15" s="23" t="s">
        <v>26</v>
      </c>
      <c r="F15" s="23" t="s">
        <v>27</v>
      </c>
      <c r="G15" s="23" t="s">
        <v>28</v>
      </c>
      <c r="H15" s="23" t="s">
        <v>29</v>
      </c>
      <c r="I15" s="2"/>
      <c r="J15" s="2"/>
    </row>
    <row r="16" spans="1:10" ht="99.75" customHeight="1">
      <c r="A16" s="53" t="s">
        <v>71</v>
      </c>
      <c r="B16" s="54"/>
      <c r="C16" s="16"/>
      <c r="D16" s="16"/>
      <c r="E16" s="16"/>
      <c r="F16" s="34"/>
      <c r="G16" s="16"/>
      <c r="H16" s="34">
        <v>10</v>
      </c>
      <c r="I16" s="2"/>
      <c r="J16" s="2"/>
    </row>
    <row r="17" spans="1:10" ht="99.75" customHeight="1">
      <c r="A17" s="53" t="s">
        <v>72</v>
      </c>
      <c r="B17" s="54"/>
      <c r="C17" s="8">
        <f>F11</f>
        <v>10</v>
      </c>
      <c r="D17" s="8">
        <f>$F$11</f>
        <v>10</v>
      </c>
      <c r="E17" s="8">
        <f>$F$11</f>
        <v>10</v>
      </c>
      <c r="F17" s="8">
        <f>$F$11</f>
        <v>10</v>
      </c>
      <c r="G17" s="8">
        <f>$F$11</f>
        <v>10</v>
      </c>
      <c r="H17" s="8">
        <f>$F$11</f>
        <v>10</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c r="G20" s="6"/>
      <c r="H20" s="36">
        <f>40297500+9264000</f>
        <v>49561500</v>
      </c>
      <c r="I20" s="2"/>
      <c r="J20" s="2"/>
    </row>
    <row r="21" spans="1:10" ht="30" customHeight="1">
      <c r="A21" s="63" t="s">
        <v>33</v>
      </c>
      <c r="B21" s="64"/>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2" t="s">
        <v>24</v>
      </c>
      <c r="F24" s="53"/>
      <c r="G24" s="54"/>
      <c r="H24" s="53"/>
      <c r="I24" s="54"/>
      <c r="J24" s="2"/>
    </row>
    <row r="25" spans="5:10" ht="49.5" customHeight="1">
      <c r="E25" s="22" t="s">
        <v>25</v>
      </c>
      <c r="F25" s="53"/>
      <c r="G25" s="54"/>
      <c r="H25" s="55"/>
      <c r="I25" s="56"/>
      <c r="J25" s="2"/>
    </row>
    <row r="26" spans="5:10" ht="49.5" customHeight="1">
      <c r="E26" s="22" t="s">
        <v>26</v>
      </c>
      <c r="F26" s="53"/>
      <c r="G26" s="54"/>
      <c r="H26" s="55"/>
      <c r="I26" s="56"/>
      <c r="J26" s="2"/>
    </row>
    <row r="27" spans="5:10" ht="49.5" customHeight="1">
      <c r="E27" s="22" t="s">
        <v>27</v>
      </c>
      <c r="F27" s="53"/>
      <c r="G27" s="54"/>
      <c r="H27" s="55"/>
      <c r="I27" s="56"/>
      <c r="J27" s="2"/>
    </row>
    <row r="28" spans="5:10" ht="49.5" customHeight="1">
      <c r="E28" s="22" t="s">
        <v>28</v>
      </c>
      <c r="F28" s="53"/>
      <c r="G28" s="54"/>
      <c r="H28" s="55"/>
      <c r="I28" s="56"/>
      <c r="J28" s="2"/>
    </row>
    <row r="29" spans="5:10" ht="162.75" customHeight="1">
      <c r="E29" s="22" t="s">
        <v>29</v>
      </c>
      <c r="F29" s="53" t="s">
        <v>348</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2" t="s">
        <v>24</v>
      </c>
      <c r="D33" s="22" t="s">
        <v>25</v>
      </c>
      <c r="E33" s="22" t="s">
        <v>26</v>
      </c>
      <c r="F33" s="22" t="s">
        <v>27</v>
      </c>
      <c r="G33" s="22" t="s">
        <v>28</v>
      </c>
      <c r="H33" s="22" t="s">
        <v>29</v>
      </c>
      <c r="I33" s="4"/>
      <c r="J33" s="1"/>
      <c r="K33" s="1"/>
      <c r="L33" s="1"/>
      <c r="M33" s="1"/>
    </row>
    <row r="34" spans="1:9" ht="42" customHeight="1">
      <c r="A34" s="53" t="s">
        <v>99</v>
      </c>
      <c r="B34" s="54"/>
      <c r="C34" s="21"/>
      <c r="D34" s="21"/>
      <c r="E34" s="25" t="s">
        <v>91</v>
      </c>
      <c r="F34" s="21"/>
      <c r="G34" s="21"/>
      <c r="H34" s="21"/>
      <c r="I34" s="2"/>
    </row>
    <row r="35" spans="1:9" ht="30" customHeight="1">
      <c r="A35" s="53" t="s">
        <v>100</v>
      </c>
      <c r="B35" s="54"/>
      <c r="C35" s="21"/>
      <c r="D35" s="21"/>
      <c r="E35" s="21"/>
      <c r="F35" s="21"/>
      <c r="G35" s="21"/>
      <c r="H35" s="25" t="s">
        <v>91</v>
      </c>
      <c r="I35" s="2"/>
    </row>
    <row r="36" spans="1:9" ht="139.5" customHeight="1">
      <c r="A36" s="53" t="s">
        <v>347</v>
      </c>
      <c r="B36" s="54"/>
      <c r="C36" s="21"/>
      <c r="D36" s="21"/>
      <c r="E36" s="21"/>
      <c r="F36" s="21"/>
      <c r="G36" s="21"/>
      <c r="H36" s="21" t="s">
        <v>91</v>
      </c>
      <c r="I36" s="2"/>
    </row>
    <row r="37" spans="1:9" ht="30" customHeight="1">
      <c r="A37" s="53"/>
      <c r="B37" s="54"/>
      <c r="C37" s="21"/>
      <c r="D37" s="21"/>
      <c r="E37" s="21"/>
      <c r="F37" s="21"/>
      <c r="G37" s="21"/>
      <c r="H37" s="21"/>
      <c r="I37" s="2"/>
    </row>
    <row r="38" spans="1:9" ht="30" customHeight="1">
      <c r="A38" s="53"/>
      <c r="B38" s="54"/>
      <c r="C38" s="21"/>
      <c r="D38" s="21"/>
      <c r="E38" s="21"/>
      <c r="F38" s="21"/>
      <c r="G38" s="21"/>
      <c r="H38" s="21"/>
      <c r="I38" s="2"/>
    </row>
    <row r="39" spans="1:9" ht="30" customHeight="1">
      <c r="A39" s="53"/>
      <c r="B39" s="54"/>
      <c r="C39" s="21"/>
      <c r="D39" s="21"/>
      <c r="E39" s="21"/>
      <c r="F39" s="21"/>
      <c r="G39" s="21"/>
      <c r="H39" s="21"/>
      <c r="I39" s="2"/>
    </row>
    <row r="40" spans="1:9" ht="30" customHeight="1">
      <c r="A40" s="53"/>
      <c r="B40" s="54"/>
      <c r="C40" s="21"/>
      <c r="D40" s="21"/>
      <c r="E40" s="21"/>
      <c r="F40" s="21"/>
      <c r="G40" s="21"/>
      <c r="H40" s="21"/>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5">
      <selection activeCell="J11" sqref="J1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41</v>
      </c>
      <c r="D4" s="65" t="s">
        <v>11</v>
      </c>
      <c r="E4" s="65"/>
      <c r="F4" s="66" t="s">
        <v>42</v>
      </c>
      <c r="G4" s="66"/>
      <c r="H4" s="66"/>
      <c r="I4" s="66"/>
      <c r="J4" s="66"/>
    </row>
    <row r="5" spans="1:10" ht="50.25" customHeight="1">
      <c r="A5" s="65" t="s">
        <v>4</v>
      </c>
      <c r="B5" s="65"/>
      <c r="C5" s="25" t="s">
        <v>123</v>
      </c>
      <c r="D5" s="65" t="s">
        <v>9</v>
      </c>
      <c r="E5" s="65"/>
      <c r="F5" s="66" t="s">
        <v>125</v>
      </c>
      <c r="G5" s="66"/>
      <c r="H5" s="66"/>
      <c r="I5" s="66"/>
      <c r="J5" s="66"/>
    </row>
    <row r="6" spans="1:10" ht="99.75" customHeight="1">
      <c r="A6" s="65" t="s">
        <v>5</v>
      </c>
      <c r="B6" s="65"/>
      <c r="C6" s="25" t="s">
        <v>124</v>
      </c>
      <c r="D6" s="65"/>
      <c r="E6" s="65"/>
      <c r="F6" s="66"/>
      <c r="G6" s="66"/>
      <c r="H6" s="66"/>
      <c r="I6" s="66"/>
      <c r="J6" s="66"/>
    </row>
    <row r="7" spans="1:10" ht="32.25" customHeight="1">
      <c r="A7" s="65" t="s">
        <v>6</v>
      </c>
      <c r="B7" s="65"/>
      <c r="C7" s="28"/>
      <c r="D7" s="65" t="s">
        <v>10</v>
      </c>
      <c r="E7" s="65"/>
      <c r="F7" s="78" t="s">
        <v>107</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36.5" customHeight="1">
      <c r="A11" s="66" t="s">
        <v>106</v>
      </c>
      <c r="B11" s="66"/>
      <c r="C11" s="28"/>
      <c r="D11" s="66"/>
      <c r="E11" s="66"/>
      <c r="F11" s="17">
        <v>2</v>
      </c>
      <c r="G11" s="25" t="s">
        <v>98</v>
      </c>
      <c r="H11" s="25" t="s">
        <v>101</v>
      </c>
      <c r="I11" s="18" t="s">
        <v>284</v>
      </c>
      <c r="J11" s="19">
        <v>6000000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104</v>
      </c>
      <c r="B16" s="54"/>
      <c r="C16" s="16"/>
      <c r="D16" s="16"/>
      <c r="E16" s="16"/>
      <c r="F16" s="34"/>
      <c r="G16" s="34"/>
      <c r="H16" s="34"/>
      <c r="I16" s="2"/>
      <c r="J16" s="2"/>
    </row>
    <row r="17" spans="1:10" ht="99.75" customHeight="1">
      <c r="A17" s="53" t="s">
        <v>105</v>
      </c>
      <c r="B17" s="54"/>
      <c r="C17" s="8">
        <f>F11</f>
        <v>2</v>
      </c>
      <c r="D17" s="8">
        <f>$F$11</f>
        <v>2</v>
      </c>
      <c r="E17" s="8">
        <f>$F$11</f>
        <v>2</v>
      </c>
      <c r="F17" s="8">
        <f>$F$11</f>
        <v>2</v>
      </c>
      <c r="G17" s="8">
        <f>$F$11</f>
        <v>2</v>
      </c>
      <c r="H17" s="8">
        <f>$F$11</f>
        <v>2</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3" t="s">
        <v>32</v>
      </c>
      <c r="B20" s="64"/>
      <c r="C20" s="6"/>
      <c r="D20" s="6"/>
      <c r="E20" s="6"/>
      <c r="F20" s="6"/>
      <c r="G20" s="6">
        <v>6000000</v>
      </c>
      <c r="H20" s="6"/>
      <c r="I20" s="2"/>
      <c r="J20" s="2"/>
    </row>
    <row r="21" spans="1:10" ht="30" customHeight="1">
      <c r="A21" s="63" t="s">
        <v>33</v>
      </c>
      <c r="B21" s="64"/>
      <c r="C21" s="10">
        <f>(C20/$J$11)</f>
        <v>0</v>
      </c>
      <c r="D21" s="11">
        <f>(D20/$J$11)+C21</f>
        <v>0</v>
      </c>
      <c r="E21" s="11">
        <f>(E20/$J$11)+D21</f>
        <v>0</v>
      </c>
      <c r="F21" s="11">
        <f>(F20/$J$11)+E21</f>
        <v>0</v>
      </c>
      <c r="G21" s="11">
        <f>(G20/$J$11)+F21</f>
        <v>1</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71.25" customHeight="1">
      <c r="E28" s="26" t="s">
        <v>28</v>
      </c>
      <c r="F28" s="53" t="s">
        <v>103</v>
      </c>
      <c r="G28" s="54"/>
      <c r="H28" s="55"/>
      <c r="I28" s="56"/>
      <c r="J28" s="2"/>
    </row>
    <row r="29" spans="5:10" ht="92.25" customHeight="1">
      <c r="E29" s="26" t="s">
        <v>29</v>
      </c>
      <c r="F29" s="53" t="s">
        <v>283</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2" customHeight="1">
      <c r="A34" s="53" t="s">
        <v>108</v>
      </c>
      <c r="B34" s="54"/>
      <c r="C34" s="25"/>
      <c r="D34" s="25"/>
      <c r="E34" s="25"/>
      <c r="F34" s="25"/>
      <c r="G34" s="25" t="s">
        <v>91</v>
      </c>
      <c r="H34" s="25"/>
      <c r="I34" s="2"/>
    </row>
    <row r="35" spans="1:9" ht="30" customHeight="1">
      <c r="A35" s="53" t="s">
        <v>285</v>
      </c>
      <c r="B35" s="54"/>
      <c r="C35" s="25"/>
      <c r="D35" s="25"/>
      <c r="E35" s="25"/>
      <c r="F35" s="25"/>
      <c r="G35" s="25"/>
      <c r="H35" s="25" t="s">
        <v>91</v>
      </c>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M40"/>
  <sheetViews>
    <sheetView zoomScale="70" zoomScaleNormal="70" zoomScalePageLayoutView="0" workbookViewId="0" topLeftCell="A28">
      <selection activeCell="D11" sqref="D11:E1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41</v>
      </c>
      <c r="D4" s="65" t="s">
        <v>11</v>
      </c>
      <c r="E4" s="65"/>
      <c r="F4" s="66" t="s">
        <v>42</v>
      </c>
      <c r="G4" s="66"/>
      <c r="H4" s="66"/>
      <c r="I4" s="66"/>
      <c r="J4" s="66"/>
    </row>
    <row r="5" spans="1:10" ht="50.25" customHeight="1">
      <c r="A5" s="65" t="s">
        <v>4</v>
      </c>
      <c r="B5" s="65"/>
      <c r="C5" s="25" t="s">
        <v>123</v>
      </c>
      <c r="D5" s="65" t="s">
        <v>9</v>
      </c>
      <c r="E5" s="65"/>
      <c r="F5" s="66" t="s">
        <v>110</v>
      </c>
      <c r="G5" s="66"/>
      <c r="H5" s="66"/>
      <c r="I5" s="66"/>
      <c r="J5" s="66"/>
    </row>
    <row r="6" spans="1:10" ht="99.75" customHeight="1">
      <c r="A6" s="65" t="s">
        <v>5</v>
      </c>
      <c r="B6" s="65"/>
      <c r="C6" s="25" t="s">
        <v>109</v>
      </c>
      <c r="D6" s="65"/>
      <c r="E6" s="65"/>
      <c r="F6" s="66"/>
      <c r="G6" s="66"/>
      <c r="H6" s="66"/>
      <c r="I6" s="66"/>
      <c r="J6" s="66"/>
    </row>
    <row r="7" spans="1:10" ht="32.25" customHeight="1">
      <c r="A7" s="65" t="s">
        <v>6</v>
      </c>
      <c r="B7" s="65"/>
      <c r="C7" s="28"/>
      <c r="D7" s="65" t="s">
        <v>10</v>
      </c>
      <c r="E7" s="65"/>
      <c r="F7" s="78" t="s">
        <v>111</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105" customHeight="1">
      <c r="A11" s="66" t="s">
        <v>362</v>
      </c>
      <c r="B11" s="66"/>
      <c r="C11" s="28"/>
      <c r="D11" s="66"/>
      <c r="E11" s="66"/>
      <c r="F11" s="17">
        <f>380/4</f>
        <v>95</v>
      </c>
      <c r="G11" s="25" t="s">
        <v>112</v>
      </c>
      <c r="H11" s="25" t="s">
        <v>70</v>
      </c>
      <c r="I11" s="18"/>
      <c r="J11" s="19"/>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71</v>
      </c>
      <c r="B16" s="54"/>
      <c r="C16" s="16"/>
      <c r="D16" s="16"/>
      <c r="E16" s="16"/>
      <c r="F16" s="34">
        <v>95</v>
      </c>
      <c r="G16" s="16"/>
      <c r="H16" s="34"/>
      <c r="I16" s="2"/>
      <c r="J16" s="2"/>
    </row>
    <row r="17" spans="1:10" ht="99.75" customHeight="1">
      <c r="A17" s="53" t="s">
        <v>72</v>
      </c>
      <c r="B17" s="54"/>
      <c r="C17" s="8">
        <f>F11</f>
        <v>95</v>
      </c>
      <c r="D17" s="8">
        <f>$F$11</f>
        <v>95</v>
      </c>
      <c r="E17" s="8">
        <f>$F$11</f>
        <v>95</v>
      </c>
      <c r="F17" s="8">
        <f>$F$11</f>
        <v>95</v>
      </c>
      <c r="G17" s="8">
        <f>$F$11</f>
        <v>95</v>
      </c>
      <c r="H17" s="8">
        <f>$F$11</f>
        <v>95</v>
      </c>
      <c r="I17" s="2"/>
      <c r="J17" s="2"/>
    </row>
    <row r="18" spans="1:10" ht="15">
      <c r="A18" s="60" t="s">
        <v>30</v>
      </c>
      <c r="B18" s="61"/>
      <c r="C18" s="9">
        <f>IF((C16/C17)&gt;1,1,(C16/C17))</f>
        <v>0</v>
      </c>
      <c r="D18" s="9">
        <f>IF(((D16/D17)+C18)&gt;1,1,((D16/D17)+C18))</f>
        <v>0</v>
      </c>
      <c r="E18" s="9">
        <f>IF(((E16/E17)+D18)&gt;1,1,((E16/E17)+D18))</f>
        <v>0</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f>J11*0.4</f>
        <v>0</v>
      </c>
      <c r="G20" s="6">
        <f>J11*0.3</f>
        <v>0</v>
      </c>
      <c r="H20" s="6"/>
      <c r="I20" s="2"/>
      <c r="J20" s="2"/>
    </row>
    <row r="21" spans="1:10" ht="30" customHeight="1">
      <c r="A21" s="63" t="s">
        <v>33</v>
      </c>
      <c r="B21" s="64"/>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t="s">
        <v>113</v>
      </c>
      <c r="G27" s="54"/>
      <c r="H27" s="55"/>
      <c r="I27" s="56"/>
      <c r="J27" s="2"/>
    </row>
    <row r="28" spans="5:10" ht="49.5" customHeight="1">
      <c r="E28" s="26" t="s">
        <v>28</v>
      </c>
      <c r="F28" s="53"/>
      <c r="G28" s="54"/>
      <c r="H28" s="55"/>
      <c r="I28" s="56"/>
      <c r="J28" s="2"/>
    </row>
    <row r="29" spans="5:10" ht="92.25" customHeight="1">
      <c r="E29" s="26" t="s">
        <v>29</v>
      </c>
      <c r="F29" s="53"/>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2" customHeight="1">
      <c r="A34" s="53"/>
      <c r="B34" s="54"/>
      <c r="C34" s="25"/>
      <c r="D34" s="25"/>
      <c r="E34" s="25"/>
      <c r="F34" s="25"/>
      <c r="G34" s="25"/>
      <c r="H34" s="25"/>
      <c r="I34" s="2"/>
    </row>
    <row r="35" spans="1:9" ht="30" customHeight="1">
      <c r="A35" s="53"/>
      <c r="B35" s="54"/>
      <c r="C35" s="25"/>
      <c r="D35" s="25"/>
      <c r="E35" s="25"/>
      <c r="F35" s="25"/>
      <c r="G35" s="25"/>
      <c r="H35" s="25"/>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6">
      <selection activeCell="F37" sqref="F37"/>
    </sheetView>
  </sheetViews>
  <sheetFormatPr defaultColWidth="11.421875" defaultRowHeight="15"/>
  <cols>
    <col min="1" max="1" width="22.421875" style="0" customWidth="1"/>
    <col min="2" max="2" width="31.7109375" style="0" customWidth="1"/>
    <col min="3" max="5" width="20.7109375" style="0" customWidth="1"/>
    <col min="6" max="6" width="34.00390625" style="0" customWidth="1"/>
    <col min="7" max="7" width="36.8515625" style="0" customWidth="1"/>
    <col min="8"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60" t="s">
        <v>1</v>
      </c>
      <c r="B2" s="61"/>
      <c r="C2" s="25">
        <v>2012</v>
      </c>
      <c r="D2" s="77" t="s">
        <v>7</v>
      </c>
      <c r="E2" s="77"/>
      <c r="F2" s="66" t="s">
        <v>73</v>
      </c>
      <c r="G2" s="66"/>
      <c r="H2" s="66"/>
      <c r="I2" s="66"/>
      <c r="J2" s="66"/>
    </row>
    <row r="3" spans="1:10" ht="54.75" customHeight="1">
      <c r="A3" s="65" t="s">
        <v>2</v>
      </c>
      <c r="B3" s="65"/>
      <c r="C3" s="25" t="s">
        <v>39</v>
      </c>
      <c r="D3" s="65" t="s">
        <v>8</v>
      </c>
      <c r="E3" s="65"/>
      <c r="F3" s="66" t="s">
        <v>40</v>
      </c>
      <c r="G3" s="66"/>
      <c r="H3" s="66"/>
      <c r="I3" s="66"/>
      <c r="J3" s="66"/>
    </row>
    <row r="4" spans="1:10" ht="99.75" customHeight="1">
      <c r="A4" s="65" t="s">
        <v>3</v>
      </c>
      <c r="B4" s="65"/>
      <c r="C4" s="25" t="s">
        <v>41</v>
      </c>
      <c r="D4" s="65" t="s">
        <v>11</v>
      </c>
      <c r="E4" s="65"/>
      <c r="F4" s="66" t="s">
        <v>42</v>
      </c>
      <c r="G4" s="66"/>
      <c r="H4" s="66"/>
      <c r="I4" s="66"/>
      <c r="J4" s="66"/>
    </row>
    <row r="5" spans="1:10" ht="50.25" customHeight="1">
      <c r="A5" s="65" t="s">
        <v>4</v>
      </c>
      <c r="B5" s="65"/>
      <c r="C5" s="25" t="s">
        <v>123</v>
      </c>
      <c r="D5" s="65" t="s">
        <v>9</v>
      </c>
      <c r="E5" s="65"/>
      <c r="F5" s="66" t="s">
        <v>114</v>
      </c>
      <c r="G5" s="66"/>
      <c r="H5" s="66"/>
      <c r="I5" s="66"/>
      <c r="J5" s="66"/>
    </row>
    <row r="6" spans="1:10" ht="99.75" customHeight="1">
      <c r="A6" s="65" t="s">
        <v>5</v>
      </c>
      <c r="B6" s="65"/>
      <c r="C6" s="25" t="s">
        <v>109</v>
      </c>
      <c r="D6" s="65"/>
      <c r="E6" s="65"/>
      <c r="F6" s="66"/>
      <c r="G6" s="66"/>
      <c r="H6" s="66"/>
      <c r="I6" s="66"/>
      <c r="J6" s="66"/>
    </row>
    <row r="7" spans="1:10" ht="32.25" customHeight="1">
      <c r="A7" s="65" t="s">
        <v>6</v>
      </c>
      <c r="B7" s="65"/>
      <c r="C7" s="28"/>
      <c r="D7" s="65" t="s">
        <v>10</v>
      </c>
      <c r="E7" s="65"/>
      <c r="F7" s="78" t="s">
        <v>116</v>
      </c>
      <c r="G7" s="66"/>
      <c r="H7" s="66"/>
      <c r="I7" s="66"/>
      <c r="J7" s="66"/>
    </row>
    <row r="8" spans="1:10" ht="15">
      <c r="A8" s="67" t="s">
        <v>20</v>
      </c>
      <c r="B8" s="67"/>
      <c r="C8" s="67"/>
      <c r="D8" s="67"/>
      <c r="E8" s="67"/>
      <c r="F8" s="67"/>
      <c r="G8" s="67"/>
      <c r="H8" s="67"/>
      <c r="I8" s="67"/>
      <c r="J8" s="67"/>
    </row>
    <row r="9" spans="1:10" ht="15">
      <c r="A9" s="68" t="s">
        <v>12</v>
      </c>
      <c r="B9" s="69"/>
      <c r="C9" s="65" t="s">
        <v>13</v>
      </c>
      <c r="D9" s="59" t="s">
        <v>10</v>
      </c>
      <c r="E9" s="59"/>
      <c r="F9" s="59"/>
      <c r="G9" s="59"/>
      <c r="H9" s="59"/>
      <c r="I9" s="59"/>
      <c r="J9" s="59"/>
    </row>
    <row r="10" spans="1:10" ht="64.5" customHeight="1">
      <c r="A10" s="70"/>
      <c r="B10" s="71"/>
      <c r="C10" s="65"/>
      <c r="D10" s="65" t="s">
        <v>14</v>
      </c>
      <c r="E10" s="65"/>
      <c r="F10" s="26" t="s">
        <v>15</v>
      </c>
      <c r="G10" s="24" t="s">
        <v>16</v>
      </c>
      <c r="H10" s="24" t="s">
        <v>17</v>
      </c>
      <c r="I10" s="7" t="s">
        <v>18</v>
      </c>
      <c r="J10" s="24" t="s">
        <v>19</v>
      </c>
    </row>
    <row r="11" spans="1:10" ht="217.5" customHeight="1">
      <c r="A11" s="66" t="s">
        <v>286</v>
      </c>
      <c r="B11" s="66"/>
      <c r="C11" s="28"/>
      <c r="D11" s="66"/>
      <c r="E11" s="66"/>
      <c r="F11" s="17">
        <v>4</v>
      </c>
      <c r="G11" s="25" t="s">
        <v>98</v>
      </c>
      <c r="H11" s="25" t="s">
        <v>115</v>
      </c>
      <c r="I11" s="18" t="s">
        <v>289</v>
      </c>
      <c r="J11" s="19">
        <v>13000000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2" t="s">
        <v>22</v>
      </c>
      <c r="B14" s="62"/>
      <c r="C14" s="62"/>
      <c r="D14" s="62"/>
      <c r="E14" s="62"/>
      <c r="F14" s="62"/>
      <c r="G14" s="62"/>
      <c r="H14" s="62"/>
      <c r="I14" s="62"/>
      <c r="J14" s="62"/>
    </row>
    <row r="15" spans="1:10" ht="15">
      <c r="A15" s="59" t="s">
        <v>23</v>
      </c>
      <c r="B15" s="59"/>
      <c r="C15" s="27" t="s">
        <v>24</v>
      </c>
      <c r="D15" s="27" t="s">
        <v>25</v>
      </c>
      <c r="E15" s="27" t="s">
        <v>26</v>
      </c>
      <c r="F15" s="27" t="s">
        <v>27</v>
      </c>
      <c r="G15" s="27" t="s">
        <v>28</v>
      </c>
      <c r="H15" s="27" t="s">
        <v>29</v>
      </c>
      <c r="I15" s="2"/>
      <c r="J15" s="2"/>
    </row>
    <row r="16" spans="1:10" ht="99.75" customHeight="1">
      <c r="A16" s="53" t="s">
        <v>117</v>
      </c>
      <c r="B16" s="54"/>
      <c r="C16" s="16"/>
      <c r="D16" s="16"/>
      <c r="E16" s="16"/>
      <c r="F16" s="34"/>
      <c r="G16" s="16"/>
      <c r="H16" s="37">
        <v>12</v>
      </c>
      <c r="I16" s="2"/>
      <c r="J16" s="2"/>
    </row>
    <row r="17" spans="1:10" ht="99.75" customHeight="1">
      <c r="A17" s="53" t="s">
        <v>118</v>
      </c>
      <c r="B17" s="54"/>
      <c r="C17" s="8">
        <f>F11</f>
        <v>4</v>
      </c>
      <c r="D17" s="8">
        <f>$F$11</f>
        <v>4</v>
      </c>
      <c r="E17" s="8">
        <f>$F$11</f>
        <v>4</v>
      </c>
      <c r="F17" s="8">
        <f>$F$11</f>
        <v>4</v>
      </c>
      <c r="G17" s="8">
        <f>$F$11</f>
        <v>4</v>
      </c>
      <c r="H17" s="8">
        <f>$F$11</f>
        <v>4</v>
      </c>
      <c r="I17" s="2"/>
      <c r="J17" s="2"/>
    </row>
    <row r="18" spans="1:10" ht="15">
      <c r="A18" s="60" t="s">
        <v>30</v>
      </c>
      <c r="B18" s="61"/>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3" t="s">
        <v>32</v>
      </c>
      <c r="B20" s="64"/>
      <c r="C20" s="6"/>
      <c r="D20" s="6"/>
      <c r="E20" s="6"/>
      <c r="F20" s="6">
        <v>6900000</v>
      </c>
      <c r="G20" s="6">
        <v>6100000</v>
      </c>
      <c r="H20" s="6"/>
      <c r="I20" s="2"/>
      <c r="J20" s="2"/>
    </row>
    <row r="21" spans="1:10" ht="30" customHeight="1">
      <c r="A21" s="63" t="s">
        <v>33</v>
      </c>
      <c r="B21" s="64"/>
      <c r="C21" s="10">
        <f>(C20/$J$11)</f>
        <v>0</v>
      </c>
      <c r="D21" s="11">
        <f>(D20/$J$11)+C21</f>
        <v>0</v>
      </c>
      <c r="E21" s="11">
        <f>(E20/$J$11)+D21</f>
        <v>0</v>
      </c>
      <c r="F21" s="11">
        <f>(F20/$J$11)+E21</f>
        <v>0.5307692307692308</v>
      </c>
      <c r="G21" s="11">
        <f>(G20/$J$11)+F21</f>
        <v>1</v>
      </c>
      <c r="H21" s="11">
        <f>(H20/$J$11)+G21</f>
        <v>1</v>
      </c>
      <c r="I21" s="2"/>
      <c r="J21" s="2"/>
    </row>
    <row r="22" spans="1:10" ht="15">
      <c r="A22" s="2"/>
      <c r="B22" s="2"/>
      <c r="C22" s="2"/>
      <c r="D22" s="2"/>
      <c r="E22" s="2"/>
      <c r="F22" s="2"/>
      <c r="G22" s="2"/>
      <c r="H22" s="2"/>
      <c r="I22" s="2"/>
      <c r="J22" s="2"/>
    </row>
    <row r="23" spans="1:10" ht="15">
      <c r="A23" s="62" t="s">
        <v>36</v>
      </c>
      <c r="B23" s="62"/>
      <c r="C23" s="62"/>
      <c r="D23" s="62"/>
      <c r="E23" s="2"/>
      <c r="F23" s="59" t="s">
        <v>34</v>
      </c>
      <c r="G23" s="59"/>
      <c r="H23" s="59" t="s">
        <v>35</v>
      </c>
      <c r="I23" s="59"/>
      <c r="J23" s="2"/>
    </row>
    <row r="24" spans="5:10" ht="60" customHeight="1">
      <c r="E24" s="26" t="s">
        <v>24</v>
      </c>
      <c r="F24" s="53"/>
      <c r="G24" s="54"/>
      <c r="H24" s="53"/>
      <c r="I24" s="54"/>
      <c r="J24" s="2"/>
    </row>
    <row r="25" spans="5:10" ht="49.5" customHeight="1">
      <c r="E25" s="26" t="s">
        <v>25</v>
      </c>
      <c r="F25" s="53"/>
      <c r="G25" s="54"/>
      <c r="H25" s="55"/>
      <c r="I25" s="56"/>
      <c r="J25" s="2"/>
    </row>
    <row r="26" spans="5:10" ht="49.5" customHeight="1">
      <c r="E26" s="26" t="s">
        <v>26</v>
      </c>
      <c r="F26" s="53"/>
      <c r="G26" s="54"/>
      <c r="H26" s="55"/>
      <c r="I26" s="56"/>
      <c r="J26" s="2"/>
    </row>
    <row r="27" spans="5:10" ht="49.5" customHeight="1">
      <c r="E27" s="26" t="s">
        <v>27</v>
      </c>
      <c r="F27" s="53"/>
      <c r="G27" s="54"/>
      <c r="H27" s="55"/>
      <c r="I27" s="56"/>
      <c r="J27" s="2"/>
    </row>
    <row r="28" spans="5:10" ht="114" customHeight="1">
      <c r="E28" s="26" t="s">
        <v>28</v>
      </c>
      <c r="F28" s="53" t="s">
        <v>288</v>
      </c>
      <c r="G28" s="54"/>
      <c r="H28" s="55"/>
      <c r="I28" s="56"/>
      <c r="J28" s="2"/>
    </row>
    <row r="29" spans="5:10" ht="114.75" customHeight="1">
      <c r="E29" s="26" t="s">
        <v>29</v>
      </c>
      <c r="F29" s="53" t="s">
        <v>119</v>
      </c>
      <c r="G29" s="54"/>
      <c r="H29" s="55"/>
      <c r="I29" s="5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7" t="s">
        <v>37</v>
      </c>
      <c r="B32" s="58"/>
      <c r="C32" s="58"/>
      <c r="D32" s="58"/>
      <c r="E32" s="58"/>
      <c r="F32" s="58"/>
      <c r="G32" s="58"/>
      <c r="H32" s="58"/>
      <c r="I32" s="3"/>
    </row>
    <row r="33" spans="1:13" ht="15">
      <c r="A33" s="59" t="s">
        <v>38</v>
      </c>
      <c r="B33" s="59"/>
      <c r="C33" s="26" t="s">
        <v>24</v>
      </c>
      <c r="D33" s="26" t="s">
        <v>25</v>
      </c>
      <c r="E33" s="26" t="s">
        <v>26</v>
      </c>
      <c r="F33" s="26" t="s">
        <v>27</v>
      </c>
      <c r="G33" s="26" t="s">
        <v>28</v>
      </c>
      <c r="H33" s="26" t="s">
        <v>29</v>
      </c>
      <c r="I33" s="4"/>
      <c r="J33" s="1"/>
      <c r="K33" s="1"/>
      <c r="L33" s="1"/>
      <c r="M33" s="1"/>
    </row>
    <row r="34" spans="1:9" ht="42" customHeight="1">
      <c r="A34" s="53" t="s">
        <v>120</v>
      </c>
      <c r="B34" s="54"/>
      <c r="C34" s="25"/>
      <c r="D34" s="25"/>
      <c r="E34" s="25"/>
      <c r="F34" s="25"/>
      <c r="G34" s="25"/>
      <c r="H34" s="25" t="s">
        <v>91</v>
      </c>
      <c r="I34" s="2"/>
    </row>
    <row r="35" spans="1:9" ht="30" customHeight="1">
      <c r="A35" s="53" t="s">
        <v>287</v>
      </c>
      <c r="B35" s="54"/>
      <c r="C35" s="25"/>
      <c r="D35" s="25"/>
      <c r="E35" s="25"/>
      <c r="F35" s="25" t="s">
        <v>91</v>
      </c>
      <c r="G35" s="25" t="s">
        <v>91</v>
      </c>
      <c r="H35" s="25"/>
      <c r="I35" s="2"/>
    </row>
    <row r="36" spans="1:9" ht="30" customHeight="1">
      <c r="A36" s="53"/>
      <c r="B36" s="54"/>
      <c r="C36" s="25"/>
      <c r="D36" s="25"/>
      <c r="E36" s="25"/>
      <c r="F36" s="25"/>
      <c r="G36" s="25"/>
      <c r="H36" s="25"/>
      <c r="I36" s="2"/>
    </row>
    <row r="37" spans="1:9" ht="30" customHeight="1">
      <c r="A37" s="53"/>
      <c r="B37" s="54"/>
      <c r="C37" s="25"/>
      <c r="D37" s="25"/>
      <c r="E37" s="25"/>
      <c r="F37" s="25"/>
      <c r="G37" s="25"/>
      <c r="H37" s="25"/>
      <c r="I37" s="2"/>
    </row>
    <row r="38" spans="1:9" ht="30" customHeight="1">
      <c r="A38" s="53"/>
      <c r="B38" s="54"/>
      <c r="C38" s="25"/>
      <c r="D38" s="25"/>
      <c r="E38" s="25"/>
      <c r="F38" s="25"/>
      <c r="G38" s="25"/>
      <c r="H38" s="25"/>
      <c r="I38" s="2"/>
    </row>
    <row r="39" spans="1:9" ht="30" customHeight="1">
      <c r="A39" s="53"/>
      <c r="B39" s="54"/>
      <c r="C39" s="25"/>
      <c r="D39" s="25"/>
      <c r="E39" s="25"/>
      <c r="F39" s="25"/>
      <c r="G39" s="25"/>
      <c r="H39" s="25"/>
      <c r="I39" s="2"/>
    </row>
    <row r="40" spans="1:9" ht="30" customHeight="1">
      <c r="A40" s="53"/>
      <c r="B40" s="5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2013-11-07T16:48:38Z</dcterms:modified>
  <cp:category/>
  <cp:version/>
  <cp:contentType/>
  <cp:contentStatus/>
</cp:coreProperties>
</file>