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0" windowWidth="11820" windowHeight="5775" firstSheet="17" activeTab="18"/>
  </bookViews>
  <sheets>
    <sheet name="PLAN INDICATIVO REAL" sheetId="1" r:id="rId1"/>
    <sheet name="PLAN ACCIÓN EDUCACION" sheetId="2" r:id="rId2"/>
    <sheet name="PLAN ACCIÓN CULTURA" sheetId="3" r:id="rId3"/>
    <sheet name="PLAN DE ACCION RECREAC Y DEPORT" sheetId="4" r:id="rId4"/>
    <sheet name="PLAN ACCIÓN SALUD" sheetId="5" r:id="rId5"/>
    <sheet name="PLAN ACCIÓN AT A GRUPOS VULNERA" sheetId="6" r:id="rId6"/>
    <sheet name="PLAN ACCIÓN AGUA POT Y SAN BASI" sheetId="7" r:id="rId7"/>
    <sheet name="PLAN ACCIÓN MEDIO AMBIENTE" sheetId="8" r:id="rId8"/>
    <sheet name="PLAN ACCIÓN GESTION DEL RIESGO" sheetId="9" r:id="rId9"/>
    <sheet name="PLAN ACCIÓN AGROPECUARIO" sheetId="10" r:id="rId10"/>
    <sheet name="PLAN ACCIÓN PROMOCION DEL DESAR" sheetId="11" r:id="rId11"/>
    <sheet name="PLAN ACCIÓN TRANSPORTE" sheetId="12" r:id="rId12"/>
    <sheet name="PLAN ACCIÓN SERV PUB DIFER APSB" sheetId="13" r:id="rId13"/>
    <sheet name="PLAN ACCIÓN VIVIENDA" sheetId="14" r:id="rId14"/>
    <sheet name="PLAN ACCIÓN TICS" sheetId="15" r:id="rId15"/>
    <sheet name="PLAN ACCIÓN EQUIPAMENTO MPAL" sheetId="16" r:id="rId16"/>
    <sheet name="PLAN ACCIÓN FORTALEC INSTITUCIO" sheetId="17" r:id="rId17"/>
    <sheet name="PLAN ACCIÓN DESARROLLO COMUNITA" sheetId="18" r:id="rId18"/>
    <sheet name="PLAN ACCIÓN JUSTICIA SEG Y CONV" sheetId="19" r:id="rId19"/>
  </sheets>
  <definedNames/>
  <calcPr fullCalcOnLoad="1"/>
</workbook>
</file>

<file path=xl/comments1.xml><?xml version="1.0" encoding="utf-8"?>
<comments xmlns="http://schemas.openxmlformats.org/spreadsheetml/2006/main">
  <authors>
    <author>Luffi</author>
  </authors>
  <commentList>
    <comment ref="T42" authorId="0">
      <text>
        <r>
          <rPr>
            <b/>
            <sz val="9"/>
            <rFont val="Tahoma"/>
            <family val="2"/>
          </rPr>
          <t xml:space="preserve">NO ESTA EN EL PD PERO EN PI SI </t>
        </r>
      </text>
    </comment>
    <comment ref="T30" authorId="0">
      <text>
        <r>
          <rPr>
            <b/>
            <sz val="9"/>
            <rFont val="Tahoma"/>
            <family val="2"/>
          </rPr>
          <t xml:space="preserve">NO ESTA EN EL PD PERO EN PI SI </t>
        </r>
      </text>
    </comment>
    <comment ref="T41" authorId="0">
      <text>
        <r>
          <rPr>
            <b/>
            <sz val="9"/>
            <rFont val="Tahoma"/>
            <family val="2"/>
          </rPr>
          <t xml:space="preserve">NO ESTA EN EL PD PERO EN PI SI </t>
        </r>
      </text>
    </comment>
    <comment ref="T44" authorId="0">
      <text>
        <r>
          <rPr>
            <b/>
            <sz val="12"/>
            <rFont val="Tahoma"/>
            <family val="2"/>
          </rPr>
          <t xml:space="preserve">NO ESTA EN EL PD PERO EN PI SI 
Gestionar recursos con entidades del orden Nacional y Deptal para acceder a recursos de cofinanciación </t>
        </r>
      </text>
    </comment>
  </commentList>
</comments>
</file>

<file path=xl/comments10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68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8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8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7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7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7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3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3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2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2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2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2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42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2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2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3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4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5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3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3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3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3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6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7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8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9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30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30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0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2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0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0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0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3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3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31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31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1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39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39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9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3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4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5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4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6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41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1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1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72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72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72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8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8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8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3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3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2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2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2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7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8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8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8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8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9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<sst xmlns="http://schemas.openxmlformats.org/spreadsheetml/2006/main" count="5825" uniqueCount="1190">
  <si>
    <t>SECTOR</t>
  </si>
  <si>
    <t>PROGRAMA</t>
  </si>
  <si>
    <t>CODIGO FUT</t>
  </si>
  <si>
    <t>TIPO DE META</t>
  </si>
  <si>
    <t xml:space="preserve">FUNCIONARIO ENCARGADO DE LA META </t>
  </si>
  <si>
    <t>No M. R.</t>
  </si>
  <si>
    <t>No M.P</t>
  </si>
  <si>
    <t>POBLACION OBJETIVO</t>
  </si>
  <si>
    <t>PLAN INDICATIVO 2012 - 2015</t>
  </si>
  <si>
    <t>LINEA BASE DIC. 2011</t>
  </si>
  <si>
    <t>DESCRIPCION META DE RESULTADO</t>
  </si>
  <si>
    <t>NOMBRE DEL INDICADOR META DE RESULTADO</t>
  </si>
  <si>
    <t>PONDERADOR META DE RESULTADO CUATRIENIO (%)</t>
  </si>
  <si>
    <t>PONDERADOR DIMENSION/EJE (%)</t>
  </si>
  <si>
    <t>PONDERADOR SECTOR (%)</t>
  </si>
  <si>
    <t>VALOR DEL INDICADOR DE RESULTADO VIGENCIA 2013</t>
  </si>
  <si>
    <t>VALOR DEL INDICADOR DE RESULTADO VIGENCIA 2015</t>
  </si>
  <si>
    <t>DESCRIPCION META DE PRODUCTO</t>
  </si>
  <si>
    <t>NOMBRE DEL INDICADOR META DE PRODUCTO</t>
  </si>
  <si>
    <t>LINEA BASE INDICADOR PRODUCTO DIC. 2011</t>
  </si>
  <si>
    <t>VALOR ESPERADO DEL INDICADOR PRODUCTO CUATRIENIO</t>
  </si>
  <si>
    <t>PONDERADOR META DE PRODUCTO CUATRIENIO (%)</t>
  </si>
  <si>
    <t>PONDERADOR META DE PRODUCTO 2012 (%)</t>
  </si>
  <si>
    <t>PONDERADOR META DE PRODUCTO 2013 (%)</t>
  </si>
  <si>
    <t>PONDERADOR META DE PRODUCTO 2014 (%)</t>
  </si>
  <si>
    <t>PONDERADOR META DE PRODUCTO 2015 (%)</t>
  </si>
  <si>
    <t>VALOR PROGRAMADO INDICADOR PRODUCTO  2012</t>
  </si>
  <si>
    <t>VALOR EJECUTADO INDICADOR PRODUCTO  2012</t>
  </si>
  <si>
    <t>VALOR PROGRAMADO INDICADOR PRODUCTO  2013</t>
  </si>
  <si>
    <t>VALOR EJECUTADO INDICADOR PRODUCTO  2013</t>
  </si>
  <si>
    <t>VALOR PROGRAMADO INDICADOR PRODUCTO  2014</t>
  </si>
  <si>
    <t>VALOR EJECUTADO INDICADOR PRODUCTO  2014</t>
  </si>
  <si>
    <t>VALOR PROGRAMADO INDICADOR PRODUCTO  2015</t>
  </si>
  <si>
    <t>VALOR EJECUTADO INDICADOR PRODUCTO  2015</t>
  </si>
  <si>
    <t>RECURSOS PROGRAMADOS CUATRIENIO (MILES DE PESOS)</t>
  </si>
  <si>
    <t>RECURSOS PROGRAMADOS  2012 (MILES DE PESOS)</t>
  </si>
  <si>
    <t xml:space="preserve">RECURSOS EJECUTADOS 2012 (MILES DE PESOS) </t>
  </si>
  <si>
    <t>RECURSOS PROGRAMADOS  2013 (MILES DE PESOS)</t>
  </si>
  <si>
    <t xml:space="preserve">RECURSOS EJECUTADOS 2013 (MILES DE PESOS) </t>
  </si>
  <si>
    <t>RECURSOS PROGRAMADOS  2014 (MILES DE PESOS)</t>
  </si>
  <si>
    <t xml:space="preserve">RECURSOS EJECUTADOS 2014 (MILES DE PESOS) </t>
  </si>
  <si>
    <t>RECURSOS PROGRAMADOS  2015 (MILES DE PESOS)</t>
  </si>
  <si>
    <t xml:space="preserve">RECURSOS EJECUTADOS 2015 (MILES DE PESOS) </t>
  </si>
  <si>
    <t>VALOR ESPERADO RESULTADO CUATRIENIO</t>
  </si>
  <si>
    <t>PROYECTO</t>
  </si>
  <si>
    <t>INGRESOS CORRIENTES DE LIBRE DESTINACION (RECURSO PROPIO)</t>
  </si>
  <si>
    <t>SGP  ESPECIFICO</t>
  </si>
  <si>
    <t>SGP OTROS SECTORES</t>
  </si>
  <si>
    <t xml:space="preserve">CREDITO </t>
  </si>
  <si>
    <t xml:space="preserve">REGALIAS </t>
  </si>
  <si>
    <t xml:space="preserve">APORTES TRANSFERENCIAS COFINANCIACION NACION </t>
  </si>
  <si>
    <t xml:space="preserve">APORTES TRANSFERENCIAS COFINANCIACION DEPARTAMENTO  </t>
  </si>
  <si>
    <t xml:space="preserve">OTROS INGRESOS </t>
  </si>
  <si>
    <t>OBJETIVO DEL PROYECTO</t>
  </si>
  <si>
    <t>CODIGO PRESUPUESTO</t>
  </si>
  <si>
    <t>DIMENSION/ EJE</t>
  </si>
  <si>
    <t>EDUCACIÓN</t>
  </si>
  <si>
    <t>A.1.2.7</t>
  </si>
  <si>
    <t>Transporte escolar</t>
  </si>
  <si>
    <t>MM</t>
  </si>
  <si>
    <t>Niños en edad escolar</t>
  </si>
  <si>
    <t>A.1.2.10</t>
  </si>
  <si>
    <t>Alimentación Escolar</t>
  </si>
  <si>
    <t>MI</t>
  </si>
  <si>
    <t>A.1.2.3</t>
  </si>
  <si>
    <t>Mantenimiento de infraestructura educativa</t>
  </si>
  <si>
    <t>Instituciones educativas</t>
  </si>
  <si>
    <t>A.1.2.5</t>
  </si>
  <si>
    <t>Dotación institucional y medios pedagogicos</t>
  </si>
  <si>
    <t>Población general</t>
  </si>
  <si>
    <t>SALUD</t>
  </si>
  <si>
    <t>_____</t>
  </si>
  <si>
    <t>A,2,1,1</t>
  </si>
  <si>
    <t>Afiliación al regimen subsidiado</t>
  </si>
  <si>
    <t>Poblacion general</t>
  </si>
  <si>
    <t>1 Interventoria</t>
  </si>
  <si>
    <t>Menores de 5 años</t>
  </si>
  <si>
    <t>Realizar 4 campañas de invitación para vacunación.</t>
  </si>
  <si>
    <t>0 Campañas</t>
  </si>
  <si>
    <t>0 Planes</t>
  </si>
  <si>
    <t>A,2,2</t>
  </si>
  <si>
    <t>Salud publica</t>
  </si>
  <si>
    <t>0 charlas</t>
  </si>
  <si>
    <t>A,2,2,3</t>
  </si>
  <si>
    <t>Salud oral</t>
  </si>
  <si>
    <t>VIVIENDA</t>
  </si>
  <si>
    <t>A,7.1</t>
  </si>
  <si>
    <t>Subsidios para VIS</t>
  </si>
  <si>
    <t>A,7,8</t>
  </si>
  <si>
    <t>Preinversión en infraestructura</t>
  </si>
  <si>
    <t>JUSTICIA SEGURIDAD Y CONVIVENCIA</t>
  </si>
  <si>
    <t>A.18.4.6</t>
  </si>
  <si>
    <t xml:space="preserve">GASTOS DESTINADOS A GENERAR AMBIENTES QUE PROPICIEN LA SEGURIDAD CIUDADANA Y LA PRESERVACION DEL ORDEN PUBLICO </t>
  </si>
  <si>
    <t>realizar 4 capacitaciónes a los usuarios de los servicios de la comisaria de familia y la personeria  en la utilización de Métodos Alternativos de Resolución de Conflictos, manejo de la afectividad y la comunicación afectiva</t>
  </si>
  <si>
    <t>M.I</t>
  </si>
  <si>
    <t>POBLACION EN GENERAL</t>
  </si>
  <si>
    <t>O</t>
  </si>
  <si>
    <t>A.18.2</t>
  </si>
  <si>
    <t>CONTRATACIÓN DE SERVICIOS ESPECIALES DE POLICÍA EN CONVENIO CON LA POLICÍA NACIÓNAL</t>
  </si>
  <si>
    <t xml:space="preserve">Gestionar en 10  el aumento del pie de fuerza policivo </t>
  </si>
  <si>
    <t>Gestionar la implementación 42 elementos de:  radios para redes de apoyo, alarmas comunitarias, entre otros, en la cabecera municipal, las inspecciones de policía y las veredas</t>
  </si>
  <si>
    <t>CONSEJO DE SEGURIDAD</t>
  </si>
  <si>
    <t xml:space="preserve">realizar 10 talleres para el control y disminución del consumo de alcohol y sustancias alusinogenas </t>
  </si>
  <si>
    <t>POBLACION ADOLESCENTE Y ADULTA</t>
  </si>
  <si>
    <t xml:space="preserve">realizar 4 campañas pedagógicas orientados a reducir los factores que inciden a la accidentalidad vial. </t>
  </si>
  <si>
    <t xml:space="preserve">Realizar 8 charlas preventivas sobre el maltrato infantil, violencia intrafamiliar y abuso sexual a las familias en condicion de pobreza extrema </t>
  </si>
  <si>
    <t>FAMILIAS EN CONDICION DE POBREZA EXTREMA</t>
  </si>
  <si>
    <t xml:space="preserve">realizar 2 jornadas de desarme ciudadano y de actividades lúdicas, deportivas, culturales o formativas de resocialización </t>
  </si>
  <si>
    <t>A.16.2</t>
  </si>
  <si>
    <t>PROCESOS DE ELECCIÓN DE CIUDADANOS A LOS ESPACIOS DE PARTICIPACIÓN CIUDADANA</t>
  </si>
  <si>
    <t xml:space="preserve">Creación de un (1) comité de la prevención y erradicación del trabajo infantil. </t>
  </si>
  <si>
    <t xml:space="preserve">Crear un (1)  comité municipal de la red del buen trato y apoyo social para la atención integral y seguimiento a víctimas de la violencia intrafamiliar </t>
  </si>
  <si>
    <t>Crear un (1) comité municipal del maltrato infantil y abuso sexual control integral de sustancias psicoactivas</t>
  </si>
  <si>
    <t>PAIME PARTICIPATIVA E INCLUYENTE</t>
  </si>
  <si>
    <t>1.16.3</t>
  </si>
  <si>
    <t>CAPACITACIÓN A LA COMUNIDAD SOBRE PARTICIPACIÓN EN LA GESTIÓN PÚBLICA</t>
  </si>
  <si>
    <t xml:space="preserve">Realización de dos (2) foros sobre aceptación e inclusión social. </t>
  </si>
  <si>
    <t xml:space="preserve">brindar cuatro (4) espacios de participación y formación política </t>
  </si>
  <si>
    <t>realizar cuatro (4) capacitaciones sobre mecanismos de  participación, formación política y de control ciudadano</t>
  </si>
  <si>
    <t>A.4.1</t>
  </si>
  <si>
    <t>Fomento, desarrollo y práctica del desporte, la recreación y el aprovechamiento del tiempo libre</t>
  </si>
  <si>
    <t>Población en General</t>
  </si>
  <si>
    <t>A.4.2</t>
  </si>
  <si>
    <t>Construccióm, mantenimeinto y/o adecuación de los escenarios deportivos y recreativos</t>
  </si>
  <si>
    <t>CULTURA</t>
  </si>
  <si>
    <t>A.5.1</t>
  </si>
  <si>
    <t>Fomento, apoyo y difusión de eventos y expresiones artísticas y culturales</t>
  </si>
  <si>
    <t>Total de la poblacion</t>
  </si>
  <si>
    <t>A.5.7</t>
  </si>
  <si>
    <t xml:space="preserve">Dotación de la infraestructura artística y cultural  </t>
  </si>
  <si>
    <t>A.5.5</t>
  </si>
  <si>
    <t>Construcción, mantenimiento y adecuación de la infraestructura artística y cultural</t>
  </si>
  <si>
    <t>NUMERO DE EMISORAS CREADAS</t>
  </si>
  <si>
    <t>1 EMISORA CREADA</t>
  </si>
  <si>
    <t>ND</t>
  </si>
  <si>
    <t>A.14.1.5</t>
  </si>
  <si>
    <t>Programa de atencion integrla a la primera infancia PAIPI</t>
  </si>
  <si>
    <t>Primera infancia, infancia, adolescencia</t>
  </si>
  <si>
    <t>Porcentaje de inidcadores cumplidos de la estrategia e cero asiempre</t>
  </si>
  <si>
    <t>Primera infancia</t>
  </si>
  <si>
    <t>A.14.13</t>
  </si>
  <si>
    <t xml:space="preserve">Proteccion integral a la adolescencia </t>
  </si>
  <si>
    <t>Hacer 4 progrmas para procurar la protección integral de los derechos de los adolescentes en riesgo o implicados  en conducta punible</t>
  </si>
  <si>
    <t>Adolescencia</t>
  </si>
  <si>
    <t>Número de charlas realizadas</t>
  </si>
  <si>
    <t>Infancia y adolescencia</t>
  </si>
  <si>
    <t>No. Proyectos gestionados</t>
  </si>
  <si>
    <t>ATENCION A LA PRIMERA INFANCIA</t>
  </si>
  <si>
    <t>A.14.1</t>
  </si>
  <si>
    <t>PROTECCION INTEGRAL A LA PRIMERA INFANCIA</t>
  </si>
  <si>
    <t>M.M</t>
  </si>
  <si>
    <t>PRIMERA INFANCIA</t>
  </si>
  <si>
    <t xml:space="preserve">porcentaje de adultos mayores protegidos </t>
  </si>
  <si>
    <t>A.14.4</t>
  </si>
  <si>
    <t xml:space="preserve">ATENCION Y APOYO AL ADULTO MAYOR </t>
  </si>
  <si>
    <t xml:space="preserve">realizar 4 capacitaciones a la poblacion sobre el respeto y la sensibilidad hacia los adultos mayores </t>
  </si>
  <si>
    <t>A.14.5</t>
  </si>
  <si>
    <t>Involucrar a los adultos mayores  en  4 actividades culturales lúdicas y deportivas</t>
  </si>
  <si>
    <t>ADULTOS MAYORES</t>
  </si>
  <si>
    <t>Adelantar junto con el centro de salud 4  planes y programas de salud para adultos mayores.</t>
  </si>
  <si>
    <t>A.14.7</t>
  </si>
  <si>
    <t>___</t>
  </si>
  <si>
    <t xml:space="preserve">porcentaje de discapacitados atendidos integralmente </t>
  </si>
  <si>
    <t>____</t>
  </si>
  <si>
    <t xml:space="preserve">PROGRAMAS DE DISCAPACIDAD EXCLUYENDO ACCIONES DE SALUD PUBLICA </t>
  </si>
  <si>
    <t xml:space="preserve">Realizar un(1) diagnostico para la identificación de la población discapacitada </t>
  </si>
  <si>
    <t xml:space="preserve">POBLACION EN CONDICION DE DISCAPACIDAD </t>
  </si>
  <si>
    <t xml:space="preserve">Desarrollar cuatro (4)actividades lúdico recreativas para la población discapacitada  </t>
  </si>
  <si>
    <t>realizar una gestion para la consecucion de  recursos para adecuar  la logística municipal para discapacitados (rampa de acceso)</t>
  </si>
  <si>
    <t>Promover 2  acciones que aporten a la inclusión de la población discapacitada al sector laboral.</t>
  </si>
  <si>
    <t xml:space="preserve">promover la igualdad de genero y el respeto por las mujeres al 100% de la poblacion </t>
  </si>
  <si>
    <t xml:space="preserve">porcentaje de la poblacion que reconoce la igualdad y el respeto por la mujer </t>
  </si>
  <si>
    <t>ATENCION Y APOYO A MADRE/ PADRES CABEZA DE HOGAR</t>
  </si>
  <si>
    <t xml:space="preserve">realizar ocho (8) capacitaciones sobre la igualdad de genero </t>
  </si>
  <si>
    <t>Realizar  ocho (8)  eventos para formar a la mujer en temas como: denuncia en la vulneración de sus derechos,  autoestima, superación</t>
  </si>
  <si>
    <t>MUJERES</t>
  </si>
  <si>
    <t xml:space="preserve">TODOS IDENTIFICADOS
</t>
  </si>
  <si>
    <t xml:space="preserve">Beneficiar al 100% de las  familias en condición de pobreza extrema con la política de red unidos </t>
  </si>
  <si>
    <t>porcentaje de familias beneficiadas</t>
  </si>
  <si>
    <t xml:space="preserve">PROGAMAS DISEÑADOS PARA LA SUPERACION DE LA POBREXA EXTREMA EN EL MARCO DE LA RED JUNTOS Y FAMILIAS EN ACCION </t>
  </si>
  <si>
    <t>MADRES EN CONDICION DE POBREZA EXTREMA</t>
  </si>
  <si>
    <t>100% de los miembros de una familia con estas condiciones:   los hombres entre 18 y 50 años tienen libreta militar.</t>
  </si>
  <si>
    <t xml:space="preserve"> 100% de las familias  incluida en el SISBÉN, tiene registrada la información personal de cada uno de sus miembros, exactamente igual a como aparece en los documentos de identidad vigentes a sus rangos de edad.</t>
  </si>
  <si>
    <t xml:space="preserve">INGRESOS Y TRABAJO PARA LAS FAMILIAS UNIDOS
</t>
  </si>
  <si>
    <t xml:space="preserve">Gestionar que  el 100% de  los adultos mayores de 60 años posean alguna fuente de ingreso y/o tienen un mecanismo de sustento económico al interior del hogar. </t>
  </si>
  <si>
    <t>Gestionar  que  en 30 familias en pobreza extrema   un miembro de la familia mayor de 15 años tenga  una ocupación remunerada o está vinculado a una fuente de ingresos autónoma.</t>
  </si>
  <si>
    <t>Gestionar que en el 100% de las familias en pobreza extrema   todas las personas en edad de trabajar del hogar alcanzan un nivel de capacidades que facilita su vinculación a una ocupación remunerada o mejora las condiciones de la actividad que ya desarrolla.</t>
  </si>
  <si>
    <t>Gestionar  en el 100% de las  familias en pobreza extrema  que el hogar alcanze un nivel de activos que facilita su vinculación a una ocupación remunerada o mejora las condiciones de la actividad que ya desarrolla.</t>
  </si>
  <si>
    <t>Vincular a  los integrantes  de 30 familias en pobreza extrema  a algún programa de atención integral en cuidado, nutrición y educación inicial.</t>
  </si>
  <si>
    <t xml:space="preserve">TODOS SALUDABLES
</t>
  </si>
  <si>
    <t>Involucrar al  los integrantes  del 100% de las familias en pobreza extrema  al sistema general de seguridad social en salud – SGSS-.</t>
  </si>
  <si>
    <t>Involucrar  a los miembros del 100% de las  familias en pobreza extrema  a intervenciones de promoción de la salud a las cuales tienen derecho en el marco del SGSS en salud.</t>
  </si>
  <si>
    <t>gestionar que Los niños y niñas del 100% de las familias en pobreza extrema cuenten  con esquema completo de vacunación</t>
  </si>
  <si>
    <t>porcentaje  de niños y niñas vacunados</t>
  </si>
  <si>
    <t>gestionar que Los miembros de 30 familias en pobreza extrema asistan a todos los programas de PYP del municipio</t>
  </si>
  <si>
    <t>TODOS NUTRIDOS Y ALIMENTADOS DE MANERA SALUDABLE</t>
  </si>
  <si>
    <t>involucrar al 100% de las familias a que practiquen   hábitos saludables de alimentación y acceden de manera oportuna a los alimentos.</t>
  </si>
  <si>
    <t>porcentaje  de familias que practican hábitos saludables y acceden de manera oportuna a los alimentos</t>
  </si>
  <si>
    <t xml:space="preserve">VIVIENDA DIGNA </t>
  </si>
  <si>
    <t>gestionar en 10  de las familias en pobreza extrema:  subsidios de vivienda nueva, mejoramientos, construcción en sitio propio y asesoramiento en titulación de predios, de acuerdo a sus necesidades.</t>
  </si>
  <si>
    <t>UNIDOS EN FAMILIA</t>
  </si>
  <si>
    <t>Realizar 2 acciones a 30  familias en pobreza extrema  que reduzcan los niveles de violencia intrafamiliar y la ocurrencia de hechos relacionados con abuso sexual en las familias Unidos. Participe en los espacios de aprovechamiento del tiempo libre abiertos dentro del municipio. Y aplique pautas de crianza si aplica y genere espacios de diálogo y convivencia familiar.</t>
  </si>
  <si>
    <t>Vincular  al menos un miembro de 10 familias en pobreza extrema a realizar  un ahorro programado en el sector financiero</t>
  </si>
  <si>
    <t>ACCESO A LOS SERVICIOS DE LA JUSTICIA PARA TODOS</t>
  </si>
  <si>
    <t>Capacitar a 10 familias en condición de pobreza extrema  con información sobre las rutas de atención de los servicios de justicia y accedan a estos de manera oportuna y eficaz.</t>
  </si>
  <si>
    <t>A 14,6,3</t>
  </si>
  <si>
    <t xml:space="preserve">Gestion social </t>
  </si>
  <si>
    <t xml:space="preserve">Desplazados </t>
  </si>
  <si>
    <t xml:space="preserve">Número de jornadas realizadas </t>
  </si>
  <si>
    <t>N/d</t>
  </si>
  <si>
    <t xml:space="preserve">A 14,6,1 </t>
  </si>
  <si>
    <t>Acciones humanitas</t>
  </si>
  <si>
    <t>Número de jornadas</t>
  </si>
  <si>
    <t xml:space="preserve">A 14,6,4 </t>
  </si>
  <si>
    <t>habitat</t>
  </si>
  <si>
    <t>Número de viviendas mejoradas de poblacion desplazada</t>
  </si>
  <si>
    <t>A 14.6.2</t>
  </si>
  <si>
    <t xml:space="preserve">desarrollo economico </t>
  </si>
  <si>
    <t>Hacer 4 Capacitaciones en participación ciudadana  a la poblacion dezplazada</t>
  </si>
  <si>
    <t>A,7,7</t>
  </si>
  <si>
    <t xml:space="preserve">Proyectos de titulacion y legalizacion de predios </t>
  </si>
  <si>
    <t>SERVICIOS PÚBLICOS DIFERENTES A APSB</t>
  </si>
  <si>
    <t>M.I.</t>
  </si>
  <si>
    <t>Porcentaje de recursos gestionados</t>
  </si>
  <si>
    <t>AGUA POTABLE Y SANEAMIENTO BÁSICO</t>
  </si>
  <si>
    <t>A.10.9</t>
  </si>
  <si>
    <t>Adquisisicon de predios de reserca hídrica y zona de reservas naturales</t>
  </si>
  <si>
    <t>Comprar y legalizar dos predios.</t>
  </si>
  <si>
    <t>Número de predios comprados y/o legalizados</t>
  </si>
  <si>
    <t>A.10.11</t>
  </si>
  <si>
    <t>Reforestación y control de la erosión</t>
  </si>
  <si>
    <t>Gestionar recursos para la reforestación de nacimientos de 4 quebradas.</t>
  </si>
  <si>
    <t>A.10.8</t>
  </si>
  <si>
    <t>Conservación, protección, restauración y aprovechamiento de recursos naturales y del medio ambiente</t>
  </si>
  <si>
    <t>Elaborar y presentar 2 programas ecológicos ante la CAR</t>
  </si>
  <si>
    <t>A.10.6</t>
  </si>
  <si>
    <t>Educación ambiental no formal</t>
  </si>
  <si>
    <t>A.12.5</t>
  </si>
  <si>
    <t>Monitoreo, evaluacióm y zonifiación del riesgo para fines de planifiación</t>
  </si>
  <si>
    <t>A.12.19</t>
  </si>
  <si>
    <t>Sistemas integrados de información para la gestión del riesgo de desastres</t>
  </si>
  <si>
    <t>A.12.18</t>
  </si>
  <si>
    <t>Plan para la gestión del riesgo en desastres</t>
  </si>
  <si>
    <t>A.8.5</t>
  </si>
  <si>
    <t>Programas y proyectos de asistencia técnica directa</t>
  </si>
  <si>
    <t>Productores Agropecuarios</t>
  </si>
  <si>
    <t>A.8.3</t>
  </si>
  <si>
    <t>Montaje, dotación y mantenimiento de granjas experimentales</t>
  </si>
  <si>
    <t>A.8.8</t>
  </si>
  <si>
    <t>Desarrollo de programas y proyectos productivos em el marco del Plan agropecuario</t>
  </si>
  <si>
    <t>Cantidad de gallinas entregadas</t>
  </si>
  <si>
    <t>Cantidad de bovinos y porcinos inseminados.</t>
  </si>
  <si>
    <t>Cantidad asistencias técnicas personalizadas realizadas</t>
  </si>
  <si>
    <t>Cantidad de capacitaciones realizadas</t>
  </si>
  <si>
    <t>Gestionar la adquisición de 40 créditos agropecuarios</t>
  </si>
  <si>
    <t>Realizar 50 asesorías en la gestión de créditos agropecuarios</t>
  </si>
  <si>
    <t>Gestionar la creación de un centro de acopio</t>
  </si>
  <si>
    <t>TURISMO</t>
  </si>
  <si>
    <t>A.13.5</t>
  </si>
  <si>
    <t>PROMOCIÓN DEL DESARROLLO TURÍSTICO</t>
  </si>
  <si>
    <t xml:space="preserve">CREAR UN SENDERO ECOLOGICO </t>
  </si>
  <si>
    <t>CREAR UN MIRADDOR TURISTICO</t>
  </si>
  <si>
    <t>A.13,6</t>
  </si>
  <si>
    <t>CONSTRUCCION, MEJORAMIENTO Y MANTENIMIENTO DE INFRAESTRUCTURA FISICA</t>
  </si>
  <si>
    <t>REALIZAR 2 EVENTOS DE CICLOMONTAÑISMO</t>
  </si>
  <si>
    <t>ADECUAR Y MANTENER 100 METROS CUADRADOS DE LA PISCINA MUNICIPAL</t>
  </si>
  <si>
    <t>REALIZAR UN DIAGNOSTICO TURISTICO DEL MUNICIPIO</t>
  </si>
  <si>
    <t>INFRAESTRUCTURA VIAL</t>
  </si>
  <si>
    <t>Porcentaje de vías mejoradas</t>
  </si>
  <si>
    <t>Recursos para la construcción de metros de placa huella gestionados</t>
  </si>
  <si>
    <t>Gestionar la adquisición de (2) maquinarias para el mantenimiento de las vías</t>
  </si>
  <si>
    <t>Realizar (1) un proyecto de señalización de las vías del municipio</t>
  </si>
  <si>
    <t>EQUIPAMIENTO MUNICIPAL</t>
  </si>
  <si>
    <t xml:space="preserve"> Gestionar los recursos para la construcción de la estación de policía</t>
  </si>
  <si>
    <t>Gestionar los recursos para el mejoramiento y restauración de (3) infraestructuras de las entidades publicas municipales</t>
  </si>
  <si>
    <t>Realizar el embellecimientos  de (4) cuatro monumentos municipales</t>
  </si>
  <si>
    <t xml:space="preserve">Realizar mantenimiento a (4) cuatro entradas principales del casco urbano y sector rural </t>
  </si>
  <si>
    <t xml:space="preserve">TECNOLOGÍAS DE INFORMACIÓN Y COMUNICACIONES (TIC´S) </t>
  </si>
  <si>
    <t>A.13.11</t>
  </si>
  <si>
    <t>PROYECTOS INTEGRALES DE CIENCIA, TECNOLOGÍA E INNOVACIÓN</t>
  </si>
  <si>
    <t xml:space="preserve">Porcentaje de implementacion </t>
  </si>
  <si>
    <t>ADMINISTRACION MUNICIPAL</t>
  </si>
  <si>
    <t>Gestionar la dotación en un 40% de  la infraestructura para incrementar el acceso a internet</t>
  </si>
  <si>
    <t>porcentaje de infraestructura gestionada</t>
  </si>
  <si>
    <t>Reactivar y mantener actualizada en un 100%  la página informática municipal</t>
  </si>
  <si>
    <t xml:space="preserve">Porcentaje de actualizacion </t>
  </si>
  <si>
    <t>ADMINISTRACION MUNICIPAL Y POBLACION EN GENERAL</t>
  </si>
  <si>
    <t>Implementar  una (1) política para la reducción del consumo de papel</t>
  </si>
  <si>
    <t>Implementar una (1) política que garantice la gestión adecuada de residuos electrónicos</t>
  </si>
  <si>
    <t>FORTALECIMIENTO INSTITUCIONAL</t>
  </si>
  <si>
    <t xml:space="preserve">PARTICIPACIÓN CIUDADANA </t>
  </si>
  <si>
    <t>RECREACIÓN Y DEPORTE</t>
  </si>
  <si>
    <t>MEDIO AMBIENTE</t>
  </si>
  <si>
    <t>GESTIÓN DEL RIESGO</t>
  </si>
  <si>
    <t>AGROPECUARIO</t>
  </si>
  <si>
    <t>A.15.4</t>
  </si>
  <si>
    <t>CONSTRUCCIÓN DE PLAZAS DE MERCADO, MATADEROS, CEMENTERIOS Y MOBILIARIOS DEL ESPACIO PÚBLICO</t>
  </si>
  <si>
    <t>A.15.5</t>
  </si>
  <si>
    <t>MEJORAMIENTO Y MANTENIMIENTO DE PLAZAS DE MERCADO, MATADEROS, CEMENTERIOS Y MOBILIARIOS DEL ESPACIO PÚBLICO</t>
  </si>
  <si>
    <t>A.15.3</t>
  </si>
  <si>
    <t>MEJORAMIENTO Y MANTENIMIENTO DE DEPENDENCIAS DE LA ADMINISTRACIÓN</t>
  </si>
  <si>
    <t>A.15.10</t>
  </si>
  <si>
    <t xml:space="preserve"> MEJORAMIENTO Y MANTENIMIENTO DE ZONAS VERDES, PARQUES, PLAZAS Y PLAZOLETAS</t>
  </si>
  <si>
    <t>A.9.16</t>
  </si>
  <si>
    <t>PLANES DE TRÁNSITO, EDUCACIÓN,  DOTACIÓN DE EQUIPOS DE SEGURIDAD VIAL</t>
  </si>
  <si>
    <t>A.9</t>
  </si>
  <si>
    <t>TRANSPORTE</t>
  </si>
  <si>
    <t>A.9.2</t>
  </si>
  <si>
    <t>MEJORAMIENTO DE VIAS</t>
  </si>
  <si>
    <t>PAGO DE CONVENIOS O CONTRATOS DE SUMINISTRO DE ENERGÍA ELÉCTRICA PARA EL SERVICIO DE ALUMBRADO PÚBLICO O PARA EL MANTENIMIENTO O EXPANSIÓN DEL SERVICIO DE ALUMBRADO PÚBLICO</t>
  </si>
  <si>
    <t>A.6.3</t>
  </si>
  <si>
    <t>A.6.2.2</t>
  </si>
  <si>
    <t>MANTENIMIENTO DEL SERVICIO DE ALUMBRADO PÚBLICO</t>
  </si>
  <si>
    <t>MUNICIPIO DE PAIME</t>
  </si>
  <si>
    <t>PLAN DE DESARROLLO "COMPROMISO Y JUSTICIA SOCIAL PARA TODOS"</t>
  </si>
  <si>
    <t>A,17,2</t>
  </si>
  <si>
    <t>Programas de capacitacion y asistencia tecnica orientados al desarrollo eficiente de las competencias de Ley</t>
  </si>
  <si>
    <t>A,17,1</t>
  </si>
  <si>
    <t>Procesos integrales de evaluación institucional y reorganización administrativa</t>
  </si>
  <si>
    <t>Realizar el mantenimiento a 160 Km de las vías terciarias</t>
  </si>
  <si>
    <t>Gestionar recursos para la construcción de 300 metros de placa huella</t>
  </si>
  <si>
    <t>Realizar (20) veinte mantenimiento a la maquinaria del municipio</t>
  </si>
  <si>
    <t>Gestionar la cofinanciación de (160) Kits de herramientas para el mantenimiento de las vías.</t>
  </si>
  <si>
    <t>Gestionar la cofinanciación para el arreglo de (2) dos puentes del Caney y de rio blanco</t>
  </si>
  <si>
    <t>Gestionar el mantenimiento de (7) siete puentes peatonales</t>
  </si>
  <si>
    <t>Realizar mantenimiento a 60 kilometros de las vías intermunicipales</t>
  </si>
  <si>
    <t>Desarrollar 2 estrategias para el mantenimiento de las vías con la participación de la comunidad (empleo de emergencia y jornadas comunales)</t>
  </si>
  <si>
    <t>Gestionar el apoyo de (5) cinco entidades públicas para el cofinanciamiento de vías</t>
  </si>
  <si>
    <t>Gestionar el apoyo de (1) entidad privada para el cofinanciamiento de vías</t>
  </si>
  <si>
    <t>Gestionar el apoyo de (1) una fundacion para el cofinanciamiento de vías</t>
  </si>
  <si>
    <t>30 Km</t>
  </si>
  <si>
    <t>1 Km</t>
  </si>
  <si>
    <t>4 proyectos</t>
  </si>
  <si>
    <t>20 km</t>
  </si>
  <si>
    <t xml:space="preserve"> Gestionar los recursos para la construcción de la estación del cuerpo voluntario de bomberos</t>
  </si>
  <si>
    <t xml:space="preserve">Realizar (3) tres mantenimientos a la plaza de mercado </t>
  </si>
  <si>
    <t>Gestionar la cofinanciación para (1) una adecuación logística del cuerpo de bomberos</t>
  </si>
  <si>
    <t>Adquirir (2) motocicletas para desplzamiento de los funcionarios a las veredas</t>
  </si>
  <si>
    <t>Gestionar los recursos para la adquisición de un (1) vehiculo para el despacho municipal</t>
  </si>
  <si>
    <t>Gestionar los recursos para la adquisición de un (1) vehiculo (bus) para el desplazamiento de los funcionarios y comunidades beneficiarias de actividades socials, culturas y deportivas</t>
  </si>
  <si>
    <t>Relizar la dotación a (11) once dependencias de la adminitración municipal</t>
  </si>
  <si>
    <t>Porecentaje de recursos gestionados</t>
  </si>
  <si>
    <t>Realizar (15) acompañamientos a las actividades de la CAR en el municipio</t>
  </si>
  <si>
    <t>Realizar cuatro (4) capacitaciones ambientales a 100 personas en el municipio</t>
  </si>
  <si>
    <t>concientizar a los dueños de 8 nacimientos de la importancia de la siembra, mantenimiento y cuidado de arboles en las fuentes hídricas</t>
  </si>
  <si>
    <t>Número de acompañamientos realizados</t>
  </si>
  <si>
    <t>Realizar 4 capacitaciones y/o talleres o seminarios para concientizar y motivar sobre el cuidado del medio ambiente</t>
  </si>
  <si>
    <t>Número capacitaciones y/o talleres o seminarios realizados</t>
  </si>
  <si>
    <t>Gestionar (1) un proyecto para los estudios geotécnicos participando en la ejecución de las acciones establecidas</t>
  </si>
  <si>
    <t>Identificar tres riesgos de emergencias y desastres en el municipio</t>
  </si>
  <si>
    <t>Formular (1) plan municipal de gestión de riesgo</t>
  </si>
  <si>
    <t>Número de riesgos identificados</t>
  </si>
  <si>
    <t>Porcentaje del plan implementado</t>
  </si>
  <si>
    <t>Realizar 25 charlas en instituciones en promocion y prevencion</t>
  </si>
  <si>
    <t>42 instituciones</t>
  </si>
  <si>
    <t>Gestionar 4 proyectos para el mejoramiento de vivinda rural y urbana.</t>
  </si>
  <si>
    <t xml:space="preserve"> Iniciar los trámites para la legalización y titularización de 100 predios (40 predios publicos - 60 privados)</t>
  </si>
  <si>
    <t>Buscar 2 asesorias pertinentes en lo referentes al POT y sus implicaciones en la titularización de predios</t>
  </si>
  <si>
    <t>A.4.3</t>
  </si>
  <si>
    <t>Dotación de escenarios deportivos e implementos para la practica del deporte</t>
  </si>
  <si>
    <t>Realizar  capacitación a 2000 prodctores agropecuarios</t>
  </si>
  <si>
    <t>Implementación de 400 huertas caseras y escolares</t>
  </si>
  <si>
    <t>Realizar 40 actividades de adecuación del vivero municipal</t>
  </si>
  <si>
    <t>Realizar 120 jornnadas de control de enfermedades y plagas agropecuarias</t>
  </si>
  <si>
    <t>Realizar 120 inseminaciones a bovinos y porcinos</t>
  </si>
  <si>
    <t>Realiza 1000 asesorías técnicas personalizadas</t>
  </si>
  <si>
    <t>Gestionar la creación de 3 alianzas productivas</t>
  </si>
  <si>
    <t>Implementar 10 mercados campesinos</t>
  </si>
  <si>
    <t>Vacuanr a 7000 cabezas de ganado en el municipio</t>
  </si>
  <si>
    <t xml:space="preserve">gestionar  una (1)  asociación municipal para el desarrollo </t>
  </si>
  <si>
    <t xml:space="preserve">Crear  10 veedurias ciudadanas en temas de importancia para el desarrollo del municipio </t>
  </si>
  <si>
    <t>A.18.4.2</t>
  </si>
  <si>
    <t xml:space="preserve">RECONSTRUCCION DE CUARTELES Y DE OTRAS INSTALACIONES </t>
  </si>
  <si>
    <t xml:space="preserve">gestionar la construccion de una estacion de policia municipal </t>
  </si>
  <si>
    <t>Fortalecer el funcionamiento del consejo de seguridad a través de la realizacion de 12 consejos  anuales</t>
  </si>
  <si>
    <t xml:space="preserve">CONSTRUIR 25  METROS CUADRADOS PARA ZONAS CAMPING </t>
  </si>
  <si>
    <t>SERVICIO DE ACUEDUCTO</t>
  </si>
  <si>
    <t>A.3.10.13</t>
  </si>
  <si>
    <t>ACUEDUCTO - SUBSIDIOS</t>
  </si>
  <si>
    <t>A.15</t>
  </si>
  <si>
    <t>EQUIPAMIENTO</t>
  </si>
  <si>
    <t>Número de programas realiazados</t>
  </si>
  <si>
    <t xml:space="preserve">Reducir los índices de violencia infantil a 0 casos  y consumo de drogas en jóvenes en 0 jóvenes </t>
  </si>
  <si>
    <t>Realizar charlas 8  preventivas sobre el maltrato infantil, violencia intrafamiliar y abuso sexual.</t>
  </si>
  <si>
    <t>Hacer 4  progrmas  para prevenir el reclutamiento de niños , niñas y adolescentes por parte de los grupos armados</t>
  </si>
  <si>
    <t xml:space="preserve">Hacer 2  proyectos para gestionar recursos de coofinanciacion para el sector de infancia y adolescencia </t>
  </si>
  <si>
    <t>Garantizar 12 campañas de vacunacion niños, niñas menores de 5 años y  mujeres en edad fértil de la poblacion desplazada</t>
  </si>
  <si>
    <t>Hacer 8 jornadas de Promoción de la salud  para generar la cultura del auto cuidado  para la poblacion desplazada</t>
  </si>
  <si>
    <t>Realizar charlas 8 preventivas sobre el maltrato infantil, violencia intrafamiliar y abuso sexual a la población desplazada</t>
  </si>
  <si>
    <t>Adelantar 8 jornadas  para prevenir el reclutamiento y  utilización de niños, niñas y adolescentes por parte de los grupos armados ilegales a la población desplazada</t>
  </si>
  <si>
    <t>Realizar 8 talleres para la promoción, protección y el respeto a los derechos humanos a la población desplazada</t>
  </si>
  <si>
    <t xml:space="preserve">Hacer 4 mejoramientos de vivienda a la población desplazada  </t>
  </si>
  <si>
    <t>Hacer 8 Capacitación agropecuaria a la población desplazada</t>
  </si>
  <si>
    <t>Implementación de huertas 3 caseras o escolares de la población desplazada</t>
  </si>
  <si>
    <t>Número de huertas implementadas</t>
  </si>
  <si>
    <t>Hacer 16 Asesorías técnica personalizadas agropecuarias a la población desplazada</t>
  </si>
  <si>
    <t>Formular  1 proyecto en busca de recursos para vivienda de interés social  para cofinanciacion</t>
  </si>
  <si>
    <t>Realización de 8 talleres sobre aceptación e inclusión social para garantizar el goce efectivo de derechos de la población víctima del desplazamiento forzado por la violencia a la población desplazada</t>
  </si>
  <si>
    <t>Vincular a 8 personas desplazadas  a los programas proyectos productivos sosteniblesa la población desplazada</t>
  </si>
  <si>
    <t>Numeor de Capacitaciones realizadas</t>
  </si>
  <si>
    <t>Hacer 8 asesorias  juridicas para la legalización de predios no titulados en posesión a la población desplazada</t>
  </si>
  <si>
    <t>Propender por una atención adecuada al 70% de las personas con discapacidad, ofreciéndoles un tratamiento de rehabilitación integral a través de actividades que les permitan mayor independencia, autonomía, responsabilidad. Desempeño y productividad.</t>
  </si>
  <si>
    <t xml:space="preserve">dotar de 15 computadores  la casa de la cultura minicipal </t>
  </si>
  <si>
    <t xml:space="preserve">presentar (1) un proyecto de un punto vive digital </t>
  </si>
  <si>
    <t>Gestionar Capacitación de factores protectores de la salud bucal en 4 instituciones educativas</t>
  </si>
  <si>
    <t>ADECUACIÓN DE INMUEBLES</t>
  </si>
  <si>
    <t>MODERNIZACIÓN INSTITUCIONAL</t>
  </si>
  <si>
    <t>FORMANDO A LA POBLACIÓN</t>
  </si>
  <si>
    <t>EDUCANDO PARA EL DESARROLLO</t>
  </si>
  <si>
    <t>SALUD PARA TODOS</t>
  </si>
  <si>
    <t xml:space="preserve">PAIME CON VISIÓN DE FUTURO </t>
  </si>
  <si>
    <t>HABILIDADES PARA LA PREVENCIÓN DEL RIESGO</t>
  </si>
  <si>
    <t>CONSTITUCIÓN DE EQUIPOS DE PARTICIPACIÓN CIUDADANA</t>
  </si>
  <si>
    <t>MEJORAMIENTO DE LA CALIDAD DE VIDA DEL ADULTO MAYOR</t>
  </si>
  <si>
    <t xml:space="preserve">ATENCIÓN INTEGRAL  A DISCAPACITADOS </t>
  </si>
  <si>
    <t>IGUALDAD Y PROTECCIÓN A LA MUJER</t>
  </si>
  <si>
    <t>FORMANDO CAPITAL HUMANO</t>
  </si>
  <si>
    <t>TODOS CON OPORTUNIDADES Y AHORRANDO</t>
  </si>
  <si>
    <t>SERVICIOS PÚBLICOS DIFERENTES A APSB DE CALIDAD</t>
  </si>
  <si>
    <t>SERVICIOS PÚBLICOS DE AGUA POTABLE Y SANEAMIENTO BÁSICO DE CALIDAD</t>
  </si>
  <si>
    <t>SUSCRIPCIÓN DE CONVENIOS</t>
  </si>
  <si>
    <t>FOMENTAR LA CONSERVACIÓN Y RECUPERACIÓN DE LOS RECURSOS NATURALES</t>
  </si>
  <si>
    <t>INTERVENIR LA PROBLEMÁTICA GENERADA POR LA FALLA GEOLÓGICA</t>
  </si>
  <si>
    <t>REDUCIR EL ÍNDICE DE PERSONAS QUE ESTEN EN UN ALTO GRADO DE RIESGO Y DESASTRES</t>
  </si>
  <si>
    <t>ASISTENCIA TÉCNICA AGROPECUARIOS</t>
  </si>
  <si>
    <t>ORGANIZACIÓN DE PRODUCTORES</t>
  </si>
  <si>
    <t>COFINANCIACIÓN PARA PROYECTOS PRODUCTIVOS</t>
  </si>
  <si>
    <t>CENTRO DE ACOPIO Y COMERCIALIZACIÓN DE PRODUCTOS</t>
  </si>
  <si>
    <t>SALUD PÚBLICA ANIMAL</t>
  </si>
  <si>
    <t>PLAN DE DESARROLLO TURÍSTICO PARTICIPATIVO, BASADO EN EL ECOTURISMO</t>
  </si>
  <si>
    <t>IMPLEMENTACIÓN LOGÍSTICA E INFRAESTRUCTURA DE CENTROS TURÍSTICOS</t>
  </si>
  <si>
    <t>Gestionar los recursos a partir de (20) proyectos para la construcción de obras de arte (gaviones, muros de contención, alcantarillas box coulver, filtros, trinchos)</t>
  </si>
  <si>
    <t xml:space="preserve">DESARROLLO SOCIAL </t>
  </si>
  <si>
    <t xml:space="preserve">DESARROLLO AMBIENTAL </t>
  </si>
  <si>
    <t xml:space="preserve">DESARROLLO ECONÓMICO </t>
  </si>
  <si>
    <t>DESARROLLO EN SERVICIO SOCIAL E INFRAESTRUCTURA</t>
  </si>
  <si>
    <t xml:space="preserve">DESARROLLO TECNOLÓGICO </t>
  </si>
  <si>
    <t>Identificar al 100% de los miembros de las familias con estas condiciones : los menores entre 0 y 7 años tienen registro civil, los niños entre 7 y 18 años tienen tarjeta de identidad, y las personas mayores de 18 años tienen cédula o contraseña certificada.</t>
  </si>
  <si>
    <t xml:space="preserve">Porcentaje de familias identificadas </t>
  </si>
  <si>
    <t xml:space="preserve">Realizar 2 censos y seguimiento de personas desplazadas residentes en el municipio </t>
  </si>
  <si>
    <t>Realiza la entrega de 1500 gallinas ponedoras a familias vulnerables</t>
  </si>
  <si>
    <t>Implementar en un 60% la estrategia de Gobierno en línea en la entidad territorial</t>
  </si>
  <si>
    <t xml:space="preserve">Gestionar  el establecimiento de una  base militar para el municipio </t>
  </si>
  <si>
    <t>Realizar 16 Jornadas con padres, cuidadores sobre la importancia de salud oral</t>
  </si>
  <si>
    <t>PORCENTAJE DE COBERTURA EN PREESCOLAR</t>
  </si>
  <si>
    <t>PORCENTAJE DE COBERTURA EN BASICA PRIMARIA</t>
  </si>
  <si>
    <t>PORCENTAJE DE COBERTURA EN BASICA SECUNDARIA .</t>
  </si>
  <si>
    <t>PORCENTAJE DE COBERTURA EN MEDIA VOCACIONAL.</t>
  </si>
  <si>
    <t>AUMENTAR LA COBERTURA EDUCATIVA EN PREESCOLAR EN 10% DURANTE EL PERIODO DE GOBIERNO</t>
  </si>
  <si>
    <t>17 TOTAL DE MATRICULADOS URBANO
87 TOTAL DE MATRICULADOS RURAL 
104 TOTAL DE MATRICULADOS EN PREESCOLAR     PRPOPORCION DE NIÑOS ENTRE  4 Y 6  AÑOS QUE ASISTEN A PREESCOLAR ES 82%</t>
  </si>
  <si>
    <t>103 TOTAL DE MATRICULADOS URBANO
632 TOTAL DE MATRICULADOS RURAL 
735 TOTAL DE MATRICULADOS EN PRIMARIA     PRPOPORCION DE NIÑOS ENTRE  7 Y 11  AÑOS QUE ASISTEN A PREESCOLAR ES 85,7%</t>
  </si>
  <si>
    <t>242 TOTAL DE MATRICULADOS URBANO
137 TOTAL DE MATRICULADOS RURAL 
379 TOTAL DE MATRICULADOS EN BASICA     PRPOPORCION DE NIÑOS ENTRE  12 Y 17  AÑOS QUE ASISTEN A BASICA ES 64,35%</t>
  </si>
  <si>
    <t>71 TOTAL DE MATRICULADOS URBANO
34 TOTAL DE MATRICULADOS RURAL 
105 TOTAL DE MATRICULADOS EN BASICA     PRPOPORCION DE NIÑOS ENTRE  15 Y 18  AÑOS QUE ASISTEN A BASICA ES 20,4%</t>
  </si>
  <si>
    <t>AUMENTAR  LA COBERTURA EDUCATIVA EN MEDIA VOCACIONAL EN 10 %DURANTE EL PERIDO DE GOBIERNO</t>
  </si>
  <si>
    <t>AUMENTAR LA COBERTURA EDUCATIVA EN BASICA SECUNDARIA  EN 10% DURANTE EL PERIDO DE GOBIERNO</t>
  </si>
  <si>
    <t>95.7%</t>
  </si>
  <si>
    <t>74.35%</t>
  </si>
  <si>
    <t>30.4%</t>
  </si>
  <si>
    <t xml:space="preserve"> </t>
  </si>
  <si>
    <t xml:space="preserve">AUMENTAR LA ALIMENTACION ESCOLAR A  15 DE NIÑOS </t>
  </si>
  <si>
    <t>MANTENER  A LOS 318 NIÑOS CON SUBSIDIOS DE TRANSPORTE ESCOLAR</t>
  </si>
  <si>
    <t xml:space="preserve">CONSTRUIR 30 METROS CUADRADOS DE AULA EDUCATIVA </t>
  </si>
  <si>
    <t xml:space="preserve">A.1.2.2               </t>
  </si>
  <si>
    <t xml:space="preserve">Construcción, ampliación y adecuacion de infraestructura educativa                                                                                                                                                              </t>
  </si>
  <si>
    <t>2 instituciones</t>
  </si>
  <si>
    <t>REALIZAR MANTENIMIENTO A 22 INSTITUCIONES EDUCATIVAS</t>
  </si>
  <si>
    <t>DOTAR A 20 INSTITUCIONES EDUCATIVAS CON (MATERIALES PEDAGOGICOS COMO MOBILIARIO, TEXTOS, BIBLIOTECAS, MATEIRLES DIDACTICOS)</t>
  </si>
  <si>
    <t>20 instituciones</t>
  </si>
  <si>
    <t>De un total de 6.550 habitantes se encuentran 4.510 personas afiliadas al régimen subsidiado de los cuales 3.764 se encuentran carnetizados, para un total de 68.8% de personas afiliadas al régimen subsidiado.</t>
  </si>
  <si>
    <t xml:space="preserve">MANTENER LA COBERTURA DE 4510 PERSONAS AFILIADAS AL REGIMEN SUBSIDIADO </t>
  </si>
  <si>
    <t>Realizar 4 Interventoría a los contratos del Régimen Subsidiado con CONVIDA</t>
  </si>
  <si>
    <t>Elaborar 1 plan de seguridad alimentaria y nutricional</t>
  </si>
  <si>
    <t>PORCENTAJE DE COBERTURA</t>
  </si>
  <si>
    <t>MANTENER LA COBERTURA DE  160 VIVIENDAS CON ACUEDUCTO  EN LA ZONA URBANA DURANTE EL PERIODO DE GOBIERNO</t>
  </si>
  <si>
    <t>MANTENER LA COBERTURA DEL  95,3% CON EL SERVICIO PUBLICO DE ALCANTARILLADO EN LA ZONA URBANA DURANTE EL PERIODO DE GOBIERNO</t>
  </si>
  <si>
    <t>REALIZAR 4 MANTENIMIENTOS ANUALES AL ACUEDUCTO MUNICIPAL</t>
  </si>
  <si>
    <t>REALIZAR 4 MANTENIMIENTOS CORRECTIVOS AL ALCATARILLADO DEL MUNICIPIO</t>
  </si>
  <si>
    <t>95.3%</t>
  </si>
  <si>
    <t>REALIZAR ANUALMENTE 54 SERVICIOS DE RECOLECCION Y TRANSPORTE  DE RECOLECCION DE RESIDUOS SOLIDOS</t>
  </si>
  <si>
    <t>1 RECORRIDO SEMANALMENTE</t>
  </si>
  <si>
    <t>GESTIONAR RECURSOS PARA LA CONSTRUCCION DE 120 UNIDADES SANITARIAS PARA LA POBLACIÓN RURAL DISPERSA</t>
  </si>
  <si>
    <t>MANTENER LA COBERTURA  EN 160 VIVIENDAS EN EL SERVICIO DE RECOLECCION DE RESIDUOS SONIDOS EN EL ÁREA URBANA</t>
  </si>
  <si>
    <t xml:space="preserve">REALIZAR 4 DOTACIONES DE EQUIPOS REQUERIDOS PARA LA OPERACIÓN DE LOS SISTEMAS DE ALCANTARILLADO PLUVIAL Y/O SANITARIO </t>
  </si>
  <si>
    <t>GESTIONAR LA ADQUISICIÓN DE 1 VEHICULO COMPACTADOR DE BASURAS</t>
  </si>
  <si>
    <t>NÚMERO DE GESTIONES REALIZADAS PARA EL VEHICULO COMPACTADOR</t>
  </si>
  <si>
    <t>MANTENER EL CONVENIO DURANTE EL PERIODO DE GOBIERNO DEL 65% CON EL PLAN DEPARTAMENTAL DE AGUA PDA</t>
  </si>
  <si>
    <t>NÚMERO DE GESTIONES REALIZADAS</t>
  </si>
  <si>
    <t>NÚMERO DE USUARIOS SUBSIDIADOS</t>
  </si>
  <si>
    <t>PORCENTAJE DEL PDA MANTENIDO</t>
  </si>
  <si>
    <t>NÚMERO DE NIÑOS BENEFICIADOS CON ALIMENTACION ESCOLAR</t>
  </si>
  <si>
    <t>NÚMERO DE NIÑOS BENEFICIADOS CON TRANSPORTE ESCOLAR</t>
  </si>
  <si>
    <t>NÚMERO DE METROS CUADRADOS DE AULA ESCOLAR CONSTRUIDOS</t>
  </si>
  <si>
    <t>NÚMERO DE INSTITUCIONES EDUCATIVAS CON MANTENIMIENTO</t>
  </si>
  <si>
    <t xml:space="preserve">NÚMERO DE MATERIALES PEDAGOGICOS ENTREGADOS </t>
  </si>
  <si>
    <t>NÚMERO de eventos realizados</t>
  </si>
  <si>
    <t>NÚMERO de dotaciones realizadas</t>
  </si>
  <si>
    <t>NÚMERO  O COBERTURA  EN PORCENTAJE DE PERSONAS AFILIADAS A EL REGIMEN SUBSIDIADO</t>
  </si>
  <si>
    <t xml:space="preserve">NÚMERO DE PERSONAS AFILIADAS </t>
  </si>
  <si>
    <t>NÚMERO de interventorias</t>
  </si>
  <si>
    <t>NÚMERO de campañas</t>
  </si>
  <si>
    <t xml:space="preserve"> NÚMERO de planes de seguridad alimentaria</t>
  </si>
  <si>
    <t>NÚMERO de charlas realizadas</t>
  </si>
  <si>
    <t>NÚMERO de capacitaciones</t>
  </si>
  <si>
    <t>NÚMERO de jornadas</t>
  </si>
  <si>
    <t>NÚMERO de  mesas conformadas</t>
  </si>
  <si>
    <t xml:space="preserve">NÚMERO de programas realizados </t>
  </si>
  <si>
    <t>NÚMERO de capacitaciones realizadas</t>
  </si>
  <si>
    <t>NÚMERO de actividades realizadas</t>
  </si>
  <si>
    <t xml:space="preserve">NÚMERO de planes y programas </t>
  </si>
  <si>
    <t>NÚMERO de adultos mayores beneficiados</t>
  </si>
  <si>
    <t>NÚMERO de diagnosticos realizados</t>
  </si>
  <si>
    <t>NÚMERO de actividades desarrolladas</t>
  </si>
  <si>
    <t>NÚMERO de gestiones realizadas</t>
  </si>
  <si>
    <t>NÚMERO de acciones promovidas</t>
  </si>
  <si>
    <t xml:space="preserve">NÚMERO de familias identificadas </t>
  </si>
  <si>
    <t>NÚMERO de adultos mayores gestionadas</t>
  </si>
  <si>
    <t xml:space="preserve">NÚMERO de familias gestionados </t>
  </si>
  <si>
    <t xml:space="preserve">NÚMERO de familias gestionadas </t>
  </si>
  <si>
    <t>NÚMERO de integrantes  de las familias vinculados</t>
  </si>
  <si>
    <t>NÚMERO de integrantes  de las familias involucrados</t>
  </si>
  <si>
    <t>NÚMERO de subsidios entregados</t>
  </si>
  <si>
    <t xml:space="preserve">NÚMERO de acciones realizadas </t>
  </si>
  <si>
    <t>NÚMERO de integrantes vinculados</t>
  </si>
  <si>
    <t>NÚMERO de familias capacitadas</t>
  </si>
  <si>
    <t>NÚMERO de campañas relizadas</t>
  </si>
  <si>
    <t xml:space="preserve">NÚMERO de talleres </t>
  </si>
  <si>
    <t>NÚMERO de asesorias tecnicas realizadas</t>
  </si>
  <si>
    <t>NÚMERO de proyectos formulados</t>
  </si>
  <si>
    <t xml:space="preserve">NÚMERO de censos relizados </t>
  </si>
  <si>
    <t>NÚMERO de talleres realizados</t>
  </si>
  <si>
    <t xml:space="preserve">NÚMERO de personas vinculados a los proyectos productivos  </t>
  </si>
  <si>
    <t>NÚMERO de asesorias brindads a la poblacion desplazada</t>
  </si>
  <si>
    <t>NÚMERO DE VIVIENDAS CON ACUEDUCTOS</t>
  </si>
  <si>
    <t>NÚMERO DE MANTENIMIENTOS REALIZADOS AL ACUEDUCTO</t>
  </si>
  <si>
    <t>NÚMERO DE MANTENIMIENTOS REALIZADOS AL ALCANTARILLADO</t>
  </si>
  <si>
    <t>NÚMERO DE VIVIENDAS ATENDIDAS CON SERVICIO DE ASEO</t>
  </si>
  <si>
    <t>NÚMERO DE RUTAS REALIZADAS PARA LA RECOLECCION DE RESIDUOS SOLIDOS</t>
  </si>
  <si>
    <t>NÚMERO DE UNIDADES SANITARIAS CONSTRUIDAS</t>
  </si>
  <si>
    <t>NÚMERO DE DOTACIONES REALIZADOS</t>
  </si>
  <si>
    <t>NÚMERO de programas presentados</t>
  </si>
  <si>
    <t>NÚMERO de dueños concientizados</t>
  </si>
  <si>
    <t>NÚMERO de planes formulados</t>
  </si>
  <si>
    <t>NÚMERO de huertas instauradas</t>
  </si>
  <si>
    <t>NÚMERO de actividades de adecuación</t>
  </si>
  <si>
    <t>NÚMERO de proyectos agrícolas establecidos</t>
  </si>
  <si>
    <t>NÚMERO de jornadas realizadas</t>
  </si>
  <si>
    <t>NÚMERO de alianzas productivas gestionadas</t>
  </si>
  <si>
    <t>NÚMERO de créditos otorgados</t>
  </si>
  <si>
    <t>NÚMERO de asesorías realizadas</t>
  </si>
  <si>
    <t>NÚMERO de centros de acopio creados</t>
  </si>
  <si>
    <t>NÚMERO de mercados campesinos implementados</t>
  </si>
  <si>
    <t xml:space="preserve">NÚMERO DE SENDEROS ECOLOGICOS CREADOS </t>
  </si>
  <si>
    <t xml:space="preserve">NÚMERO DE MIRADORES CREADOS </t>
  </si>
  <si>
    <t xml:space="preserve">NÚMERO DE METROS CUADRADOS CONSTRUIDOS </t>
  </si>
  <si>
    <t xml:space="preserve">NÚMERO DE EVENTOS DE CICLOMONTAÑISMO REALIZADOS </t>
  </si>
  <si>
    <t xml:space="preserve">NÚMERO DE METROS CUADRADOS ADECUADOS </t>
  </si>
  <si>
    <t xml:space="preserve">NÚMERO DE DIAGNOSTICOS REALIZADOS </t>
  </si>
  <si>
    <t>NÚMERO DE CAPACITACIONES REALIZADAS</t>
  </si>
  <si>
    <t>NÚMERO de kilómetros de vías terciarias con mantenimiento realizado</t>
  </si>
  <si>
    <t>NÚMERO de obras de arte gestionadas</t>
  </si>
  <si>
    <t>NÚMERO de adquisiciones gestionadas</t>
  </si>
  <si>
    <t>NÚMERO de mantenimientos realizados</t>
  </si>
  <si>
    <t>NÚMERO de cofinanciaciones gestionadas</t>
  </si>
  <si>
    <t>NÚMERO de mantenimientos de puentes gestionados</t>
  </si>
  <si>
    <t>NÚMERO de estrategias desarrolladas</t>
  </si>
  <si>
    <t>NÚMERO de apoyos gestionados</t>
  </si>
  <si>
    <t>NÚMERO de proyectos realizados</t>
  </si>
  <si>
    <t>NÚMERO de jornadas de capacitación y prevención realizadas</t>
  </si>
  <si>
    <t>NÚMERO de proyectos gestionados</t>
  </si>
  <si>
    <t>NÚMERO de predios legalizados</t>
  </si>
  <si>
    <t>NÚMERO de asesorias logradas</t>
  </si>
  <si>
    <t>NÚMERO de computadores dotados</t>
  </si>
  <si>
    <t>NÚMERO de proyectos presentados</t>
  </si>
  <si>
    <t xml:space="preserve">NÚMERO de politicas implementadas </t>
  </si>
  <si>
    <t>NÚMERO de cofinanciones gestionadas</t>
  </si>
  <si>
    <t>NÚMERO de embellecimientos realizados</t>
  </si>
  <si>
    <t>NÚMERO de motocicleas adquiridas</t>
  </si>
  <si>
    <t>NÚMERO de asociaciones fomentadas</t>
  </si>
  <si>
    <t>NÚMERO de comites creados</t>
  </si>
  <si>
    <t>NÚMERO de veedurias creadas</t>
  </si>
  <si>
    <t>NÚMERO de foros realizados</t>
  </si>
  <si>
    <t>NÚMERO de espacios brindados</t>
  </si>
  <si>
    <t>NÚMERO de policias aumentados</t>
  </si>
  <si>
    <t>NÚMERO de equipos implementados</t>
  </si>
  <si>
    <t xml:space="preserve">NÚMERO de consejos realizados </t>
  </si>
  <si>
    <t>NÚMERO de campañas realizadas</t>
  </si>
  <si>
    <t>NÚMERO de joranadas realizadas</t>
  </si>
  <si>
    <t>A.3.10</t>
  </si>
  <si>
    <t>A.3.11</t>
  </si>
  <si>
    <t>A.3.11.8</t>
  </si>
  <si>
    <t>ALCANTARILLADO - SUBSIDIOS</t>
  </si>
  <si>
    <t>A.3.12.7</t>
  </si>
  <si>
    <t>ASEO - SUBSIDIOS</t>
  </si>
  <si>
    <t>A.3.13</t>
  </si>
  <si>
    <t>TRANSFERENCIA PDA INVERSIÓN</t>
  </si>
  <si>
    <t>A.3.12</t>
  </si>
  <si>
    <t>SERVICIO DE ASEO</t>
  </si>
  <si>
    <t>SERVICIO DE ALCANTARILLADO</t>
  </si>
  <si>
    <t>A.3.11.3</t>
  </si>
  <si>
    <t>ALCANTARILLADO - TRATAMIENTO</t>
  </si>
  <si>
    <t>MG</t>
  </si>
  <si>
    <t>TODOS JUGANDO</t>
  </si>
  <si>
    <t>NÚMERO DE MANTEMINIENTOS REALIZADOS A LOS ESCENARIOS DEPORTIVOS</t>
  </si>
  <si>
    <t>CONSTRUIR 2 ESCENARIOS DEPORTIVOS Y RECREATIVOS DEL MUNICIPIO</t>
  </si>
  <si>
    <t>NÚMERO DE ESCENARIOS DEPORTIVOS Y RECREATIVOS CONSTRUIDOS</t>
  </si>
  <si>
    <t>REALIZAR 4 CAMPEONATOS ANUALES EN LAS DIFERENTES DISCIPLINAS DEPORTIVAS Y RECREATIVAS QUE SE PRACTICAN EN EL MUNICIPIO</t>
  </si>
  <si>
    <t>NÚMERO DE CAMPEONATOS ORGANIZADOS</t>
  </si>
  <si>
    <t>REALIZAR 8 MANTENIMIENTOS A ESCENARIOS DEPORTIVOS Y RECREATIVOS DEL MUNICIPIO</t>
  </si>
  <si>
    <t xml:space="preserve">MANTENER LOS  3 PROPRAMAS ANUALES DE ACTIVIDAD FISICA PARA DISMINUIR EL SEDENTARIISMO   </t>
  </si>
  <si>
    <t>NÚMERO DE PROGRAMAS MANTENIDOS</t>
  </si>
  <si>
    <t xml:space="preserve">REALIZAR 4 DOTACIONES DE  IMPLEMENTOS PARA LA PRACTICA DEL DEPORTE </t>
  </si>
  <si>
    <t>NÚMERO DE DOTACIONES REALIZADAS</t>
  </si>
  <si>
    <t>NÚMERO DE CAPACITACIONES REALIZADAS AL  BIBLIOTECARIO</t>
  </si>
  <si>
    <t>NÚMERO DE CONVENIOS REALIZADOS</t>
  </si>
  <si>
    <t>Biblioteca Municipal</t>
  </si>
  <si>
    <t>Bibliotecario</t>
  </si>
  <si>
    <t>Entidades Nacionales y Departamentales</t>
  </si>
  <si>
    <t>NÚMERO DE MANTENIMIENTOS REALIZADOS</t>
  </si>
  <si>
    <t>Biblioteca y Ludoteca</t>
  </si>
  <si>
    <t>REALIZAR 1 DOTACIÓN ANUAL  A LA BIBLIOTECA MUNICIPAL</t>
  </si>
  <si>
    <t>REALIZAR 4 CAPACITACIONES DURANTE EL PERIODO DE GOBIERNO Al BIBLIOTECARIO SOBRE EL BUEN FUNCIONAMIENTO Y EL BUEN SERVICIO DE LA BIBLIOTECA</t>
  </si>
  <si>
    <t>MANTENER LAS 2 ESCUELAS DE FORMACION DE DANZAS Y BANDA MUNICIPAL DURANTE EL PERIODO DE GOBIERNO</t>
  </si>
  <si>
    <t>NÚMERO DE ESCUELAS MANTENIDAS</t>
  </si>
  <si>
    <t xml:space="preserve"> REALIZAR 1 MANTENIMIENTO ANUAL A LOS BIENES DE INTERES CULTURAL, BIBLIOTECA Y LUDOTECA</t>
  </si>
  <si>
    <t>Población General</t>
  </si>
  <si>
    <t>REALIZAR 4 CONVENIOS ANUALES PARA LA FINANCIACIÓN DE LOS EVENTOS CULTURALES</t>
  </si>
  <si>
    <t>NÚMERO DE ENCUENTROS CULTURALES REALIZADOS</t>
  </si>
  <si>
    <t>NÚMERO DE FESTIVALES REALIZADOS</t>
  </si>
  <si>
    <t>REALIZAR 4 ENCUENTROS CULTURALES  "COMPROMISO Y JUSTICIA SOCIAL PARA TODOS" DURANTE EL PERIODO DE GOBIERNO</t>
  </si>
  <si>
    <t>REALIZAR 4  FESTIVALES CULTURALES "POR LA CONVIVENCIA Y EL TRABAJO SOCIAL" DURANTE EL PERIODO DE GOBIERNO</t>
  </si>
  <si>
    <t>REALIZAR LA CREACION DE 1 EMISORA COMUNITARIA DURANTE EL PERIODO DE GOBIERNO</t>
  </si>
  <si>
    <t>GESTIONAR PARA LA CREACION Y MANTENIMIENTO DE 1 ESCULA DE TEATRO DEL MUNICIPIO</t>
  </si>
  <si>
    <t>NÚMERO DE GESTIONES REALIZADAS PARA CREACION DE LA ESCUELA DE TEATRO</t>
  </si>
  <si>
    <t>AUMENTAR A 200 ENTRE COMUNIDAD ESCOLAR Y LA COMUNIDAD QUE CONSULTAN LA BIBLIOTECA PARA IMPULSAR LA LECTURA Y LA ESCRITURA Y FACILITAR LA CIRCULACIÓN Y ACCESO A LA INFORMACIÓN Y EL CONOCIMIENTO DURANTE EL PERIODO DE GOBIERNO</t>
  </si>
  <si>
    <t>NÚMERO DE PERSONAS QUE UTILIZAN LA BIBLIOTECA PÚBLICA DE ACUERDO A LA LISTA DE ASISTENCIA</t>
  </si>
  <si>
    <t>De Acuerdo A La Lista De Asistencia El Promedio De Visitas Durante El Mes Fue 275 Visitantes Por Los 25 Días De Servicio Por Mes En La Biblioteca, En El Año Son 3300 Visitantes</t>
  </si>
  <si>
    <t xml:space="preserve">FORTALEZCAMOS NUESTRA CULTURA
</t>
  </si>
  <si>
    <t>AUMENTAR EN 100 PARTICIPANTES ENTRE NIÑOS, JOVENES Y ADULTOS QUE PRACTICAN ALGUNA ACTIVIDAD DEPORTIVA DURANTE EL CUATRIENIO</t>
  </si>
  <si>
    <t>NÚMERO DE PERSONAS QUE  PRACTICAN ALGUNA ACTIVIDAD DEPORTIVA</t>
  </si>
  <si>
    <t>DE ACUERDO CON LOS INSTRUCTORES Y SUS PLANILLAS DE INSCRICIÓN DURANTE EL AÑO PARTICIPAN EN LOS EVENTOS DEPORTIVOS UN PROMEDIO DE 470 ENTRE NIÑOS, JOVENES Y ADULTOS EN LA PRACTICA DEL DEPORTE</t>
  </si>
  <si>
    <t xml:space="preserve">ATENCIÓN A GRUPOS VULNERABLES - PROMOCIÓN SOCIAL </t>
  </si>
  <si>
    <t>GESTIONAR  LOS ESTUDIOS Y DISEÑOS PARA LA VIABILIDAD DEL SERVICIO DE GAS NATURAL EN EL MUNICIPIO</t>
  </si>
  <si>
    <t>REALIZAR (4) CUATRO MANTENIMIENTOS AL ALUMBRADO PUBLICO</t>
  </si>
  <si>
    <t>GESTIONAR  LA CONSTRUCCIÓN DE (1) UNA PLANTA DE ENERGÍA SOLAR PARA EL ALUMBRADO PÚBLICO</t>
  </si>
  <si>
    <t>PORCENTAJE DE COBERTURA EN SERVICIO DE ENERGÍA ELÉCTRICA</t>
  </si>
  <si>
    <t>AMPLIAR A 6 VIVIENDAS EL ACCESO DE SERVICIO DE ENERGIA ELÉCTRICA DURANTE EL PERIODO DE GOBIERNO</t>
  </si>
  <si>
    <t xml:space="preserve">NÚMERO DE VIVIENDAS CON EL SERVICIO DE ENERGIA </t>
  </si>
  <si>
    <t>EL TOTAL DE VIVIENDAS EN EL MUNICIPIO ES DE 1434, EL 85% TIENE EL SERVICIO DE ENERGIA ELÉCTRICA QUE SERIA 1218 VIVIENDAS CON EL SERVICIO</t>
  </si>
  <si>
    <t>AUMENTAR EN UN 0,5% LA COBERTURA EN SERVICIO PÚBLICO DE ENERGÍA ELÉCTRICA</t>
  </si>
  <si>
    <t>0.5%</t>
  </si>
  <si>
    <t>0.2%</t>
  </si>
  <si>
    <t>0.1%</t>
  </si>
  <si>
    <t>EL TOTAL DE VIVIENDAS EN EL MUNICIPIO ES DE 1434</t>
  </si>
  <si>
    <t>INCREMENTAR EN 20 VIENDAS NUEVAS  EN  EL MUNICIPIO DURANTE EL CUATRIENIO</t>
  </si>
  <si>
    <t>NÚMERO DE VIVIENDAS CONSTRUIDAS</t>
  </si>
  <si>
    <t>GESTIONAR 2 PROYECTOS DE CONSTRUCCIÓN DE VIVIENDA  DE INTERES SOCIAL VIS</t>
  </si>
  <si>
    <t>PORCENTAJE  DE VIVIENDAS CON  DÉFICIT CUALITATIVO</t>
  </si>
  <si>
    <t xml:space="preserve">
NÚMERO DE SUBSIDIOS ASIGNADOS PARA EL MEJORAMIENTO DE VIVIENDA 
</t>
  </si>
  <si>
    <t>HOGARES CON DEFICIT CUALITATIVO DE VIVIENDA 69.95%, EL TOTAL DE HOGARES CON DEFICIT CUANTITATIVO DE VIVIENDA ES 1.024</t>
  </si>
  <si>
    <t>REDUCIR 3% EL DÉFICIT CUALITATIVO DE VIVIENDA DURANTE EL CUATRIENIO</t>
  </si>
  <si>
    <t>OTORGAR 30 SUBSIDIOS PARA MEJORAR LAS VIVIENDAS DE FAMILIAS POBRES Y VULNERABLES</t>
  </si>
  <si>
    <t>NÙMERO DE INSTITUCIONES EDUCATIVAS QUE SUPERO LA CALIFICACION EN LAS PRUEBAS SABER DE 11 GRADO</t>
  </si>
  <si>
    <t xml:space="preserve">AUMENTAR EN LAS 2 DE INSTITUCIONES EDUCATIVAS  LA  CALIFICACIÓN EN LAS PRUEBAS SABER DE 11 GRADO </t>
  </si>
  <si>
    <t>2 INSTITUCIONES EDUCATIVAS                                            COLEGIO DEPARTAMENTAL NACIONALIZADO                                          COLEGIO DEPARTAMENTAL NACIONALIZADO DE TUNDELA</t>
  </si>
  <si>
    <t>NÙMERO DE SIMULACROS REALIZADOS</t>
  </si>
  <si>
    <t>Estudiantes de 11 Grado</t>
  </si>
  <si>
    <t>REALIZAR 4 SIMULACROS DE PRUEBAS SABER ICFES EN LAS INSTITUCIONES EDUCATIVAS DURANTE EL PERIODO DE GOBIERNO</t>
  </si>
  <si>
    <t>PORCENTAJE DE AVANCE DE IMPLEMENTACIÓN DEL MECI</t>
  </si>
  <si>
    <t>IMPLEMENTAR AL 100% LOS ELEMENTOS DEL MECI DURANTE EL PERIODO DE GOBIERNO</t>
  </si>
  <si>
    <t>PORCENTAJE DE ELEMENTOS DEL MECI IMPLEMENTADOS</t>
  </si>
  <si>
    <t>REALIZAR 7 CAPACITACIONES TECNICAS ORIENDATAS A LOS FUNCIONARIOS PARA EL DESARROLLO DE SUS COMPETENCIAS</t>
  </si>
  <si>
    <t>POSICIÓN  DEL MUNICIPIO EN EL ÍNDICE DE DESEMPEÑO INTEGRAL A NIVEL DEPARTAMENTAL</t>
  </si>
  <si>
    <t>MEJORAR LA POSICIÓN DE 112 A 70 A NIVEL DEPARTAMENTAL EL ÍNDICE DE DESEMPEÑO INTEGRAL MUNICIPAL DURANTE EL CUATRIENIO</t>
  </si>
  <si>
    <t>REALIZAR 1 REESTRUCTURACION Y REORGANIZACION ADMINISTATIVA</t>
  </si>
  <si>
    <t>NÚMERO DE RESTRUCTURACIÓN ADMINISTRATIVAS REALIZADAS</t>
  </si>
  <si>
    <t>FUNCIONARIOS DE LA ALCALDIA</t>
  </si>
  <si>
    <t>LLEGAR AL 100% DE IMPLEMENTCION DEL MECI DURANTE EL PERIODO DE GOBIERNO</t>
  </si>
  <si>
    <t>ACTUALIZAR LAS TABLAS DE RETENCIÓN DOCUMENTAL</t>
  </si>
  <si>
    <t>NÚMERO DE ACTUALIZACIONES REALIZADAS</t>
  </si>
  <si>
    <t>NÚMERO DE METROS LINEALES INTERVENIDOS</t>
  </si>
  <si>
    <t>INTERVENIR 300 METROS LINEALES DE ARCHIVO DE GESTIÓN</t>
  </si>
  <si>
    <t>REALIZAR 4 DOTACIONES DE MUEBLES Y ENSERES DURANTE EL PERIODO DE GOBIERNO</t>
  </si>
  <si>
    <t>NÚMERO DE ESTRATIFIICACIONES REALIZADAS</t>
  </si>
  <si>
    <t>POBLACIÓN EN GENERAL</t>
  </si>
  <si>
    <t>REALIZAR 1 ESTRATIFICACIÓN SOCIECONOMICA DEL MUNICIPIO DURANTE EL PERIODO DE GOBIERNO</t>
  </si>
  <si>
    <t>NÙMERO DE ACTUALIZACIONES REALIZADAS</t>
  </si>
  <si>
    <t>REALIZAR LA ACTUALIZACION DEL EOT DEL MUNICIPIO DURANTE EL PERIODO DE GOBIERNO</t>
  </si>
  <si>
    <t>Brindar mayor Seguridad a la poblacion mediante la ampliacion de los servicios en materia  justicia, seguridad y convivencia durante el cuatrienio</t>
  </si>
  <si>
    <t xml:space="preserve">numero de servicios ampliados </t>
  </si>
  <si>
    <t>______</t>
  </si>
  <si>
    <t xml:space="preserve">Realizar  actividades de enseñanza y apropiación sobre la Resolución de Conflictos, manejo de la afectividad y la comunicación afectiva. </t>
  </si>
  <si>
    <t>Numero de actividades realizadas</t>
  </si>
  <si>
    <t xml:space="preserve">INVOLUCRAR  A LAS ORGANIZACIONES  DE PARTICIPACION CIUDADANA Y COMUNITARIA  EN LA GESTION DEL GOBIERNO TERRITORIAL Y DEMAS ASPECTOS DEL MUNICIPIO </t>
  </si>
  <si>
    <t xml:space="preserve">Numero de organizaciones ciudadanas involucradas que participan y realizan seguimiento a la gestion municipal </t>
  </si>
  <si>
    <t xml:space="preserve">FORTALECER LOS ESPACIOS DE PARTICIPACION CIUDADANA Y COMUNITARIA , A TRAVES DE LA FORMACION SOBRE CONTROL CIUDADANO  Y GESTION PUBLICA AL 30% DE LA POBLACION </t>
  </si>
  <si>
    <t>porcentaje de poblacion formada</t>
  </si>
  <si>
    <t>Implementar la Estrategia de Gobierno en línea en el orden territorial durante el cuatrienio</t>
  </si>
  <si>
    <t>porcentaje  de avance  en el Índice de Gobierno en línea</t>
  </si>
  <si>
    <t>Dotación de infraestructura para incrementar el acceso a internet  durante el cuatrienio</t>
  </si>
  <si>
    <t>Usuarios de internet por cada 100 habitantes</t>
  </si>
  <si>
    <t>Proporcionar los implementos básicos para permitir el acceso a TIC durante el cuatrienio</t>
  </si>
  <si>
    <t xml:space="preserve">numero de elementos proporcionados </t>
  </si>
  <si>
    <t>Garantizar la gestión adecuada de papel y  residuos electrónicos durante el cuatrienio en un 100%</t>
  </si>
  <si>
    <t xml:space="preserve">porcentaje de equipos electronicos y papel dispuestos apropiadamente </t>
  </si>
  <si>
    <t>Generar (7) siete estrategias que permitan el mejoramiento y conservación de los recusros naturales del municipio</t>
  </si>
  <si>
    <t>Numero de estrategias generadas</t>
  </si>
  <si>
    <t>DESARROLLO INSTITUCIONAL</t>
  </si>
  <si>
    <t>POR UN BUEN GOBIERNO</t>
  </si>
  <si>
    <t>CON VIVIENDA, MEJOR CALIDAD DE VIDA</t>
  </si>
  <si>
    <t>APOYEMOS A LAS VÍCTIMAS DEL CONFLICTO ARMADO</t>
  </si>
  <si>
    <t>N.A</t>
  </si>
  <si>
    <t>AUMENTAR LA COBERTURA EDUCATIVA EN BASICA PRIMARIAEN  10% DURANTE EL PERIDO DE GOBIERNO</t>
  </si>
  <si>
    <t>GARANTIZAR QUE EL 100% DE LOS NIÑOS, NIÑAS Y ADOLESCENTES VICTIMAS DEL CONFLICTO ARMADO ACCEDAN A LA EDUCACIÓN</t>
  </si>
  <si>
    <t>PORCENTAJE DE NIÑOS, NIÑAS Y ADOLESCENTES MATRICULADOS</t>
  </si>
  <si>
    <t>NÚMERO DE NIÑOS, NIÑAS Y ADOLESCENTES MATRICULADOS</t>
  </si>
  <si>
    <t>MATRICULAR 160 NIÑOS, NIÑAS Y ADOLESCENTESA LA POBLACIÓN VICTIMA DEL CONFLICTO ARMADO EN  EDUCACIÓN PRIMARIA, SECUNDARIA Y MEDIA</t>
  </si>
  <si>
    <t>DEL 100% DE NIÑOS, NIÑAS Y ADOLESCENTES VICTIMAS DEL CONFLICTO ARMADO SOLO EL 70% ESTA MATRICULADO</t>
  </si>
  <si>
    <t>MANTENER AL 100% AFILIADAS AL REGIMEN SUBSIDIADO A LA POBLACIÓN DESPLAZADA</t>
  </si>
  <si>
    <t>MANTENER AFILIADO AL 100% A NIÑOS, NIÑAS Y ADOLECENTES</t>
  </si>
  <si>
    <t>Porcentaje de POBLACION DESPLAZADA AFILIADOS AL REGIMEN SUBSIDIADO</t>
  </si>
  <si>
    <t>Porcentaje de niños, niñas y adolescente AFILIADOS AL REGIMEN SUBSIDIADO</t>
  </si>
  <si>
    <t>MANTENER A 3764 PERSONAS EN EL REGIMEN SUBSIDIADO</t>
  </si>
  <si>
    <t>A,2,1,3</t>
  </si>
  <si>
    <t>0,4% INTERVENTORÍA DEL RÉGIMEN SUBSIDIADO</t>
  </si>
  <si>
    <t xml:space="preserve">REALIZAR 4 TALLERES A LOS  ADOLESCENTES Y ADULTOS, DE AMBOS SEXOS,  A 30 FAMILIAS EN POBREZA EXTREMA EN MÉTODOS DE PLANIFICACIÓN FAMILIAR. </t>
  </si>
  <si>
    <t>NÚMERO DE TALLERES REALIZADOS</t>
  </si>
  <si>
    <t xml:space="preserve">GARANTIZAR AL 100% DE LA POBLACIÓN VÍCTIMA DEL CONFLICTO ARMADO LOS DERECHOS DE SALUD Y EDUCACION PARA UNA MEJOR CALIDAD DE VIDA 
</t>
  </si>
  <si>
    <t xml:space="preserve">PORCENTAJE DE POBLACIÓN VICTIMA DEL CONFLICTO CON RECONOMICIENTO DE LOS DERECHOS
</t>
  </si>
  <si>
    <t>PORCENTAJE DE  COBERTURA</t>
  </si>
  <si>
    <t xml:space="preserve"> REALIZAR LA CONFORMACIÓN DE 1 MESA DE PRIMERA INFANCIA </t>
  </si>
  <si>
    <t xml:space="preserve">AUMENTAR EN 10 %   LA COBERTURA DE ATENCIÓN A LA PRIMERA INFANCIA 
</t>
  </si>
  <si>
    <t xml:space="preserve">Realizar 8 mesas de padres y en centrsos educativos para divulgar el código de infancia y adolescencia </t>
  </si>
  <si>
    <t>NÚMERO de mesas realizadas</t>
  </si>
  <si>
    <t>IMPLEMENTAR al 100% la Estrategia de Cero a Siempre</t>
  </si>
  <si>
    <t>NÚMERO DE INDICES DE VIOLENCIA REDUCIDO</t>
  </si>
  <si>
    <t>MANTENER LOS 4 PROGRAMAS DIRIGIDOS A LA POBLACIÓN DE PRIMERA INFANCIA EN EL MUNICIPIO</t>
  </si>
  <si>
    <t xml:space="preserve">brindar proteccion al 40% de poblacion adulto mayor  los adultos mayores  a traves del respeto y la sensibilidad de la poblacion </t>
  </si>
  <si>
    <t xml:space="preserve">Gestionar 4 PROYECTOS  para garantizar la seguridad alimentaria  a 50  adultos mayores  con dificultades económicas </t>
  </si>
  <si>
    <t>GESTIONAR LA IMPLEMENTACION DEL 20% LOS PLANES MAESTROS DE ACUEDUCTO Y ALCANTARILLADOS DE LA CABECERA MUNICIPAL Y LOS CENTROS POBLADOS</t>
  </si>
  <si>
    <t>MANTENER ANUALMENTE LOS SUBSIDIOS A LOS USUARIOS DE LOS ESTRATOS 1,2 Y 3 DEL  SERVICIO DE ACUEDUCTO</t>
  </si>
  <si>
    <t>MANTENER ANUALMENTE LOS SUBSIDIOS A LOS USUARIOS DE LOS ESTRATOS 1,2 Y 3 DEL SERVICIO DE ALCANTARILLADO</t>
  </si>
  <si>
    <t>MANTENER ANUALMENTE LOS SUBSIDIOS A LOS USUARIOS DE LOS ESTRATOS 1,2 Y 3 DEL SERVICIO DE ASEO</t>
  </si>
  <si>
    <t>REALIZAR (4) CUATRO CAMPAÑAS DE CAPACITACIÓN PARA LA POBLACIÓN EN TÉCNICAS DE RECICLAJE Y EL MANEJO DE RESIDUOS SÓLIDOS.</t>
  </si>
  <si>
    <t>FORMULAR (1) UN PROYECTO DE APROVECHAMIENTO DE RESIDUOS SÓLIDOS</t>
  </si>
  <si>
    <t xml:space="preserve">NÚMERO DE CAMPAÑAS DE CAPACITACIÓN REALIZADAS. </t>
  </si>
  <si>
    <t>NUMERO DE PROYECTOS DE APROVECHAMIENTO DE RESIDUOS SÓLIDOS FORMULADOS.</t>
  </si>
  <si>
    <t>NÙMERO DE PROYECTOS GESTIONADOS</t>
  </si>
  <si>
    <t>Implementar en un 100% el plan municipal de gestión de riesgo</t>
  </si>
  <si>
    <t>Adelantar 4 jornadas en promoción y prevención DEL RIESGO A LA POBLACIÓN DEL MUNICIPIO</t>
  </si>
  <si>
    <t>REALIZAR 4 ACCIONES DE ARTICULACIÓN INTERSECTORIAL PARA EL DESARROLLO DE LOS PLANES PREVENTIVOS, DE MITIGACIÓN Y SUPERACIÓN DE LAS EMERGENCIAS Y DESASTRES.</t>
  </si>
  <si>
    <t>NÚMERO DE ACCIONES REALIZADAS</t>
  </si>
  <si>
    <t>Implementar y mantener 5 proyectos agropecuarios</t>
  </si>
  <si>
    <t>NÚMERO DE CABEZAS DE GANADO VACUNADOS</t>
  </si>
  <si>
    <t>PAIME CON BUENAS VÍAS</t>
  </si>
  <si>
    <t>Realizar (6) SEIS jornadas de capacitación y prevención de accidentes de tránsito en la vía</t>
  </si>
  <si>
    <t>NÚMERO DE PROYECTOS GESTIONADOS</t>
  </si>
  <si>
    <t>SECTOR :</t>
  </si>
  <si>
    <t>TOTAL SECTOR:</t>
  </si>
  <si>
    <t xml:space="preserve">OBJETIVO DEL EJE / DIMENSIÓN: </t>
  </si>
  <si>
    <t>RECURSOS FINANCIEROS (MILES DE PESOS )</t>
  </si>
  <si>
    <t>GERENCIA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</si>
  <si>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</si>
  <si>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</si>
  <si>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</si>
  <si>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</si>
  <si>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</si>
  <si>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META  VIGENCIA (2012)</t>
  </si>
  <si>
    <t>META  ALCANZADA 1ª SEMESTRE</t>
  </si>
  <si>
    <t>META  ALCANZADA 2ª SEMESTRE</t>
  </si>
  <si>
    <t>RECURSO PROPIO</t>
  </si>
  <si>
    <t>SGP ESPECIFICO</t>
  </si>
  <si>
    <t>SGP LIBRE DESTINACION</t>
  </si>
  <si>
    <t>CREDITO</t>
  </si>
  <si>
    <t>REGALIAS</t>
  </si>
  <si>
    <t>NACION</t>
  </si>
  <si>
    <t>DPTO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</si>
  <si>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</si>
  <si>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</si>
  <si>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</si>
  <si>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</si>
  <si>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</si>
  <si>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</si>
  <si>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</si>
  <si>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</si>
  <si>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</si>
  <si>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NOMBRE  -  Secretario de XXXXXXXX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</si>
  <si>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</si>
  <si>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</si>
  <si>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</si>
  <si>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</si>
  <si>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</si>
  <si>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</t>
  </si>
  <si>
    <t>INDICADOR</t>
  </si>
  <si>
    <t>UNIDAD DE MEDIDA</t>
  </si>
  <si>
    <t>EJE: DESARROLLO SOCIAL</t>
  </si>
  <si>
    <t>EJE: DESARROLLO AMBIENTAL</t>
  </si>
  <si>
    <t>EJE: DESARROLLO ECONOMICO</t>
  </si>
  <si>
    <t xml:space="preserve">EJE: DESARROLLO EN SERVICIO SOCIAL E INFRAESTRUCTURA </t>
  </si>
  <si>
    <t>EJE: DESARROLLO TECNOLOGICO</t>
  </si>
  <si>
    <t>EJE: DESARROLLO INSTITUCIONAL</t>
  </si>
  <si>
    <t>PROGRAMA:                       EDUCANDO PARA EL DESARROLLO</t>
  </si>
  <si>
    <t>OBJETIVOS:                             N/A</t>
  </si>
  <si>
    <t>MANTENER LA COBERTURA EDUCATIVA EN BASICA PRIMARIA EN  85.7% DURANTE EL PERIDO DE GOBIERNO</t>
  </si>
  <si>
    <t>ALIMENTACION ESCOLAR</t>
  </si>
  <si>
    <t>TRANSPORTE ESCOLAR</t>
  </si>
  <si>
    <t xml:space="preserve">AUMENTAR LA COBERTURA EDUCATIVA EN BASICA SECUNDARIA  EN 10% DURANTE EL PERIDO DE GOBIERNO
</t>
  </si>
  <si>
    <t xml:space="preserve">PORCENTAJE DE COBERTURA EN BASICA SECUNDARIA .
</t>
  </si>
  <si>
    <t xml:space="preserve">CONSTRUIR 30 METROS CUADRADOS DE AULA EDUCATIVA 
</t>
  </si>
  <si>
    <t xml:space="preserve">NÚMERO DE METROS CUADRADOS DE AULA ESCOLAR CONSTRUIDOS
</t>
  </si>
  <si>
    <t xml:space="preserve">CONSTRUCCIÓN, AMPLIACIÓN Y ADECUACION DE INFRAESTRUCTURA EDUCATIVA                                                                                                                                                              </t>
  </si>
  <si>
    <t>NÚMERO DE INSTITUCIONES EDUCATIVAS QUE SE LE HA REALIZADO MANTENIMIENTO</t>
  </si>
  <si>
    <t>MANTENIMIENTO DE INFRAESTRUCTURA EDUCATIVA</t>
  </si>
  <si>
    <t>DOTACIÓN INSTITUCIONAL Y MEDIOS PEDAGOGICOS</t>
  </si>
  <si>
    <t>GARANTIZAR QUE EL 100% DE LOS NIÑOS, NIÑAS Y ADOLESCENTES VICTIMAS DEL CONFLICTO ARMADO ACCEDAN A LA EDUCACIÓN, DURANTE EL PERIODO DE GOBIERNO</t>
  </si>
  <si>
    <t>SECTOR : CULTURA</t>
  </si>
  <si>
    <t>PROGRAMA:                      FORTALEZCAMOS NUESTRA CULTURA</t>
  </si>
  <si>
    <t>OBJETIVOS:                              N/A</t>
  </si>
  <si>
    <t>FOMENTO, APOYO Y DIFUSIÓN DE EVENTOS Y EXPRESIONES ARTÍSTICAS Y CULTURALES</t>
  </si>
  <si>
    <t>REALIZAR 4 CAPACITACIONES DURANTE EL PERIODO DE GOBIERNO AL BIBLIOTECARIO SOBRE EL BUEN FUNCIONAMIENTO Y EL BUEN SERVICIO DE LA BIBLIOTECA</t>
  </si>
  <si>
    <t>MANTENER ANUALMENTE LAS 2 ESCUELAS DE FORMACION DE DANZAS Y BANDA MUNICIPAL DURANTE EL PERIODO DE GOBIERNO</t>
  </si>
  <si>
    <t xml:space="preserve">DOTACIÓN DE LA INFRAESTRUCTURA ARTÍSTICA Y CULTURAL  </t>
  </si>
  <si>
    <t>CONSTRUCCIÓN, MANTENIMIENTO Y ADECUACIÓN DE LA INFRAESTRUCTURA ARTÍSTICA Y CULTURAL</t>
  </si>
  <si>
    <t>SECTOR : RECREACION Y DEPORTE</t>
  </si>
  <si>
    <t>PROGRAMA:                       TODOS JUGANDO</t>
  </si>
  <si>
    <t>REALIZAR 8 MANTENIMIENTOS A ESCENARIOS DEPORTIVOS Y RECREATIVOS DEL MUNICIPIO DURANTE EL PERIODO DE GOBIERNO</t>
  </si>
  <si>
    <t>CONSTRUCCIÓM, MANTENIMEINTO Y/O ADECUACIÓN DE LOS ESCENARIOS DEPORTIVOS Y RECREATIVOS</t>
  </si>
  <si>
    <t>CONSTRUIR 2 ESCENARIOS DEPORTIVOS Y RECREATIVOS DEL MUNICIPIO DURANTE EL PERIODO DE GOBIERNO</t>
  </si>
  <si>
    <t>FOMENTO, DESARROLLO Y PRÁCTICA DEL DESPORTE, LA RECREACIÓN Y EL APROVECHAMIENTO DEL TIEMPO LIBRE</t>
  </si>
  <si>
    <t>NÚMERO DE PROGRAMA MANTENIDOS</t>
  </si>
  <si>
    <t>REALIZAR 4 DOTACIONES DE  IMPLEMENTOS PARA LA PRACTICA DEL DEPORTE DURANTE EL PERIODO DE GOBIERNO</t>
  </si>
  <si>
    <t>DOTACIÓN DE ESCENARIOS DEPORTIVOS E IMPLEMENTOS PARA LA PRACTICA DEL DEPORTE</t>
  </si>
  <si>
    <t>SECTOR : SALUD</t>
  </si>
  <si>
    <t>PROGRAMA:                   SALUD PARA TODOS</t>
  </si>
  <si>
    <t>AFILIACIÓN AL REGIMEN SUBSIDIADO</t>
  </si>
  <si>
    <t>PORCENTAJE DE AFILIADOS</t>
  </si>
  <si>
    <t>REALIZAR 4 INTERVENTORÍA A LOS CONTRATOS DEL RÉGIMEN SUBSIDIADO CON CONVIDA</t>
  </si>
  <si>
    <t>NÚMERO DE INTERVENTORIAS</t>
  </si>
  <si>
    <t>INTERVENTORÍA DEL RÉGIMEN SUBSIDIADO</t>
  </si>
  <si>
    <t>REALIZAR 4 CAMPAÑAS DE INVITACIÓN PARA VACUNACIÓN.</t>
  </si>
  <si>
    <t>NÚMERO DE CAMPAÑAS</t>
  </si>
  <si>
    <t>ELABORAR 1 PLAN DE SEGURIDAD ALIMENTARIA Y NUTRICIONAL</t>
  </si>
  <si>
    <t xml:space="preserve"> NÚMERO DE PLANES DE SEGURIDAD ALIMENTARIA ELABORADOS</t>
  </si>
  <si>
    <t>REALIZAR 25 CHARLAS EN INSTITUCIONES EN PROMOCION Y PREVENCION</t>
  </si>
  <si>
    <t>NÚMERO DE CHARLAS REALIZADAS</t>
  </si>
  <si>
    <t>GESTIONAR CAPACITACIÓN DE FACTORES PROTECTORES DE LA SALUD BUCAL EN 4 INSTITUCIONES EDUCATIVAS</t>
  </si>
  <si>
    <t>NÚMERO DE CAPACITACIONES GESTIONADAS</t>
  </si>
  <si>
    <t>REALIZAR 16 JORNADAS CON PADRES, CUIDADORES SOBRE LA IMPORTANCIA DE SALUD ORAL</t>
  </si>
  <si>
    <t xml:space="preserve">NÚMERO DE JORNADAS REALIZADAS </t>
  </si>
  <si>
    <t>ADELANTAR JUNTO CON EL CENTRO DE SALUD 4  PLANES Y PROGRAMA DE SALUD PARA ADULTOS MAYORES.</t>
  </si>
  <si>
    <t>NÚMERO DE PLANES Y PROGRAMA ADELANTADOS</t>
  </si>
  <si>
    <t>NÚMERO DE  TALLERES REALIZADOS</t>
  </si>
  <si>
    <t xml:space="preserve">PORCENTAJE DE POBLACIÓN VICTIMA DEL CONFLICTO CON RECONOMICIENTO DE LOS DERECHOS
</t>
  </si>
  <si>
    <t>SALUD PUBLICA</t>
  </si>
  <si>
    <t>GARANTIZAR 12 CAMPAÑAS DE VACUNACION NIÑOS, NIÑAS MENORES DE 5 AÑOS Y  MUJERES EN EDAD FÉRTIL DE LA POBLACION DESPLAZADA</t>
  </si>
  <si>
    <t>NÚMERO DE CAMPAÑAS RELIZADAS</t>
  </si>
  <si>
    <t>HACER 8 JORNADAS DE PROMOCIÓN DE LA SALUD  PARA GENERAR LA CULTURA DEL AUTO CUIDADO  PARA LA POBLACION DESPLAZADA</t>
  </si>
  <si>
    <t>PROGRAMA:                  ATENCION A LA PRIMERA INFANCIA</t>
  </si>
  <si>
    <t>PROGRAMA DE ATENCION INTEGRLA A LA PRIMERA INFANCIA PAIPI</t>
  </si>
  <si>
    <t>IMPLEMENTAR  AL 100% LA ESTRATEGIA DE CERO A SIEMPRE</t>
  </si>
  <si>
    <t>PORCENTAJE DE CUMPLIMIENTO</t>
  </si>
  <si>
    <t xml:space="preserve">REALIZAR LA CONFORMACIÓN DE 1 MESA DE PRIMERA INFANCIA </t>
  </si>
  <si>
    <t>NÚMERO DE  MESAS CONFORMADAS</t>
  </si>
  <si>
    <t>REALIZAR 8 MESAS DE PADRES Y EN CENTROS EDUCATIVOS PARA DIVULGAR EL CÓDIGO DE INFANCIA Y ADOLESCENCIA</t>
  </si>
  <si>
    <t>NÚMERO DE  MESAS REALIZADAS</t>
  </si>
  <si>
    <t xml:space="preserve">HACER 2  PROYECTOS PARA GESTIONAR RECURSOS DE COOFINANCIACION PARA EL SECTOR DE INFANCIA Y ADOLESCENCIA </t>
  </si>
  <si>
    <t>NO. PROYECTOS GESTIONADOS</t>
  </si>
  <si>
    <t>REDUCIR LOS ÍNDICES DE VIOLENCIA INFANTIL A 0 CASOS  Y CONSUMO DE DROGAS EN JÓVENES EN 0 JÓVENES</t>
  </si>
  <si>
    <t xml:space="preserve">PROTECCION INTEGRAL A LA ADOLESCENCIA </t>
  </si>
  <si>
    <t>HACER 4 PROGRMAS PARA PROCURAR LA PROTECCIÓN INTEGRAL DE LOS DERECHOS DE LOS ADOLESCENTES EN RIESGO O IMPLICADOS  EN CONDUCTA PUNIBLE</t>
  </si>
  <si>
    <t>NÚMERO DE PROGRAMA REALIAZADOS</t>
  </si>
  <si>
    <t>REALIZAR CHARLAS 8  PREVENTIVAS SOBRE EL MALTRATO INFANTIL, VIOLENCIA INTRAFAMILIAR Y ABUSO SEXUAL.</t>
  </si>
  <si>
    <t>HACER 4  PROGRMAS  PARA PREVENIR EL RECLUTAMIENTO DE NIÑOS , NIÑAS Y ADOLESCENTES POR PARTE DE LOS GRUPOS ARMADOS</t>
  </si>
  <si>
    <t xml:space="preserve">NÚMERO DE PROGRAMA REALIZADOS </t>
  </si>
  <si>
    <t>MANTENER LOS 4 PROGRAMA DIRIGIDOS A LA POBLACIÓN DE PRIMERA INFANCIA EN EL MUNICIPIO</t>
  </si>
  <si>
    <t>PROGRAMA:                       MEJORAMIENTO DE LA CALIDAD DE VIDA DEL ADULTO MAYOR</t>
  </si>
  <si>
    <t xml:space="preserve">BRINDAR PROTECCION AL 40% DE POBLACION ADULTO MAYOR  LOS ADULTOS MAYORES  A TRAVES DEL RESPETO Y LA SENSIBILIDAD DE LA POBLACION </t>
  </si>
  <si>
    <t>PORCENTAJE DE ADULTOS MAYORES PROTEGIDOS</t>
  </si>
  <si>
    <t xml:space="preserve">REALIZAR 4 CAPACITACIONES A LA POBLACION SOBRE EL RESPETO Y LA SENSIBILIDAD HACIA LOS ADULTOS MAYORES </t>
  </si>
  <si>
    <t>INVOLUCRAR A LOS ADULTOS MAYORES  EN  4 ACTIVIDADES CULTURALES LÚDICAS Y DEPORTIVAS</t>
  </si>
  <si>
    <t>NÚMERO DE ACTIVIDADES REALIZADAS</t>
  </si>
  <si>
    <t xml:space="preserve">GESTIONAR 4 PROYECTOS PARA GARANTIZAR LA SEGURIDAD ALIMENTARIA  A 50  ADULTOS MAYORES  CON DIFICULTADES ECONÓMICAS </t>
  </si>
  <si>
    <t xml:space="preserve">PROGRAMA:                      ATENCIÓN INTEGRAL  A DISCAPACITADOS </t>
  </si>
  <si>
    <t>OBJETIVOS:                          N/A</t>
  </si>
  <si>
    <t>PROPENDER POR UNA ATENCIÓN ADECUADA AL 70% DE LAS PERSONAS CON DISCAPACIDAD, OFRECIÉNDOLES UN TRATAMIENTO DE REHABILITACIÓN INTEGRAL A TRAVÉS DE ACTIVIDADES QUE LES PERMITAN MAYOR INDEPENDENCIA, AUTONOMÍA, RESPONSABILIDAD. DESEMPEÑO Y PRODUCTIVIDAD.</t>
  </si>
  <si>
    <t xml:space="preserve">PORCENTAJE DE DISCAPACITADOS ATENDIDOS INTEGRALMENTE 
</t>
  </si>
  <si>
    <t xml:space="preserve">REALIZAR UN (1) DIAGNOSTICO PARA LA IDENTIFICACIÓN DE LA POBLACIÓN DISCAPACITADA </t>
  </si>
  <si>
    <t>NÚMERO DE DIAGNOSTICOS REALIZADOS</t>
  </si>
  <si>
    <t xml:space="preserve">DESARROLLAR CUATRO (4) ACTIVIDADES LÚDICO RECREATIVAS PARA LA POBLACIÓN DISCAPACITADA  </t>
  </si>
  <si>
    <t>NÚMERO DE ACTIVIDADES DESARROLLADAS</t>
  </si>
  <si>
    <t>REALIZAR UNA GESTION PARA LA CONSECUCION DE  RECURSOS PARA ADECUAR  LA LOGÍSTICA MUNICIPAL PARA DISCAPACITADOS (RAMPA DE ACCESO)</t>
  </si>
  <si>
    <t>PROMOVER 2  ACCIONES QUE APORTEN A LA INCLUSIÓN DE LA POBLACIÓN DISCAPACITADA AL SECTOR LABORAL.</t>
  </si>
  <si>
    <t>NÚMERO DE ACCIONES PROMOVIDAS</t>
  </si>
  <si>
    <t>PROGRAMA:                    IGUALDAD Y PROTECCIÓN A LA MUJER</t>
  </si>
  <si>
    <t xml:space="preserve">PROMOVER LA IGUALDAD DE GENERO Y EL RESPETO POR LAS MUJERES AL 100% DE LA POBLACION </t>
  </si>
  <si>
    <t xml:space="preserve">PORCENTAJE DE LA POBLACION QUE RECONOCE LA IGUALDAD Y EL RESPETO POR LA MUJER </t>
  </si>
  <si>
    <t xml:space="preserve">REALIZAR OCHO (8) CAPACITACIONES SOBRE LA IGUALDAD DE GENERO </t>
  </si>
  <si>
    <t>REALIZAR  OCHO (8)  EVENTOS PARA FORMAR A LA MUJER EN TEMAS COMO: DENUNCIA EN LA VULNERACIÓN DE SUS DERECHOS,  AUTOESTIMA, SUPERACIÓN</t>
  </si>
  <si>
    <t>NÚMERO DE EVENTOS REALIZADOS</t>
  </si>
  <si>
    <t>PROGRAMA:                     TODOS IDENTIFICADOS</t>
  </si>
  <si>
    <t xml:space="preserve">BENEFICIAR AL 100% DE LAS  FAMILIAS EN CONDICIÓN DE POBREZA EXTREMA CON LA POLÍTICA DE RED UNIDOS </t>
  </si>
  <si>
    <t>PORCENTAJE DE FAMILIAS BENEFICIADAS</t>
  </si>
  <si>
    <t>IDENTIFICAR AL 100% DE LOS MIEMBROS DE LAS FAMILIAS CON ESTAS CONDICIONES : LOS MENORES ENTRE 0 Y 7 AÑOS TIENEN REGISTRO CIVIL, LOS NIÑOS ENTRE 7 Y 18 AÑOS TIENEN TARJETA DE IDENTIDAD, Y LAS PERSONAS MAYORES DE 18 AÑOS TIENEN CÉDULA O CONTRASEÑA CERTIFICADA.</t>
  </si>
  <si>
    <t xml:space="preserve">PORCENTAJE DE FAMILIAS IDENTIFICADAS </t>
  </si>
  <si>
    <t>100% DE LOS MIEMBROS DE UNA FAMILIA CON ESTAS CONDICIONES:   LOS HOMBRES ENTRE 18 Y 50 AÑOS TIENEN LIBRETA MILITAR.</t>
  </si>
  <si>
    <t xml:space="preserve">NÚMERO DE FAMILIAS IDENTIFICADAS </t>
  </si>
  <si>
    <t xml:space="preserve">GESTIONAR QUE  EL 100% DE  LOS ADULTOS MAYORES DE 60 AÑOS POSEAN ALGUNA FUENTE DE INGRESO Y/O TIENEN UN MECANISMO DE SUSTENTO ECONÓMICO AL INTERIOR DEL HOGAR. </t>
  </si>
  <si>
    <t>NÚMERO DE ADULTOS MAYORES GESTIONADAS</t>
  </si>
  <si>
    <t>GESTIONAR  QUE  EN 30 FAMILIAS EN POBREZA EXTREMA   UN MIEMBRO DE LA FAMILIA MAYOR DE 15 AÑOS TENGA  UNA OCUPACIÓN REMUNERADA O ESTÁ VINCULADO A UNA FUENTE DE INGRESOS AUTÓNOMA.</t>
  </si>
  <si>
    <t xml:space="preserve">NÚMERO DE FAMILIAS GESTIONADOS </t>
  </si>
  <si>
    <t>GESTIONAR QUE EN EL 100% DE LAS FAMILIAS EN POBREZA EXTREMA   TODAS LAS PERSONAS EN EDAD DE TRABAJAR DEL HOGAR ALCANZAN UN NIVEL DE CAPACIDADES QUE FACILITA SU VINCULACIÓN A UNA OCUPACIÓN REMUNERADA O MEJORA LAS CONDICIONES DE LA ACTIVIDAD QUE YA DESARROLLA.</t>
  </si>
  <si>
    <t xml:space="preserve">NÚMERO DE FAMILIAS GESTIONADAS </t>
  </si>
  <si>
    <t>GESTIONAR  EN EL 100% DE LAS  FAMILIAS EN POBREZA EXTREMA  QUE EL HOGAR ALCANZE UN NIVEL DE ACTIVOS QUE FACILITA SU VINCULACIÓN A UNA OCUPACIÓN REMUNERADA O MEJORA LAS CONDICIONES DE LA ACTIVIDAD QUE YA DESARROLLA.</t>
  </si>
  <si>
    <t>VINCULAR A  LOS INTEGRANTES  DE 30 FAMILIAS EN POBREZA EXTREMA  A ALGÚN PROGRAMA DE ATENCIÓN INTEGRAL EN CUIDADO, NUTRICIÓN Y EDUCACIÓN INICIAL.</t>
  </si>
  <si>
    <t>NÚMERO DE INTEGRANTES  DE LAS FAMILIAS VINCULADOS</t>
  </si>
  <si>
    <t>INVOLUCRAR AL  LOS INTEGRANTES  DEL 100% DE LAS FAMILIAS EN POBREZA EXTREMA  AL SISTEMA GENERAL DE SEGURIDAD SOCIAL EN SALUD – SGSS-.</t>
  </si>
  <si>
    <t>INVOLUCRAR  A LOS MIEMBROS DEL 100% DE LAS  FAMILIAS EN POBREZA EXTREMA  A INTERVENCIONES DE PROMOCIÓN DE LA SALUD A LAS CUALES TIENEN DERECHO EN EL MARCO DEL SGSS EN SALUD.</t>
  </si>
  <si>
    <t>NÚMERO DE INTEGRANTES  DE LAS FAMILIAS INVOLUCRADOS</t>
  </si>
  <si>
    <t>GESTIONAR QUE LOS NIÑOS Y NIÑAS DEL 100% DE LAS FAMILIAS EN POBREZA EXTREMA CUENTEN  CON ESQUEMA COMPLETO DE VACUNACIÓN</t>
  </si>
  <si>
    <t>PORCENTAJE  DE NIÑOS Y NIÑAS VACUNADOS</t>
  </si>
  <si>
    <t>GESTIONAR QUE LOS MIEMBROS DE 30 FAMILIAS EN POBREZA EXTREMA ASISTAN A TODOS LOS PROGRAMA DE PYP DEL MUNICIPIO</t>
  </si>
  <si>
    <t>INVOLUCRAR AL 100% DE LAS FAMILIAS A QUE PRACTIQUEN   HÁBITOS SALUDABLES DE ALIMENTACIÓN Y ACCEDEN DE MANERA OPORTUNA A LOS ALIMENTOS.</t>
  </si>
  <si>
    <t>PORCENTAJE  DE FAMILIAS QUE PRACTICAN HÁBITOS SALUDABLES Y ACCEDEN DE MANERA OPORTUNA A LOS ALIMENTOS</t>
  </si>
  <si>
    <t>GESTIONAR EN 10  DE LAS FAMILIAS EN POBREZA EXTREMA:  SUBSIDIOS DE VIVIENDA NUEVA, MEJORAMIENTOS, CONSTRUCCIÓN EN SITIO PROPIO Y ASESORAMIENTO EN TITULACIÓN DE PREDIOS, DE ACUERDO A SUS NECESIDADES.</t>
  </si>
  <si>
    <t>NÚMERO DE SUBSIDIOS ENTREGADOS</t>
  </si>
  <si>
    <t>REALIZAR 2 ACCIONES A 30  FAMILIAS EN POBREZA EXTREMA  QUE REDUZCAN LOS NIVELES DE VIOLENCIA INTRAFAMILIAR Y LA OCURRENCIA DE HECHOS RELACIONADOS CON ABUSO SEXUAL EN LAS FAMILIAS UNIDOS. PARTICIPE EN LOS ESPACIOS DE APROVECHAMIENTO DEL TIEMPO LIBRE ABIERTOS DENTRO DEL MUNICIPIO. Y APLIQUE PAUTAS DE CRIANZA SI APLICA Y GENERE ESPACIOS DE DIÁLOGO Y CONVIVENCIA FAMILIAR.</t>
  </si>
  <si>
    <t xml:space="preserve">NÚMERO DE ACCIONES REALIZADAS </t>
  </si>
  <si>
    <t>VINCULAR  AL MENOS UN MIEMBRO DE 10 FAMILIAS EN POBREZA EXTREMA A REALIZAR  UN AHORRO PROGRAMADO EN EL SECTOR FINANCIERO</t>
  </si>
  <si>
    <t>NÚMERO DE INTEGRANTES VINCULADOS</t>
  </si>
  <si>
    <t>CAPACITAR A 10 FAMILIAS EN CONDICIÓN DE POBREZA EXTREMA  CON INFORMACIÓN SOBRE LAS RUTAS DE ATENCIÓN DE LOS SERVICIOS DE JUSTICIA Y ACCEDAN A ESTOS DE MANERA OPORTUNA Y EFICAZ.</t>
  </si>
  <si>
    <t>NÚMERO DE FAMILIAS CAPACITADAS</t>
  </si>
  <si>
    <t>PROGRAMA:                     APOYEMOS A LAS VICTIMAS DEL CONFLICTO ARMADO</t>
  </si>
  <si>
    <t xml:space="preserve">GESTION SOCIAL </t>
  </si>
  <si>
    <t>ACCIONES HUMANITARIAS</t>
  </si>
  <si>
    <t>REALIZAR CHARLAS 8 PREVENTIVAS SOBRE EL MALTRATO INFANTIL, VIOLENCIA INTRAFAMILIAR Y ABUSO SEXUAL A LA POBLACIÓN DESPLAZADA</t>
  </si>
  <si>
    <t>ADELANTAR 8 JORNADAS  PARA PREVENIR EL RECLUTAMIENTO Y  UTILIZACIÓN DE NIÑOS, NIÑAS Y ADOLESCENTES POR PARTE DE LOS GRUPOS ARMADOS ILEGALES A LA POBLACIÓN DESPLAZADA</t>
  </si>
  <si>
    <t>NÚMERO DE JORNADAS</t>
  </si>
  <si>
    <t>REALIZAR 8 TALLERES PARA LA PROMOCIÓN, PROTECCIÓN Y EL RESPETO A LOS DERECHOS HUMANOS A LA POBLACIÓN DESPLAZADA</t>
  </si>
  <si>
    <t xml:space="preserve">NÚMERO DE TALLERES </t>
  </si>
  <si>
    <t xml:space="preserve">REALIZAR 2 CENSOS Y SEGUIMIENTO DE PERSONAS DESPLAZADAS RESIDENTES EN EL MUNICIPIO </t>
  </si>
  <si>
    <t xml:space="preserve">NÚMERO DE CENSOS RELIZADOS </t>
  </si>
  <si>
    <t xml:space="preserve">DESARROLLO ECONOMICO </t>
  </si>
  <si>
    <t>REALIZACIÓN DE 8 TALLERES SOBRE ACEPTACIÓN E INCLUSIÓN SOCIAL PARA GARANTIZAR EL GOCE EFECTIVO DE DERECHOS DE LA POBLACIÓN VÍCTIMA DEL DESPLAZAMIENTO FORZADO POR LA VIOLENCIA A LA POBLACIÓN DESPLAZADA</t>
  </si>
  <si>
    <t>VINCULAR A 8 PERSONAS DESPLAZADAS  A LOS PROGRAMA PROYECTOS PRODUCTIVOS SOSTENIBLESA LA POBLACIÓN DESPLAZADA</t>
  </si>
  <si>
    <t xml:space="preserve">NÚMERO DE PERSONAS VINCULADOS A LOS PROYECTOS PRODUCTIVOS  </t>
  </si>
  <si>
    <t>HACER 4 CAPACITACIONES EN PARTICIPACIÓN CIUDADANA  A LA POBLACION DEZPLAZADA</t>
  </si>
  <si>
    <t>NUMEOR DE CAPACITACIONES REALIZADAS</t>
  </si>
  <si>
    <t>GESTION SOCIAL</t>
  </si>
  <si>
    <t>HACER 8 ASESORIAS  JURIDICAS PARA LA LEGALIZACIÓN DE PREDIOS NO TITULADOS EN POSESIÓN A LA POBLACIÓN DESPLAZADA</t>
  </si>
  <si>
    <t>NÚMERO DE ASESORIAS BRINDADS A LA POBLACION DESPLAZADA</t>
  </si>
  <si>
    <t xml:space="preserve">PROYECTOS DE TITULACION Y LEGALIZACION DE PREDIOS </t>
  </si>
  <si>
    <t>SECTOR : AGUA POTABLE Y SANEAMIENTO BASICO</t>
  </si>
  <si>
    <t>PROGRAMA:                      SERVICIOS PÚBLICOS DE AGUA POTABLE Y SANEAMIENTO BÁSICO DE CALIDAD</t>
  </si>
  <si>
    <t>NUMERO DE MANTENIMIENTOS  REALIZADOS</t>
  </si>
  <si>
    <t>MANTENER ANUALMENTE  LOS SUBSIDIOS A LOS USUARIOS DE LOS ESTRATOS 1,2 Y 3 DEL SERVICIO DE ASEO</t>
  </si>
  <si>
    <t>MANTENER ANUALMENTE EL CONVENIO DURANTE EL PERIODO DE GOBIERNO DEL 65% CON EL PLAN DEPARTAMENTAL DE AGUA PDA</t>
  </si>
  <si>
    <t>GESTIONAR  LA CONSTRUCCION DE 120 UNIDADES SANITARIAS PARA LA POBLACIÓN RURAL DISPERSA</t>
  </si>
  <si>
    <t>NUMERO DE CONSTRUCCIONES DE ACUEDUCTOS GESTIONADOS</t>
  </si>
  <si>
    <t>NUMERO DE CAPACITACIONES REALIZADAS</t>
  </si>
  <si>
    <t>NUMERO DE USUARIOS SUBSIDIADOS</t>
  </si>
  <si>
    <t>GESTIONAR LA IMPLEMENTACION DEL 20% DEL PLAN MAESTRO DE ACUEDUCTO Y ALCANTARILLADOS DE LA CABECERA MUNICIPAL Y LOS CENTROS POBLADOS</t>
  </si>
  <si>
    <t>NUMERO DE CAMPAÑAS REALIZADAS</t>
  </si>
  <si>
    <t>A.3.12.1 ???</t>
  </si>
  <si>
    <t>A.3,12,6 ???</t>
  </si>
  <si>
    <t>SECTOR : MEDIO AMBIENTE</t>
  </si>
  <si>
    <t>PROGRAMA:                     FOMENTAR LA CONSERVACIÓN Y RECUPERACIÓN DE LOS RECURSOS NATURALES</t>
  </si>
  <si>
    <t>GENERAR (7) SIETE ESTRATEGIAS QUE PERMITAN EL MEJORAMIENTO Y CONSERVACIÓN DE LOS RECUSROS NATURALES DEL MUNICIPIO</t>
  </si>
  <si>
    <t xml:space="preserve">
NUMERO DE ESTRATEGIAS GENERADAS
</t>
  </si>
  <si>
    <t>COMPRAR Y LEGALIZAR DOS PREDIOS.</t>
  </si>
  <si>
    <t>NÚMERO DE PREDIOS COMPRADOS Y/O LEGALIZADOS</t>
  </si>
  <si>
    <t>ADQUISISICON DE PREDIOS DE RESERCA HÍDRICA Y ZONA DE RESERVAS NATURALES</t>
  </si>
  <si>
    <t>GESTIONAR RECURSOS PARA LA REFORESTACIÓN DE NACIMIENTOS DE 4 QUEBRADAS.</t>
  </si>
  <si>
    <t>PORCENTAJE DE RECURSOS GESTIONADOS</t>
  </si>
  <si>
    <t>ELABORAR Y PRESENTAR 2 PROGRAMA ECOLÓGICOS ANTE LA CAR</t>
  </si>
  <si>
    <t>NUMERO DE PROGRAMA PRESENTADOS</t>
  </si>
  <si>
    <t>CONSERVACIÓN, PROTECCIÓN, RESTAURACIÓN Y APROVECHAMIENTO DE RECURSOS NATURALES Y DEL MEDIO AMBIENTE</t>
  </si>
  <si>
    <t>REALIZAR (15) ACOMPAÑAMIENTOS A LAS ACTIVIDADES DE LA CAR EN EL MUNICIPIO</t>
  </si>
  <si>
    <t>NÚMERO DE ACOMPAÑAMIENTOS REALIZADOS</t>
  </si>
  <si>
    <t>REALIZAR CUATRO (4) CAPACITACIONES AMBIENTALES A 100 PERSONAS EN EL MUNICIPIO</t>
  </si>
  <si>
    <t>EDUCACIÓN AMBIENTAL NO FORMAL</t>
  </si>
  <si>
    <t>REALIZAR 4 CAPACITACIONES Y/O TALLERES O SEMINARIOS PARA CONCIENTIZAR Y MOTIVAR SOBRE EL CUIDADO DEL MEDIO AMBIENTE</t>
  </si>
  <si>
    <t>NÚMERO CAPACITACIONES Y/O TALLERES O SEMINARIOS REALIZADOS</t>
  </si>
  <si>
    <t>CONCIENTIZAR A LOS DUEÑOS DE 8 NACIMIENTOS DE LA IMPORTANCIA DE LA SIEMBRA, MANTENIMIENTO Y CUIDADO DE ARBOLES EN LAS FUENTES HÍDRICAS</t>
  </si>
  <si>
    <t>NUMERO DE DUEÑOS CONCIENTIZADOS</t>
  </si>
  <si>
    <t>REFORESTACIÓN Y CONTROL DE LA EROSIÓN</t>
  </si>
  <si>
    <t>PROGRAMA:                       INTERVENIR LA PROBLEMÁTICA GENERADA POR LA FALLA GEOLÓGICA</t>
  </si>
  <si>
    <t>GESTIONAR (1) UN PROYECTO PARA LOS ESTUDIOS GEOTÉCNICOS PARTICIPANDO EN LA EJECUCIÓN DE LAS ACCIONES ESTABLECIDAS</t>
  </si>
  <si>
    <t>IDENTIFICAR TRES RIESGOS DE EMERGENCIAS Y DESASTRES EN EL MUNICIPIO</t>
  </si>
  <si>
    <t>NÚMERO DE RIESGOS IDENTIFICADOS</t>
  </si>
  <si>
    <t>MONITOREO, EVALUACIÓM Y ZONIFIACIÓN DEL RIESGO PARA FINES DE PLANIFIACIÓN</t>
  </si>
  <si>
    <t>SISTEMAS INTEGRADOS DE INFORMACIÓN PARA LA GESTIÓN DEL RIESGO DE DESASTRES</t>
  </si>
  <si>
    <t>PROGRAMA:                     REDUCIR EL ÍNDICE DE PERSONAS QUE ESTÉN EN UN ALTO GRADO DE RIESGO DE EMERGENCIA Y DESASTRES.</t>
  </si>
  <si>
    <t>OBJETIVOS:                            N/A</t>
  </si>
  <si>
    <t>FORMULAR (1) PLAN MUNICIPAL DE GESTIÓN DE RIESGO</t>
  </si>
  <si>
    <t>NUMERO DE PLANES FORMULADOS</t>
  </si>
  <si>
    <t>PLAN PARA LA GESTIÓN DEL RIESGO EN DESASTRES</t>
  </si>
  <si>
    <t>IMPLEMENTAR EN UN 100% EL PLAN MUNICIPAL DE GESTIÓN DE RIESGO</t>
  </si>
  <si>
    <t>PORCENTAJE DEL PLAN IMPLEMENTADO</t>
  </si>
  <si>
    <t>ADELANTAR 4 JORNADAS EN PROMOCIÓN Y PREVENCIÓN DEL RIESGO A LA POBLACIÓN DEL MUNICIPIO</t>
  </si>
  <si>
    <t>NÚMERO DE JORNADAS REALIZADAS</t>
  </si>
  <si>
    <t>SECTOR : AGROPECUARIO</t>
  </si>
  <si>
    <t>PROGRAMA:                      ASISTENCIA TÉCNICA AGROPECUARIOS</t>
  </si>
  <si>
    <t>REALIZAR  CAPACITACIÓN A 2000 PRODCTORES AGROPECUARIOS</t>
  </si>
  <si>
    <t>CANTIDAD DE CAPACITACIONES REALIZADAS</t>
  </si>
  <si>
    <t>PROGRAMAS Y PROYECTOS DE ASISTENCIA TÉCNICA DIRECTA</t>
  </si>
  <si>
    <t>IMPLEMENTACIÓN DE 400 HUERTAS CASERAS Y ESCOLARES</t>
  </si>
  <si>
    <t>NUMERO DE HUERTAS INSTAURADAS</t>
  </si>
  <si>
    <t>MONTAJE, DOTACIÓN Y MANTENIMIENTO DE GRANJAS EXPERIMENTALES</t>
  </si>
  <si>
    <t>REALIZAR 40 ACTIVIDADES DE ADECUACIÓN DEL VIVERO MUNICIPAL</t>
  </si>
  <si>
    <t>NUMERO DE ACTIVIDADES DE ADECUACIÓN</t>
  </si>
  <si>
    <t>IMPLEMENTAR Y MANTENER 5 PROYECTOS AGROPECUARIOS</t>
  </si>
  <si>
    <t>NUMERO DE PROYECTOS AGRÍCOLAS ESTABLECIDOS</t>
  </si>
  <si>
    <t>REALIZAR 120 JORNNADAS DE CONTROL DE ENFERMEDADES Y PLAGAS AGROPECUARIAS</t>
  </si>
  <si>
    <t>NUMERO DE JORNADAS REALIZADAS</t>
  </si>
  <si>
    <t>REALIZA LA ENTREGAA DE 1500 GALLINAS PONEDORAS A FAMILIAS VULNERABLES</t>
  </si>
  <si>
    <t>CANTIDAD DE GALLINAS ENTREGADAS</t>
  </si>
  <si>
    <t>DESARROLLO DE PROGRAMAS Y PROYECTOS PRODUCTIVOS EM EL MARCO DEL PLAN AGROPECUARIO</t>
  </si>
  <si>
    <t>REALIZAR 120 INSEMINACIONES A BOVINOS Y PORCINOS</t>
  </si>
  <si>
    <t>CANTIDAD DE BOVINOS Y PORCINOS INSEMINADOS.</t>
  </si>
  <si>
    <t>REALIZA 1000 ASESORÍAS TÉCNICAS PERSONALIZADAS</t>
  </si>
  <si>
    <t>CANTIDAD ASISTENCIAS TÉCNICAS PERSONALIZADAS REALIZADAS</t>
  </si>
  <si>
    <t>PROGRAMA:                    ORGANIZACIÓN DE PRODUCTORES</t>
  </si>
  <si>
    <t>GESTIONAR LA CREACIÓN DE 3 ALIANZAS PRODUCTIVAS</t>
  </si>
  <si>
    <t>NUMERO DE ALIANZAS PRODUCTIVAS GESTIONADAS</t>
  </si>
  <si>
    <t>PROGRAMA:                      COFINANCIACIÓN PARA PROYECTOS PRODUCTIVOS</t>
  </si>
  <si>
    <t>GESTIONAR LA ADQUISICIÓN DE 40 CRÉDITOS AGROPECUARIOS</t>
  </si>
  <si>
    <t>NUMERO DE CRÉDITOS OTORGADOS</t>
  </si>
  <si>
    <t>REALIZAR 50 ASESORÍAS EN LA GESTIÓN DE CRÉDITOS AGROPECUARIOS</t>
  </si>
  <si>
    <t>NUMERO DE ASESORÍAS REALIZADAS</t>
  </si>
  <si>
    <t>PROGRAMA:                       CENTRO DE ACOPIO Y COMERCIALIZACIÓN DE PRODUCTOS</t>
  </si>
  <si>
    <t>GESTIONAR LA CREACIÓN DE UN CENTRO DE ACOPIO</t>
  </si>
  <si>
    <t>NUMERO DE CENTROS DE ACOPIO CREADOS</t>
  </si>
  <si>
    <t>IMPLEMENTAR 10 MERCADOS CAMPESINOS</t>
  </si>
  <si>
    <t>NUMERO DE MERCADOS CAMPESINOS IMPLEMENTADOS</t>
  </si>
  <si>
    <t>PROGRAMA:                     SALUD PÚBLICA ANIMAL</t>
  </si>
  <si>
    <t>VACUANR A 7000 CABEZAS DE GANADO EN EL MUNICIPIO</t>
  </si>
  <si>
    <t>PROGRAMA:                     PRODUCTIVIDAD PARA DESPLAZADOS</t>
  </si>
  <si>
    <t>HACER 8 CAPACITACIÓN AGROPECUARIA A LA POBLACIÓN DESPLAZADA</t>
  </si>
  <si>
    <t>NÙMERO DE CAPACITACIONES REALIZADAS</t>
  </si>
  <si>
    <t>IMPLEMENTACIÓN DE HUERTAS 3 CASERAS O ESCOLARES DE LA POBLACIÓN DESPLAZADA</t>
  </si>
  <si>
    <t>NÚMERO DE HUERTAS IMPLEMENTADAS</t>
  </si>
  <si>
    <t xml:space="preserve">
REALIZAR 16 ASESORÍAS TÉCNICA PERSONALIZADAS AGROPECUARIAS A LA POBLACIÓN DESPLAZADA
</t>
  </si>
  <si>
    <t>NÚMERO DE ASESORIAS REALIZADAS</t>
  </si>
  <si>
    <t>PROGRAMA:                    PLAN DE DESARROLLO TURÍSTICO PARTICIPATIVO, BASADO EN EL ECOTURISMO</t>
  </si>
  <si>
    <t xml:space="preserve">NUMERO DE SENDEROS ECOLOGICOS CREADOS </t>
  </si>
  <si>
    <t xml:space="preserve">NUMERO DE MIRADORES CREADOS </t>
  </si>
  <si>
    <t xml:space="preserve">NUMERO DE METROS CUADRADOS CONSTRUIDOS </t>
  </si>
  <si>
    <t xml:space="preserve">NUMERO DE EVENTOS DE CICLOMONTAÑISMO REALIZADOS </t>
  </si>
  <si>
    <t>PROGRAMA:                      IMPLEMENTACIÓN LOGÍSTICA E INFRAESTRUCTURA DE CENTROS TURÍSTICOS</t>
  </si>
  <si>
    <t xml:space="preserve">NUMERO DE METROS CUADRADOS ADECUADOS </t>
  </si>
  <si>
    <t xml:space="preserve">NUMERO DE DIAGNOSTICOS REALIZADOS </t>
  </si>
  <si>
    <t>SECTOR : TRANSPORTE</t>
  </si>
  <si>
    <t>PROGRAMA:                       PAIME, CON BUENAS VIÁS</t>
  </si>
  <si>
    <t>REALIZAR EL MANTENIMIENTO A 160 KM DE LAS VÍAS TERCIARIAS</t>
  </si>
  <si>
    <t>NUMERO DE KILÓMETROS DE VÍAS TERCIARIAS CON MANTENIMIENTO REALIZADO</t>
  </si>
  <si>
    <t>GESTIONAR RECURSOS PARA LA CONSTRUCCIÓN DE 300 METROS DE PLACA HUELLA</t>
  </si>
  <si>
    <t>RECURSOS PARA LA CONSTRUCCIÓN DE METROS DE PLACA HUELLA GESTIONADOS</t>
  </si>
  <si>
    <t>GESTIONAR LOS RECURSOSA A PARTIR DE (20) PROYECTOS PARA LA CONSTRUCCIÓN DE OBRAS DE ARTE (GAVIONES, MUROS DE CONTENCIÓN, ALCANTARILLAS BOX COULVER, FILTROS, TRINCHOS)</t>
  </si>
  <si>
    <t>NUMERO DE OBRAS DE ARTE GESTIONADAS</t>
  </si>
  <si>
    <t>GESTIONAR LA ADQUISICIÓN DE (2) MAQUINARIAS PARA EL MANTENIMIENTO DE LAS VÍAS</t>
  </si>
  <si>
    <t>NUMERO DE ADQUISICIONES GESTIONADAS</t>
  </si>
  <si>
    <t>REALIZAR (20) VEINTE MANTENIMIENTO A LA MAQUINARIA DEL MUNICIPIO</t>
  </si>
  <si>
    <t>NUMERO DE MANTENIMIENTOS REALIZADOS</t>
  </si>
  <si>
    <t>GESTIONAR LA COFINANCIACIÓN DE (160) KITS DE HERRAMIENTAS PARA EL MANTENIMIENTO DE LAS VÍAS.</t>
  </si>
  <si>
    <t>NUMERO DE COFINANCIACIONES GESTIONADAS</t>
  </si>
  <si>
    <t>GESTIONAR LA COFINANCIACIÓN PARA EL ARREGLO DE (2) DOS PUENTES DEL CANEY Y DE RIO BLANCO</t>
  </si>
  <si>
    <t>GESTIONAR EL MANTENIMIENTO DE (7) SIETE PUENTES PEATONALES</t>
  </si>
  <si>
    <t>NUMERO DE MANTENIMIENTOS DE PUENTES GESTIONADOS</t>
  </si>
  <si>
    <t>REALIZAR MANTENIMIENTO A 60 KILOMETROS DE LAS VÍAS INTERMUNICIPALES</t>
  </si>
  <si>
    <t>PORCENTAJE DE VÍAS MEJORADAS</t>
  </si>
  <si>
    <t>DESARROLLAR 2 ESTRATEGIAS PARA EL MANTENIMIENTO DE LAS VÍAS CON LA PARTICIPACIÓN DE LA COMUNIDAD (EMPLEO DE EMERGENCIA Y JORNADAS COMUNALES)</t>
  </si>
  <si>
    <t>NUMERO DE ESTRATEGIAS DESARROLLADAS</t>
  </si>
  <si>
    <t>PROGRAMA:                     SUSCRIPCIÓN DE CONVENIOS</t>
  </si>
  <si>
    <t>GESTIONAR EL APOYO DE (5) CINCO ENTIDADES PÚBLICAS PARA EL COFINANCIAMIENTO DE VÍAS</t>
  </si>
  <si>
    <t>NUMERO DE APOYOS GESTIONADOS</t>
  </si>
  <si>
    <t>GESTIONAR EL APOYO DE (1) ENTIDAD PRIVADA PARA EL COFINANCIAMIENTO DE VÍAS</t>
  </si>
  <si>
    <t>GESTIONAR EL APOYO DE (1) UNA FUNDACION PARA EL COFINANCIAMIENTO DE VÍAS</t>
  </si>
  <si>
    <t>PROGRAMA:                     FORMANDO A LA POBLACIÓN</t>
  </si>
  <si>
    <t>REALIZAR (1) UN PROYECTO DE SEÑALIZACIÓN DE LAS VÍAS DEL MUNICIPIO</t>
  </si>
  <si>
    <t>NUMERO DE PROYECTOS REALIZADOS</t>
  </si>
  <si>
    <t>REALIZAR (6) SEIS JORNADAS DE CAPACITACIÓN Y PREVENCIÓN DE ACCIDENTES DE TRÁNSITO EN LA VÍA</t>
  </si>
  <si>
    <t>NUMERO DE JORNADAS DE CAPACITACIÓN Y PREVENCIÓN REALIZADAS</t>
  </si>
  <si>
    <t>SECTOR : SERVICIOS PUBLICOS DIFERENTES A APSB</t>
  </si>
  <si>
    <t xml:space="preserve">PROGRAMA:                       SERVICIOS PÚBLICOS DIFERENTES A APSB DE CALIDAD </t>
  </si>
  <si>
    <t>PORCENTAJE DE COBERTURA AUMENTADA</t>
  </si>
  <si>
    <t>REALIZAR (4) SEIS MANTENIMIENTOS AL ALUMBRADO PUBLICO</t>
  </si>
  <si>
    <t>GESTIONAR LOS RECURSOS PARA LA CONSTRUCCIÓN DE (1) UNA PLANTA DE ENERGÍA SOLAR PARA EL ALUMBRADO PÚBLICO</t>
  </si>
  <si>
    <t>SECTOR : VIVIENDA</t>
  </si>
  <si>
    <t>PROGRAMA:                    CON VIVIENDA, MEJOR CALIDAD DE VIDA</t>
  </si>
  <si>
    <t>GESTIONAR 4 PROYECTOS PARA EL MEJORAMIENTO DE VIVINDA RURAL Y URBANA.</t>
  </si>
  <si>
    <t>NUMERO DE PROYECTOS GESTIONADOS</t>
  </si>
  <si>
    <t>NÙMERO DE SUBSIDIOS OTORGADOS</t>
  </si>
  <si>
    <t xml:space="preserve">REALIZAR 4 MEJORAMIENTOS DE VIVIENDA A LA POBLACIÓN DESPLAZADA  </t>
  </si>
  <si>
    <t>NÙMERO DE MEJORAMIENTOS REALIZADOS</t>
  </si>
  <si>
    <t>PREINVERSIÓN EN INFRAESTRUCTURA</t>
  </si>
  <si>
    <t>SUBSIDIOS PARA VIS</t>
  </si>
  <si>
    <t xml:space="preserve"> INICIAR LOS TRÁMITES PARA LA LEGALIZACIÓN Y TITULARIZACIÓN DE 100 PREDIOS (40 PREDIOS PUBLICOS - 60 PRIVADOS)</t>
  </si>
  <si>
    <t>NUMERO DE PREDIOS LEGALIZADOS</t>
  </si>
  <si>
    <t>BUSCAR 2 ASESORIAS PERTINENTES EN LO REFERENTES AL POT Y SUS IMPLICACIONES EN LA TITULARIZACIÓN DE PREDIOS</t>
  </si>
  <si>
    <t>NUMERO DE ASESORIAS LOGRADAS</t>
  </si>
  <si>
    <t>GESTIONAR 2 PROYECTOS PARA LA COSTRUCCION DE VIVIENDA DE INTERES SOCIAL</t>
  </si>
  <si>
    <t>FORMULAR  1 PROYECTO EN BUSCA DE RECURSOS PARA VIVIENDA DE INTERÉS SOCIAL  PARA COFINANCIACIÓN</t>
  </si>
  <si>
    <t>NÚMERO DE PROYECTOS FORMULADOS</t>
  </si>
  <si>
    <t>SECTOR : TECNOLOGIAS DE INFORMACION Y COMUNICACIÓN</t>
  </si>
  <si>
    <t>PROGRAMA:                       MODERNIZANDO LAS TIC'S</t>
  </si>
  <si>
    <t>IMPLEMENTAR LA ESTRATEGIA DE GOBIERNO EN LÍNEA EN EL ORDEN TERRITORIAL DURANTE EL CUATRIENIO</t>
  </si>
  <si>
    <t>PORCENTAJE  DE AVANCE  EN EL ÍNDICE DE GOBIERNO EN LÍNEA</t>
  </si>
  <si>
    <t>IMPLEMENTAR EN UN 60% LA ESTRATEGIA DE GOBIERNO EN LÍNEA EN LA ENTIDAD TERRITORIAL</t>
  </si>
  <si>
    <t xml:space="preserve">PORCENTAJE DE IMPLEMENTACION </t>
  </si>
  <si>
    <t>DOTAR AL 40% DE LA POBLACIÓN EN INFRAESTRUCTURA PARA INCREMENTAR EL ACCESO A INTERNET  DURANTE EL CUATRIENIO</t>
  </si>
  <si>
    <t>PORCENTAJE DE POBLACIÓN DOTADA</t>
  </si>
  <si>
    <t>GESTIONAR LA DOTACIÓN EN UN 40% DE  LA INFRAESTRUCTURA PARA INCREMENTAR EL ACCESO A INTERNET</t>
  </si>
  <si>
    <t>PORCENTAJE DE INFRAESTRUCTURA GESTIONADA</t>
  </si>
  <si>
    <t>ELABORAR UN PLAN PARA PORCIONAR LOS IMPLEMENTOS BÁSICOS PARA PERMITIR EL ACCESO A TIC DURANTE EL CUATRIENIO</t>
  </si>
  <si>
    <t>NUMERO DE PLANES ELABORADOS</t>
  </si>
  <si>
    <t xml:space="preserve">DOTAR DE 15 COMPUTADORES  LA CASA DE LA CULTURA MINICIPAL </t>
  </si>
  <si>
    <t>NUMERO DE COMPUTADORES DOTADOS</t>
  </si>
  <si>
    <t xml:space="preserve">PRESENTAR UN PROYECTO DE UN PUNTO VIVE DIGITAL </t>
  </si>
  <si>
    <t>NUMERO DE PROYECTOS PRESENTADOS</t>
  </si>
  <si>
    <t>REACTIVAR Y MANTENER ACTUALIZADA EN UN 100%  LA PÁGINA INFORMÁTICA MUNICIPAL</t>
  </si>
  <si>
    <t xml:space="preserve">PORCENTAJE DE ACTUALIZACION </t>
  </si>
  <si>
    <t>GARANTIZAR EN UN 100% LA GESTIÓN ADECUADA DE PAPEL Y  RESIDUOS ELECTRÓNICOS DURANTE EL CUATRIENIO</t>
  </si>
  <si>
    <t>PORCENTAJE DE GESTIÓN GARANTIZADA</t>
  </si>
  <si>
    <t>IMPLEMENTAR  UNA POLÍTICA PARA LA REDUCCIÓN DEL CONSUMO DE PAPEL</t>
  </si>
  <si>
    <t xml:space="preserve">NUMERO DE POLITICAS IMPLEMENTADAS </t>
  </si>
  <si>
    <t>IMPLEMENTAR UNA POLÍTICA QUE GARANTICE LA GESTIÓN ADECUADA DE RESIDUOS ELECTRÓNICOS</t>
  </si>
  <si>
    <t>SECTOR : EQUIPAMENTO MUNICIPAL</t>
  </si>
  <si>
    <t>PROGRAMA:                       ADECUACION DE INMUEBLES</t>
  </si>
  <si>
    <t xml:space="preserve"> GESTIONAR LOS RECURSOS PARA LA CONSTRUCCIÓN DE LA ESTACIÓN DE POLICÍA</t>
  </si>
  <si>
    <t xml:space="preserve"> GESTIONAR LOS RECURSOS PARA LA CONSTRUCCIÓN DE LA ESTACIÓN DEL CUERPO VOLUNTARIO DE BOMBEROS</t>
  </si>
  <si>
    <t xml:space="preserve">REALIZAR TRES MANTENIMIENTOS A LA PLAZA DE MERCADO </t>
  </si>
  <si>
    <t>GESTIONAR LA COFINANCIACIÓN PARA (1) UNA ADECUACIÓN LOGÍSTICA DEL CUERPO DE BOMBEROS</t>
  </si>
  <si>
    <t>NUMERO DE COFINANCIONES GESTIONADAS</t>
  </si>
  <si>
    <t>GESTIONAR LOS RECURSOS PARA EL MEJORAMIENTO Y RESTAURACIÓN DE (3) INFRAESTRUCTURAS DE LAS ENTIDADES PUBLICAS MUNICIPALES</t>
  </si>
  <si>
    <t>REALIZAR EL EMBELLECIMIENTOS  DE CUATRO MONUMENTOS MUNICIPALES</t>
  </si>
  <si>
    <t>NUMERO DE EMBELLECIMIENTOS REALIZADOS</t>
  </si>
  <si>
    <t>ADQUIRIR  2 MOTOCICLETAS PARA DESPLZAMIENTO DE LOS FUNCIONARIOS A LAS VEREDAS</t>
  </si>
  <si>
    <t>NUMERO DE MOTOCICLEAS ADQUIRIDAS</t>
  </si>
  <si>
    <t>GESTIONAR LOS RECURSOS PARA LA ADQUISICIÓN DE UN (1) VEHICULO PARA EL DESPACHO MUNICIPAL</t>
  </si>
  <si>
    <t>PORECENTAJE DE RECURSOS GESTIONADOS</t>
  </si>
  <si>
    <t>GESTIONAR LOS RECURSOS PARA LA ADQUISICIÓN DE UN (1) VEHICULO (BUS) PARA EL DESPLAZAMIENTO DE LOS FUNCIONARIOS Y COMUNIDADES BENEFICIARIAS DE ACTIVIDADES SOCIALS, CULTURAS Y DEPORTIVAS</t>
  </si>
  <si>
    <t>RELIZAR LA DOTACIÓN A ONCE DEPENDENCIAS DE LA ADMINITRACIÓN MUNICIPAL</t>
  </si>
  <si>
    <t>NUMERO DE DOTACIONES REALIZADAS</t>
  </si>
  <si>
    <t xml:space="preserve">REALIZAR MANTENIMIENTO A CUATRO ENTRADAS PRINCIPALES DEL CASCO URBANO Y SECTOR RURAL </t>
  </si>
  <si>
    <t>SECTOR : FORTALECIMIENTO INSTITUCIONAL</t>
  </si>
  <si>
    <t>PROGRAMA:                       POR UN BUEN GOBIERNO</t>
  </si>
  <si>
    <t>REALIZAR UNA REESTRUCTURACION Y REORGANIZACION ADMINISTATIVA</t>
  </si>
  <si>
    <t>PROGRAMAS DE CAPACITACION Y ASISTENCIA TECNICA ORIENTADOS AL DESARROLLO EFICIENTE DE LAS COMPETENCIAS DE LEY</t>
  </si>
  <si>
    <t>PROCESOS INTEGRALES DE EVALUACIÓN INSTITUCIONAL Y REORGANIZACIÓN ADMINISTRATIVA</t>
  </si>
  <si>
    <t>SECTOR : DESARROLLO COMUNITARIO</t>
  </si>
  <si>
    <t xml:space="preserve">PROGRAMA:                     CONSTITUCIÓN DE EQUIPOS DE PARTICIPACIÓN CIUDADANA </t>
  </si>
  <si>
    <t xml:space="preserve">GESTIONAR  UNA  ASOCIACIÓN MUNICIPAL PARA EL DESARROLLO </t>
  </si>
  <si>
    <t>NUMERO DE ASOCIACIONES FOMENTADAS</t>
  </si>
  <si>
    <t xml:space="preserve">CREACIÓN DE UN  COMITÉ DE LA PREVENCIÓN Y ERRADICACIÓN DEL TRABAJO INFANTIL. </t>
  </si>
  <si>
    <t>NUMERO DE COMITES CREADOS</t>
  </si>
  <si>
    <t xml:space="preserve">CREAR UN   COMITÉ MUNICIPAL DE LA RED DEL BUEN TRATO Y APOYO SOCIAL PARA LA ATENCIÓN INTEGRAL Y SEGUIMIENTO A VÍCTIMAS DE LA VIOLENCIA INTRAFAMILIAR </t>
  </si>
  <si>
    <t xml:space="preserve">CREAR  5 VEEDURIAS CIUDADANAS EN TEMAS DE IMPORTANCIA PARA EL DESARROLLO DEL MUNICIPIO </t>
  </si>
  <si>
    <t>NUMERO DE VEEDURIAS CREADAS</t>
  </si>
  <si>
    <t>CREAR UN  COMITÉ MUNICIPAL DEL MALTRATO INFANTIL Y ABUSO SEXUAL CONTROL INTEGRAL DE SUSTANCIAS PSICOACTIVAS</t>
  </si>
  <si>
    <t>PROGRAMA:                      PAIME PARTICIPATIVA E INCLUYENTE</t>
  </si>
  <si>
    <t>PORCENTAJE DE POBLACION FORMADA</t>
  </si>
  <si>
    <t xml:space="preserve">REALIZACIÓN DE DOS (2) FOROS SOBRE ACEPTACIÓN E INCLUSIÓN SOCIAL. </t>
  </si>
  <si>
    <t>NUMERO DE FOROS REALIZADOS</t>
  </si>
  <si>
    <t xml:space="preserve">BRINDAR CUATRO (4) ESPACIOS DE PARTICIPACIÓN Y FORMACIÓN POLÍTICA </t>
  </si>
  <si>
    <t>NUMERO DE ESPACIOS BRINDADOS</t>
  </si>
  <si>
    <t>REALIZAR CUATRO (4) CAPACITACIONES SOBRE MECANISMOS DE  PARTICIPACIÓN, FORMACIÓN POLÍTICA Y DE CONTROL CIUDADANO</t>
  </si>
  <si>
    <t>SECTOR : JUSTICIA SEGURIDAD Y CONVIVENCIA</t>
  </si>
  <si>
    <t xml:space="preserve">PROGRAMA:                       PAIME CON VISION DE FUTURO </t>
  </si>
  <si>
    <t>BRINDAR MAYOR SEGURIDAD A LA POBLACION MEDIANTE LA AMPLIACION DE LOS SERVICIOS EN MATERIA  JUSTICIA, SEGURIDAD Y CONVIVENCIA DURANTE EL CUATRIENIO</t>
  </si>
  <si>
    <t>NUMERO DE SERVICIOS AMPLIADOS</t>
  </si>
  <si>
    <t>REALIZAR 4 CAPACITACIÓNES A LOS USUARIOS DE LOS SERVICIOS DE LA COMISARIA DE FAMILIA Y LA PERSONERIA  EN LA UTILIZACIÓN DE MÉTODOS ALTERNATIVOS DE RESOLUCIÓN DE CONFLICTOS, MANEJO DE LA AFECTIVIDAD Y LA COMUNICACIÓN AFECTIVA</t>
  </si>
  <si>
    <t xml:space="preserve">GESTIONAR  EL ESTABLECIMIENTO DE UNA  BASE MILITAR PARA EL MUNICIPIO </t>
  </si>
  <si>
    <t>NUMERO DE GESTIONES REALIZADAS</t>
  </si>
  <si>
    <t xml:space="preserve">GESTIONAR EN 10  EL AUMENTO DEL PIE DE FUERZA POLICIVO </t>
  </si>
  <si>
    <t>NUMERO DE POLICIAS AUMENTADOS</t>
  </si>
  <si>
    <t>GESTIONAR LA IMPLEMENTACIÓN 42 ELEMENTOS DE:  RADIOS PARA REDES DE APOYO, ALARMAS COMUNITARIAS, ENTRE OTROS, EN LA CABECERA MUNICIPAL, LAS INSPECCIONES DE POLICÍA Y LAS VEREDAS</t>
  </si>
  <si>
    <t>NUMERO DE EQUIPOS IMPLEMENTADOS</t>
  </si>
  <si>
    <t xml:space="preserve">GESTIONAR LA CONSTRUCCION DE UNA ESTACION DE POLICIA MUNICIPAL </t>
  </si>
  <si>
    <t>FORTALECER EL FUNCIONAMIENTO DEL CONSEJO DE SEGURIDAD A TRAVÉS DE LA REALIZACION DE 12 CONSEJOS  ANUALES</t>
  </si>
  <si>
    <t xml:space="preserve">NUMERO DE CONSEJOS REALIZADOS </t>
  </si>
  <si>
    <t>PROGRAMA:                       HABILIDADES PARA LA PREVENCIÓN DEL RIESGO</t>
  </si>
  <si>
    <t xml:space="preserve">REALIZAR  26 ACTIVIDADES DE ENSEÑANZA Y APROPIACIÓN SOBRE LA RESOLUCIÓN DE CONFLICTOS, MANEJO DE LA AFECTIVIDAD Y LA COMUNICACIÓN AFECTIVA. </t>
  </si>
  <si>
    <t>NUMERO DE ACTIVIDADES REALIZADAS</t>
  </si>
  <si>
    <t xml:space="preserve">REALIZAR 10 TALLERES PARA EL CONTROL Y DISMINUCIÓN DEL CONSUMO DE ALCOHOL Y SUSTANCIAS ALUSINOGENAS </t>
  </si>
  <si>
    <t>NUMERO DE TALLERES REALIZADOS</t>
  </si>
  <si>
    <t xml:space="preserve">REALIZAR 4 CAMPAÑAS PEDAGÓGICAS ORIENTADOS A REDUCIR LOS FACTORES QUE INCIDEN A LA ACCIDENTALIDAD VIAL. </t>
  </si>
  <si>
    <t xml:space="preserve">REALIZAR 8 CHARLAS PREVENTIVAS SOBRE EL MALTRATO INFANTIL, VIOLENCIA INTRAFAMILIAR Y ABUSO SEXUAL A LAS FAMILIAS EN CONDICION DE POBREZA EXTREMA </t>
  </si>
  <si>
    <t>NUMERO DE CHARLAS REALIZADAS</t>
  </si>
  <si>
    <t xml:space="preserve">REALIZAR 2 JORNADAS DE DESARME CIUDADANO Y DE ACTIVIDADES LÚDICAS, DEPORTIVAS, CULTURALES O FORMATIVAS DE RESOCIALIZACIÓN </t>
  </si>
  <si>
    <t>NUMERO DE JORANADAS REALIZADAS</t>
  </si>
  <si>
    <t>PLAN DE DESARROLLO: "COMPROMISO Y JUSTICIA SOCIAL PARA TODOS”" 2012-2015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</si>
</sst>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_ ;_ @_ "/>
    <numFmt numFmtId="173" formatCode="_(* #,##0_);_(* \(#,##0\);_(* &quot;-&quot;??_);_(@_)"/>
    <numFmt numFmtId="174" formatCode="0.0%"/>
    <numFmt numFmtId="175" formatCode="&quot;$&quot;\ #,##0"/>
    <numFmt numFmtId="176" formatCode="_(&quot;$&quot;\ * #,##0_);_(&quot;$&quot;\ * \(#,##0\);_(&quot;$&quot;\ * &quot;-&quot;??_);_(@_)"/>
    <numFmt numFmtId="177" formatCode="0.0000%"/>
    <numFmt numFmtId="178" formatCode="[$-C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b/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8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172" fontId="3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782"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44" fontId="5" fillId="13" borderId="16" xfId="50" applyFont="1" applyFill="1" applyBorder="1" applyAlignment="1">
      <alignment horizontal="center" vertical="center" wrapText="1"/>
    </xf>
    <xf numFmtId="44" fontId="5" fillId="13" borderId="17" xfId="50" applyFont="1" applyFill="1" applyBorder="1" applyAlignment="1">
      <alignment horizontal="center" vertical="center" wrapText="1"/>
    </xf>
    <xf numFmtId="44" fontId="5" fillId="13" borderId="18" xfId="50" applyFont="1" applyFill="1" applyBorder="1" applyAlignment="1">
      <alignment horizontal="center" vertical="center" wrapText="1"/>
    </xf>
    <xf numFmtId="176" fontId="5" fillId="11" borderId="19" xfId="50" applyNumberFormat="1" applyFont="1" applyFill="1" applyBorder="1" applyAlignment="1">
      <alignment horizontal="center" vertical="center" wrapText="1"/>
    </xf>
    <xf numFmtId="176" fontId="5" fillId="11" borderId="17" xfId="50" applyNumberFormat="1" applyFont="1" applyFill="1" applyBorder="1" applyAlignment="1">
      <alignment horizontal="center" vertical="center" wrapText="1"/>
    </xf>
    <xf numFmtId="176" fontId="5" fillId="10" borderId="19" xfId="50" applyNumberFormat="1" applyFont="1" applyFill="1" applyBorder="1" applyAlignment="1">
      <alignment horizontal="center" vertical="center" wrapText="1"/>
    </xf>
    <xf numFmtId="176" fontId="5" fillId="13" borderId="16" xfId="50" applyNumberFormat="1" applyFont="1" applyFill="1" applyBorder="1" applyAlignment="1">
      <alignment horizontal="center" vertical="center" wrapText="1"/>
    </xf>
    <xf numFmtId="176" fontId="5" fillId="13" borderId="17" xfId="50" applyNumberFormat="1" applyFont="1" applyFill="1" applyBorder="1" applyAlignment="1">
      <alignment horizontal="center" vertical="center" wrapText="1"/>
    </xf>
    <xf numFmtId="176" fontId="5" fillId="13" borderId="18" xfId="50" applyNumberFormat="1" applyFont="1" applyFill="1" applyBorder="1" applyAlignment="1">
      <alignment horizontal="center" vertical="center" wrapText="1"/>
    </xf>
    <xf numFmtId="9" fontId="5" fillId="13" borderId="17" xfId="58" applyFont="1" applyFill="1" applyBorder="1" applyAlignment="1">
      <alignment horizontal="center" vertical="center" wrapText="1"/>
    </xf>
    <xf numFmtId="177" fontId="4" fillId="41" borderId="10" xfId="58" applyNumberFormat="1" applyFont="1" applyFill="1" applyBorder="1" applyAlignment="1">
      <alignment horizontal="center" vertical="center" wrapText="1"/>
    </xf>
    <xf numFmtId="177" fontId="4" fillId="38" borderId="10" xfId="58" applyNumberFormat="1" applyFont="1" applyFill="1" applyBorder="1" applyAlignment="1">
      <alignment horizontal="center" vertical="center" wrapText="1"/>
    </xf>
    <xf numFmtId="177" fontId="4" fillId="14" borderId="10" xfId="58" applyNumberFormat="1" applyFont="1" applyFill="1" applyBorder="1" applyAlignment="1">
      <alignment horizontal="center" vertical="center" wrapText="1"/>
    </xf>
    <xf numFmtId="177" fontId="4" fillId="16" borderId="10" xfId="58" applyNumberFormat="1" applyFont="1" applyFill="1" applyBorder="1" applyAlignment="1">
      <alignment horizontal="center" vertical="center" wrapText="1"/>
    </xf>
    <xf numFmtId="44" fontId="5" fillId="13" borderId="14" xfId="50" applyFont="1" applyFill="1" applyBorder="1" applyAlignment="1">
      <alignment horizontal="center" vertical="center" wrapText="1"/>
    </xf>
    <xf numFmtId="176" fontId="5" fillId="13" borderId="19" xfId="50" applyNumberFormat="1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3" fontId="5" fillId="13" borderId="14" xfId="0" applyNumberFormat="1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44" fontId="5" fillId="13" borderId="20" xfId="50" applyFont="1" applyFill="1" applyBorder="1" applyAlignment="1">
      <alignment horizontal="center" vertical="center" wrapText="1"/>
    </xf>
    <xf numFmtId="44" fontId="5" fillId="13" borderId="21" xfId="50" applyFont="1" applyFill="1" applyBorder="1" applyAlignment="1">
      <alignment horizontal="center" vertical="center" wrapText="1"/>
    </xf>
    <xf numFmtId="176" fontId="5" fillId="10" borderId="17" xfId="50" applyNumberFormat="1" applyFont="1" applyFill="1" applyBorder="1" applyAlignment="1">
      <alignment horizontal="center" vertical="center" wrapText="1"/>
    </xf>
    <xf numFmtId="176" fontId="5" fillId="10" borderId="22" xfId="50" applyNumberFormat="1" applyFont="1" applyFill="1" applyBorder="1" applyAlignment="1">
      <alignment horizontal="center" vertical="center" wrapText="1"/>
    </xf>
    <xf numFmtId="176" fontId="4" fillId="13" borderId="18" xfId="50" applyNumberFormat="1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 wrapText="1"/>
    </xf>
    <xf numFmtId="176" fontId="5" fillId="13" borderId="22" xfId="5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176" fontId="5" fillId="8" borderId="17" xfId="50" applyNumberFormat="1" applyFont="1" applyFill="1" applyBorder="1" applyAlignment="1">
      <alignment horizontal="center" vertical="center" wrapText="1"/>
    </xf>
    <xf numFmtId="0" fontId="5" fillId="13" borderId="2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77" fontId="4" fillId="2" borderId="10" xfId="58" applyNumberFormat="1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77" fontId="4" fillId="13" borderId="17" xfId="58" applyNumberFormat="1" applyFont="1" applyFill="1" applyBorder="1" applyAlignment="1">
      <alignment horizontal="center" vertical="center" wrapText="1"/>
    </xf>
    <xf numFmtId="177" fontId="4" fillId="13" borderId="18" xfId="58" applyNumberFormat="1" applyFont="1" applyFill="1" applyBorder="1" applyAlignment="1">
      <alignment horizontal="center" vertical="center" wrapText="1"/>
    </xf>
    <xf numFmtId="177" fontId="4" fillId="13" borderId="16" xfId="58" applyNumberFormat="1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13" borderId="16" xfId="0" applyFont="1" applyFill="1" applyBorder="1" applyAlignment="1">
      <alignment horizontal="center" vertical="center" wrapText="1"/>
    </xf>
    <xf numFmtId="10" fontId="5" fillId="13" borderId="19" xfId="0" applyNumberFormat="1" applyFont="1" applyFill="1" applyBorder="1" applyAlignment="1">
      <alignment horizontal="center" vertical="center" wrapText="1"/>
    </xf>
    <xf numFmtId="177" fontId="4" fillId="13" borderId="10" xfId="58" applyNumberFormat="1" applyFont="1" applyFill="1" applyBorder="1" applyAlignment="1">
      <alignment horizontal="center" vertical="center" wrapText="1"/>
    </xf>
    <xf numFmtId="177" fontId="4" fillId="11" borderId="10" xfId="58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9" fontId="5" fillId="12" borderId="18" xfId="58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3" fontId="5" fillId="10" borderId="17" xfId="0" applyNumberFormat="1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 wrapText="1"/>
    </xf>
    <xf numFmtId="9" fontId="5" fillId="10" borderId="17" xfId="58" applyFont="1" applyFill="1" applyBorder="1" applyAlignment="1">
      <alignment horizontal="center" vertical="center" wrapText="1"/>
    </xf>
    <xf numFmtId="1" fontId="5" fillId="10" borderId="17" xfId="0" applyNumberFormat="1" applyFont="1" applyFill="1" applyBorder="1" applyAlignment="1">
      <alignment horizontal="center" vertical="center" wrapText="1"/>
    </xf>
    <xf numFmtId="9" fontId="5" fillId="13" borderId="16" xfId="0" applyNumberFormat="1" applyFont="1" applyFill="1" applyBorder="1" applyAlignment="1">
      <alignment horizontal="center" vertical="center" wrapText="1"/>
    </xf>
    <xf numFmtId="9" fontId="5" fillId="13" borderId="17" xfId="0" applyNumberFormat="1" applyFont="1" applyFill="1" applyBorder="1" applyAlignment="1">
      <alignment horizontal="center" vertical="center" wrapText="1"/>
    </xf>
    <xf numFmtId="1" fontId="5" fillId="13" borderId="17" xfId="0" applyNumberFormat="1" applyFont="1" applyFill="1" applyBorder="1" applyAlignment="1">
      <alignment horizontal="center" vertical="center" wrapText="1"/>
    </xf>
    <xf numFmtId="173" fontId="5" fillId="11" borderId="14" xfId="0" applyNumberFormat="1" applyFont="1" applyFill="1" applyBorder="1" applyAlignment="1">
      <alignment horizontal="center" vertical="center" wrapText="1"/>
    </xf>
    <xf numFmtId="176" fontId="5" fillId="12" borderId="19" xfId="50" applyNumberFormat="1" applyFont="1" applyFill="1" applyBorder="1" applyAlignment="1">
      <alignment horizontal="center" vertical="center" wrapText="1"/>
    </xf>
    <xf numFmtId="3" fontId="5" fillId="12" borderId="13" xfId="0" applyNumberFormat="1" applyFont="1" applyFill="1" applyBorder="1" applyAlignment="1">
      <alignment horizontal="center" vertical="center" wrapText="1"/>
    </xf>
    <xf numFmtId="176" fontId="5" fillId="12" borderId="17" xfId="50" applyNumberFormat="1" applyFont="1" applyFill="1" applyBorder="1" applyAlignment="1">
      <alignment horizontal="center" vertical="center" wrapText="1"/>
    </xf>
    <xf numFmtId="3" fontId="5" fillId="12" borderId="14" xfId="0" applyNumberFormat="1" applyFont="1" applyFill="1" applyBorder="1" applyAlignment="1">
      <alignment horizontal="center" vertical="center" wrapText="1"/>
    </xf>
    <xf numFmtId="176" fontId="5" fillId="12" borderId="18" xfId="50" applyNumberFormat="1" applyFont="1" applyFill="1" applyBorder="1" applyAlignment="1">
      <alignment horizontal="center" vertical="center" wrapText="1"/>
    </xf>
    <xf numFmtId="3" fontId="5" fillId="12" borderId="20" xfId="0" applyNumberFormat="1" applyFont="1" applyFill="1" applyBorder="1" applyAlignment="1">
      <alignment horizontal="center" vertical="center" wrapText="1"/>
    </xf>
    <xf numFmtId="173" fontId="5" fillId="12" borderId="13" xfId="0" applyNumberFormat="1" applyFont="1" applyFill="1" applyBorder="1" applyAlignment="1">
      <alignment horizontal="center" vertical="center" wrapText="1"/>
    </xf>
    <xf numFmtId="173" fontId="5" fillId="12" borderId="14" xfId="0" applyNumberFormat="1" applyFont="1" applyFill="1" applyBorder="1" applyAlignment="1">
      <alignment horizontal="center" vertical="center" wrapText="1"/>
    </xf>
    <xf numFmtId="173" fontId="5" fillId="12" borderId="20" xfId="0" applyNumberFormat="1" applyFont="1" applyFill="1" applyBorder="1" applyAlignment="1">
      <alignment horizontal="center" vertical="center" wrapText="1"/>
    </xf>
    <xf numFmtId="3" fontId="5" fillId="11" borderId="13" xfId="0" applyNumberFormat="1" applyFont="1" applyFill="1" applyBorder="1" applyAlignment="1">
      <alignment horizontal="center" vertical="center" wrapText="1"/>
    </xf>
    <xf numFmtId="3" fontId="5" fillId="11" borderId="14" xfId="0" applyNumberFormat="1" applyFont="1" applyFill="1" applyBorder="1" applyAlignment="1">
      <alignment horizontal="center" vertical="center" wrapText="1"/>
    </xf>
    <xf numFmtId="173" fontId="5" fillId="10" borderId="14" xfId="0" applyNumberFormat="1" applyFont="1" applyFill="1" applyBorder="1" applyAlignment="1">
      <alignment horizontal="center" vertical="center" wrapText="1"/>
    </xf>
    <xf numFmtId="173" fontId="5" fillId="10" borderId="15" xfId="0" applyNumberFormat="1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5" fillId="12" borderId="17" xfId="0" applyNumberFormat="1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5" fillId="12" borderId="22" xfId="0" applyFont="1" applyFill="1" applyBorder="1" applyAlignment="1">
      <alignment horizontal="center" vertical="center" wrapText="1"/>
    </xf>
    <xf numFmtId="10" fontId="5" fillId="13" borderId="17" xfId="0" applyNumberFormat="1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9" fontId="5" fillId="8" borderId="19" xfId="0" applyNumberFormat="1" applyFont="1" applyFill="1" applyBorder="1" applyAlignment="1">
      <alignment horizontal="center" vertical="center" wrapText="1"/>
    </xf>
    <xf numFmtId="177" fontId="4" fillId="8" borderId="19" xfId="58" applyNumberFormat="1" applyFont="1" applyFill="1" applyBorder="1" applyAlignment="1">
      <alignment horizontal="center" vertical="center" wrapText="1"/>
    </xf>
    <xf numFmtId="177" fontId="4" fillId="8" borderId="17" xfId="58" applyNumberFormat="1" applyFont="1" applyFill="1" applyBorder="1" applyAlignment="1">
      <alignment horizontal="center" vertical="center" wrapText="1"/>
    </xf>
    <xf numFmtId="176" fontId="5" fillId="10" borderId="16" xfId="50" applyNumberFormat="1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 wrapText="1"/>
    </xf>
    <xf numFmtId="1" fontId="5" fillId="10" borderId="17" xfId="58" applyNumberFormat="1" applyFont="1" applyFill="1" applyBorder="1" applyAlignment="1">
      <alignment horizontal="center" vertical="center" wrapText="1"/>
    </xf>
    <xf numFmtId="176" fontId="5" fillId="10" borderId="10" xfId="50" applyNumberFormat="1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9" fontId="5" fillId="8" borderId="16" xfId="0" applyNumberFormat="1" applyFont="1" applyFill="1" applyBorder="1" applyAlignment="1">
      <alignment horizontal="center" vertical="center" wrapText="1"/>
    </xf>
    <xf numFmtId="177" fontId="4" fillId="8" borderId="16" xfId="58" applyNumberFormat="1" applyFont="1" applyFill="1" applyBorder="1" applyAlignment="1">
      <alignment horizontal="center" vertical="center" wrapText="1"/>
    </xf>
    <xf numFmtId="176" fontId="5" fillId="8" borderId="16" xfId="50" applyNumberFormat="1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177" fontId="4" fillId="13" borderId="19" xfId="58" applyNumberFormat="1" applyFont="1" applyFill="1" applyBorder="1" applyAlignment="1">
      <alignment horizontal="center" vertical="center" wrapText="1"/>
    </xf>
    <xf numFmtId="177" fontId="4" fillId="13" borderId="17" xfId="58" applyNumberFormat="1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177" fontId="4" fillId="10" borderId="19" xfId="58" applyNumberFormat="1" applyFont="1" applyFill="1" applyBorder="1" applyAlignment="1">
      <alignment horizontal="center" vertical="center" wrapText="1"/>
    </xf>
    <xf numFmtId="177" fontId="4" fillId="10" borderId="17" xfId="58" applyNumberFormat="1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177" fontId="4" fillId="11" borderId="19" xfId="58" applyNumberFormat="1" applyFont="1" applyFill="1" applyBorder="1" applyAlignment="1">
      <alignment horizontal="center" vertical="center" wrapText="1"/>
    </xf>
    <xf numFmtId="177" fontId="4" fillId="11" borderId="17" xfId="58" applyNumberFormat="1" applyFont="1" applyFill="1" applyBorder="1" applyAlignment="1">
      <alignment horizontal="center" vertical="center" wrapText="1"/>
    </xf>
    <xf numFmtId="177" fontId="4" fillId="12" borderId="19" xfId="58" applyNumberFormat="1" applyFont="1" applyFill="1" applyBorder="1" applyAlignment="1">
      <alignment horizontal="center" vertical="center" wrapText="1"/>
    </xf>
    <xf numFmtId="177" fontId="4" fillId="12" borderId="17" xfId="58" applyNumberFormat="1" applyFont="1" applyFill="1" applyBorder="1" applyAlignment="1">
      <alignment horizontal="center" vertical="center" wrapText="1"/>
    </xf>
    <xf numFmtId="177" fontId="4" fillId="12" borderId="18" xfId="58" applyNumberFormat="1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 wrapText="1"/>
    </xf>
    <xf numFmtId="177" fontId="4" fillId="12" borderId="16" xfId="58" applyNumberFormat="1" applyFont="1" applyFill="1" applyBorder="1" applyAlignment="1">
      <alignment horizontal="center" vertical="center" wrapText="1"/>
    </xf>
    <xf numFmtId="177" fontId="4" fillId="12" borderId="22" xfId="58" applyNumberFormat="1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4" fillId="13" borderId="22" xfId="0" applyFont="1" applyFill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 wrapText="1"/>
    </xf>
    <xf numFmtId="177" fontId="4" fillId="13" borderId="22" xfId="58" applyNumberFormat="1" applyFont="1" applyFill="1" applyBorder="1" applyAlignment="1">
      <alignment horizontal="center" vertical="center" wrapText="1"/>
    </xf>
    <xf numFmtId="177" fontId="4" fillId="11" borderId="22" xfId="58" applyNumberFormat="1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center" vertical="center" wrapText="1"/>
    </xf>
    <xf numFmtId="9" fontId="5" fillId="12" borderId="17" xfId="0" applyNumberFormat="1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horizontal="center" vertical="center" wrapText="1"/>
    </xf>
    <xf numFmtId="9" fontId="5" fillId="12" borderId="18" xfId="0" applyNumberFormat="1" applyFont="1" applyFill="1" applyBorder="1" applyAlignment="1">
      <alignment horizontal="center" vertical="center" wrapText="1"/>
    </xf>
    <xf numFmtId="177" fontId="4" fillId="10" borderId="23" xfId="58" applyNumberFormat="1" applyFont="1" applyFill="1" applyBorder="1" applyAlignment="1">
      <alignment horizontal="center" vertical="center" wrapText="1"/>
    </xf>
    <xf numFmtId="3" fontId="5" fillId="13" borderId="17" xfId="0" applyNumberFormat="1" applyFont="1" applyFill="1" applyBorder="1" applyAlignment="1">
      <alignment horizontal="center" vertical="center" wrapText="1"/>
    </xf>
    <xf numFmtId="3" fontId="4" fillId="13" borderId="17" xfId="0" applyNumberFormat="1" applyFont="1" applyFill="1" applyBorder="1" applyAlignment="1">
      <alignment horizontal="center" vertical="center" wrapText="1"/>
    </xf>
    <xf numFmtId="177" fontId="4" fillId="13" borderId="18" xfId="58" applyNumberFormat="1" applyFont="1" applyFill="1" applyBorder="1" applyAlignment="1">
      <alignment horizontal="center" vertical="center" wrapText="1"/>
    </xf>
    <xf numFmtId="3" fontId="4" fillId="12" borderId="19" xfId="0" applyNumberFormat="1" applyFont="1" applyFill="1" applyBorder="1" applyAlignment="1">
      <alignment horizontal="center" vertical="center" wrapText="1"/>
    </xf>
    <xf numFmtId="3" fontId="4" fillId="12" borderId="17" xfId="0" applyNumberFormat="1" applyFont="1" applyFill="1" applyBorder="1" applyAlignment="1">
      <alignment horizontal="center" vertical="center" wrapText="1"/>
    </xf>
    <xf numFmtId="3" fontId="5" fillId="12" borderId="19" xfId="0" applyNumberFormat="1" applyFont="1" applyFill="1" applyBorder="1" applyAlignment="1">
      <alignment horizontal="center" vertical="center" wrapText="1"/>
    </xf>
    <xf numFmtId="3" fontId="5" fillId="12" borderId="17" xfId="0" applyNumberFormat="1" applyFont="1" applyFill="1" applyBorder="1" applyAlignment="1">
      <alignment horizontal="center" vertical="center" wrapText="1"/>
    </xf>
    <xf numFmtId="3" fontId="4" fillId="12" borderId="18" xfId="0" applyNumberFormat="1" applyFont="1" applyFill="1" applyBorder="1" applyAlignment="1">
      <alignment horizontal="center" vertical="center" wrapText="1"/>
    </xf>
    <xf numFmtId="3" fontId="5" fillId="12" borderId="18" xfId="0" applyNumberFormat="1" applyFont="1" applyFill="1" applyBorder="1" applyAlignment="1">
      <alignment horizontal="center" vertical="center" wrapText="1"/>
    </xf>
    <xf numFmtId="3" fontId="4" fillId="11" borderId="19" xfId="0" applyNumberFormat="1" applyFont="1" applyFill="1" applyBorder="1" applyAlignment="1">
      <alignment horizontal="center" vertical="center" wrapText="1"/>
    </xf>
    <xf numFmtId="3" fontId="4" fillId="11" borderId="17" xfId="0" applyNumberFormat="1" applyFont="1" applyFill="1" applyBorder="1" applyAlignment="1">
      <alignment horizontal="center" vertical="center" wrapText="1"/>
    </xf>
    <xf numFmtId="3" fontId="5" fillId="11" borderId="19" xfId="0" applyNumberFormat="1" applyFont="1" applyFill="1" applyBorder="1" applyAlignment="1">
      <alignment horizontal="center" vertical="center" wrapText="1"/>
    </xf>
    <xf numFmtId="3" fontId="5" fillId="11" borderId="17" xfId="0" applyNumberFormat="1" applyFont="1" applyFill="1" applyBorder="1" applyAlignment="1">
      <alignment horizontal="center" vertical="center" wrapText="1"/>
    </xf>
    <xf numFmtId="177" fontId="4" fillId="10" borderId="16" xfId="58" applyNumberFormat="1" applyFont="1" applyFill="1" applyBorder="1" applyAlignment="1">
      <alignment horizontal="center" vertical="center" wrapText="1"/>
    </xf>
    <xf numFmtId="177" fontId="4" fillId="10" borderId="22" xfId="58" applyNumberFormat="1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9" fontId="5" fillId="10" borderId="17" xfId="0" applyNumberFormat="1" applyFont="1" applyFill="1" applyBorder="1" applyAlignment="1">
      <alignment horizontal="center" vertical="center" wrapText="1"/>
    </xf>
    <xf numFmtId="9" fontId="5" fillId="11" borderId="19" xfId="0" applyNumberFormat="1" applyFont="1" applyFill="1" applyBorder="1" applyAlignment="1">
      <alignment horizontal="center" vertical="center" wrapText="1"/>
    </xf>
    <xf numFmtId="9" fontId="5" fillId="11" borderId="17" xfId="0" applyNumberFormat="1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177" fontId="4" fillId="10" borderId="18" xfId="58" applyNumberFormat="1" applyFont="1" applyFill="1" applyBorder="1" applyAlignment="1">
      <alignment horizontal="center" vertical="center" wrapText="1"/>
    </xf>
    <xf numFmtId="9" fontId="5" fillId="10" borderId="16" xfId="0" applyNumberFormat="1" applyFont="1" applyFill="1" applyBorder="1" applyAlignment="1">
      <alignment horizontal="center" vertical="center" wrapText="1"/>
    </xf>
    <xf numFmtId="0" fontId="5" fillId="12" borderId="23" xfId="0" applyFont="1" applyFill="1" applyBorder="1" applyAlignment="1">
      <alignment vertical="center" wrapText="1"/>
    </xf>
    <xf numFmtId="177" fontId="4" fillId="12" borderId="23" xfId="58" applyNumberFormat="1" applyFont="1" applyFill="1" applyBorder="1" applyAlignment="1">
      <alignment vertical="center" wrapText="1"/>
    </xf>
    <xf numFmtId="177" fontId="4" fillId="12" borderId="17" xfId="58" applyNumberFormat="1" applyFont="1" applyFill="1" applyBorder="1" applyAlignment="1">
      <alignment vertical="center" wrapText="1"/>
    </xf>
    <xf numFmtId="0" fontId="5" fillId="12" borderId="17" xfId="0" applyFont="1" applyFill="1" applyBorder="1" applyAlignment="1">
      <alignment vertical="center" wrapText="1"/>
    </xf>
    <xf numFmtId="0" fontId="5" fillId="12" borderId="18" xfId="0" applyNumberFormat="1" applyFont="1" applyFill="1" applyBorder="1" applyAlignment="1">
      <alignment horizontal="center" vertical="center" wrapText="1"/>
    </xf>
    <xf numFmtId="176" fontId="4" fillId="13" borderId="23" xfId="50" applyNumberFormat="1" applyFont="1" applyFill="1" applyBorder="1" applyAlignment="1">
      <alignment horizontal="center" vertical="center" wrapText="1"/>
    </xf>
    <xf numFmtId="176" fontId="4" fillId="13" borderId="22" xfId="50" applyNumberFormat="1" applyFont="1" applyFill="1" applyBorder="1" applyAlignment="1">
      <alignment horizontal="center" vertical="center" wrapText="1"/>
    </xf>
    <xf numFmtId="176" fontId="4" fillId="10" borderId="19" xfId="50" applyNumberFormat="1" applyFont="1" applyFill="1" applyBorder="1" applyAlignment="1">
      <alignment horizontal="center" vertical="center" wrapText="1"/>
    </xf>
    <xf numFmtId="176" fontId="4" fillId="10" borderId="17" xfId="50" applyNumberFormat="1" applyFont="1" applyFill="1" applyBorder="1" applyAlignment="1">
      <alignment horizontal="center" vertical="center" wrapText="1"/>
    </xf>
    <xf numFmtId="0" fontId="31" fillId="10" borderId="17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 wrapText="1"/>
    </xf>
    <xf numFmtId="173" fontId="8" fillId="10" borderId="17" xfId="0" applyNumberFormat="1" applyFont="1" applyFill="1" applyBorder="1" applyAlignment="1">
      <alignment horizontal="center" vertical="center"/>
    </xf>
    <xf numFmtId="173" fontId="8" fillId="10" borderId="14" xfId="0" applyNumberFormat="1" applyFont="1" applyFill="1" applyBorder="1" applyAlignment="1">
      <alignment horizontal="center" vertical="center"/>
    </xf>
    <xf numFmtId="176" fontId="4" fillId="10" borderId="22" xfId="50" applyNumberFormat="1" applyFont="1" applyFill="1" applyBorder="1" applyAlignment="1">
      <alignment horizontal="center" vertical="center" wrapText="1"/>
    </xf>
    <xf numFmtId="176" fontId="4" fillId="10" borderId="23" xfId="50" applyNumberFormat="1" applyFont="1" applyFill="1" applyBorder="1" applyAlignment="1">
      <alignment horizontal="center" vertical="center" wrapText="1"/>
    </xf>
    <xf numFmtId="176" fontId="4" fillId="10" borderId="18" xfId="50" applyNumberFormat="1" applyFont="1" applyFill="1" applyBorder="1" applyAlignment="1">
      <alignment horizontal="center" vertical="center" wrapText="1"/>
    </xf>
    <xf numFmtId="176" fontId="4" fillId="13" borderId="10" xfId="50" applyNumberFormat="1" applyFont="1" applyFill="1" applyBorder="1" applyAlignment="1">
      <alignment horizontal="center" vertical="center" wrapText="1"/>
    </xf>
    <xf numFmtId="176" fontId="4" fillId="11" borderId="18" xfId="50" applyNumberFormat="1" applyFont="1" applyFill="1" applyBorder="1" applyAlignment="1">
      <alignment horizontal="center" vertical="center" wrapText="1"/>
    </xf>
    <xf numFmtId="176" fontId="4" fillId="12" borderId="18" xfId="50" applyNumberFormat="1" applyFont="1" applyFill="1" applyBorder="1" applyAlignment="1">
      <alignment horizontal="center" vertical="center" wrapText="1"/>
    </xf>
    <xf numFmtId="0" fontId="4" fillId="11" borderId="22" xfId="0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horizontal="center" vertical="center" wrapText="1"/>
    </xf>
    <xf numFmtId="176" fontId="5" fillId="12" borderId="22" xfId="50" applyNumberFormat="1" applyFont="1" applyFill="1" applyBorder="1" applyAlignment="1">
      <alignment horizontal="center" vertical="center" wrapText="1"/>
    </xf>
    <xf numFmtId="173" fontId="5" fillId="12" borderId="15" xfId="0" applyNumberFormat="1" applyFont="1" applyFill="1" applyBorder="1" applyAlignment="1">
      <alignment horizontal="center" vertical="center" wrapText="1"/>
    </xf>
    <xf numFmtId="176" fontId="4" fillId="11" borderId="10" xfId="50" applyNumberFormat="1" applyFont="1" applyFill="1" applyBorder="1" applyAlignment="1">
      <alignment horizontal="center" vertical="center" wrapText="1"/>
    </xf>
    <xf numFmtId="176" fontId="4" fillId="11" borderId="22" xfId="50" applyNumberFormat="1" applyFont="1" applyFill="1" applyBorder="1" applyAlignment="1">
      <alignment horizontal="center" vertical="center" wrapText="1"/>
    </xf>
    <xf numFmtId="176" fontId="5" fillId="11" borderId="22" xfId="50" applyNumberFormat="1" applyFont="1" applyFill="1" applyBorder="1" applyAlignment="1">
      <alignment horizontal="center" vertical="center" wrapText="1"/>
    </xf>
    <xf numFmtId="173" fontId="5" fillId="11" borderId="15" xfId="0" applyNumberFormat="1" applyFont="1" applyFill="1" applyBorder="1" applyAlignment="1">
      <alignment horizontal="center" vertical="center" wrapText="1"/>
    </xf>
    <xf numFmtId="176" fontId="4" fillId="12" borderId="10" xfId="50" applyNumberFormat="1" applyFont="1" applyFill="1" applyBorder="1" applyAlignment="1">
      <alignment horizontal="center" vertical="center" wrapText="1"/>
    </xf>
    <xf numFmtId="176" fontId="4" fillId="12" borderId="22" xfId="50" applyNumberFormat="1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176" fontId="4" fillId="10" borderId="10" xfId="50" applyNumberFormat="1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center" vertical="center" wrapText="1"/>
    </xf>
    <xf numFmtId="176" fontId="5" fillId="12" borderId="16" xfId="50" applyNumberFormat="1" applyFont="1" applyFill="1" applyBorder="1" applyAlignment="1">
      <alignment horizontal="center" vertical="center" wrapText="1"/>
    </xf>
    <xf numFmtId="3" fontId="4" fillId="13" borderId="22" xfId="0" applyNumberFormat="1" applyFont="1" applyFill="1" applyBorder="1" applyAlignment="1">
      <alignment horizontal="center" vertical="center" wrapText="1"/>
    </xf>
    <xf numFmtId="3" fontId="5" fillId="13" borderId="22" xfId="0" applyNumberFormat="1" applyFont="1" applyFill="1" applyBorder="1" applyAlignment="1">
      <alignment horizontal="center" vertical="center" wrapText="1"/>
    </xf>
    <xf numFmtId="3" fontId="5" fillId="13" borderId="15" xfId="0" applyNumberFormat="1" applyFont="1" applyFill="1" applyBorder="1" applyAlignment="1">
      <alignment horizontal="center" vertical="center" wrapText="1"/>
    </xf>
    <xf numFmtId="176" fontId="4" fillId="8" borderId="18" xfId="50" applyNumberFormat="1" applyFont="1" applyFill="1" applyBorder="1" applyAlignment="1">
      <alignment horizontal="center" vertical="center" wrapText="1"/>
    </xf>
    <xf numFmtId="176" fontId="5" fillId="10" borderId="18" xfId="50" applyNumberFormat="1" applyFont="1" applyFill="1" applyBorder="1" applyAlignment="1">
      <alignment horizontal="center" vertical="center" wrapText="1"/>
    </xf>
    <xf numFmtId="176" fontId="4" fillId="12" borderId="23" xfId="50" applyNumberFormat="1" applyFont="1" applyFill="1" applyBorder="1" applyAlignment="1">
      <alignment horizontal="center" vertical="center" wrapText="1"/>
    </xf>
    <xf numFmtId="176" fontId="4" fillId="11" borderId="19" xfId="50" applyNumberFormat="1" applyFont="1" applyFill="1" applyBorder="1" applyAlignment="1">
      <alignment horizontal="center" vertical="center" wrapText="1"/>
    </xf>
    <xf numFmtId="176" fontId="4" fillId="11" borderId="17" xfId="50" applyNumberFormat="1" applyFont="1" applyFill="1" applyBorder="1" applyAlignment="1">
      <alignment horizontal="center" vertical="center" wrapText="1"/>
    </xf>
    <xf numFmtId="0" fontId="5" fillId="10" borderId="20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176" fontId="4" fillId="8" borderId="10" xfId="50" applyNumberFormat="1" applyFont="1" applyFill="1" applyBorder="1" applyAlignment="1">
      <alignment horizontal="center" vertical="center" wrapText="1"/>
    </xf>
    <xf numFmtId="176" fontId="5" fillId="8" borderId="19" xfId="50" applyNumberFormat="1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9" fontId="5" fillId="8" borderId="22" xfId="0" applyNumberFormat="1" applyFont="1" applyFill="1" applyBorder="1" applyAlignment="1">
      <alignment horizontal="center" vertical="center" wrapText="1"/>
    </xf>
    <xf numFmtId="177" fontId="4" fillId="8" borderId="22" xfId="58" applyNumberFormat="1" applyFont="1" applyFill="1" applyBorder="1" applyAlignment="1">
      <alignment horizontal="center" vertical="center" wrapText="1"/>
    </xf>
    <xf numFmtId="176" fontId="4" fillId="8" borderId="22" xfId="50" applyNumberFormat="1" applyFont="1" applyFill="1" applyBorder="1" applyAlignment="1">
      <alignment horizontal="center" vertical="center" wrapText="1"/>
    </xf>
    <xf numFmtId="176" fontId="5" fillId="8" borderId="22" xfId="50" applyNumberFormat="1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9" fontId="5" fillId="8" borderId="10" xfId="0" applyNumberFormat="1" applyFont="1" applyFill="1" applyBorder="1" applyAlignment="1">
      <alignment horizontal="center" vertical="center" wrapText="1"/>
    </xf>
    <xf numFmtId="177" fontId="4" fillId="8" borderId="10" xfId="58" applyNumberFormat="1" applyFont="1" applyFill="1" applyBorder="1" applyAlignment="1">
      <alignment horizontal="center" vertical="center" wrapText="1"/>
    </xf>
    <xf numFmtId="0" fontId="5" fillId="10" borderId="24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9" fontId="8" fillId="10" borderId="17" xfId="0" applyNumberFormat="1" applyFont="1" applyFill="1" applyBorder="1" applyAlignment="1">
      <alignment horizontal="center" vertical="center"/>
    </xf>
    <xf numFmtId="0" fontId="8" fillId="10" borderId="17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177" fontId="4" fillId="10" borderId="17" xfId="58" applyNumberFormat="1" applyFont="1" applyFill="1" applyBorder="1" applyAlignment="1">
      <alignment horizontal="center" vertical="center" wrapText="1"/>
    </xf>
    <xf numFmtId="177" fontId="4" fillId="10" borderId="19" xfId="58" applyNumberFormat="1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3" fontId="5" fillId="12" borderId="16" xfId="0" applyNumberFormat="1" applyFont="1" applyFill="1" applyBorder="1" applyAlignment="1">
      <alignment horizontal="center" vertical="center" wrapText="1"/>
    </xf>
    <xf numFmtId="177" fontId="4" fillId="8" borderId="19" xfId="58" applyNumberFormat="1" applyFont="1" applyFill="1" applyBorder="1" applyAlignment="1">
      <alignment horizontal="center" vertical="center" wrapText="1"/>
    </xf>
    <xf numFmtId="177" fontId="4" fillId="8" borderId="17" xfId="58" applyNumberFormat="1" applyFont="1" applyFill="1" applyBorder="1" applyAlignment="1">
      <alignment horizontal="center" vertical="center" wrapText="1"/>
    </xf>
    <xf numFmtId="177" fontId="4" fillId="8" borderId="22" xfId="58" applyNumberFormat="1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177" fontId="4" fillId="12" borderId="16" xfId="58" applyNumberFormat="1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center" vertical="center" wrapText="1"/>
    </xf>
    <xf numFmtId="174" fontId="5" fillId="8" borderId="10" xfId="0" applyNumberFormat="1" applyFont="1" applyFill="1" applyBorder="1" applyAlignment="1">
      <alignment vertical="center" wrapText="1"/>
    </xf>
    <xf numFmtId="174" fontId="5" fillId="8" borderId="24" xfId="0" applyNumberFormat="1" applyFont="1" applyFill="1" applyBorder="1" applyAlignment="1">
      <alignment vertical="center" wrapText="1"/>
    </xf>
    <xf numFmtId="0" fontId="5" fillId="8" borderId="17" xfId="0" applyFont="1" applyFill="1" applyBorder="1" applyAlignment="1">
      <alignment vertical="center" wrapText="1"/>
    </xf>
    <xf numFmtId="174" fontId="5" fillId="8" borderId="17" xfId="0" applyNumberFormat="1" applyFont="1" applyFill="1" applyBorder="1" applyAlignment="1">
      <alignment vertical="center" wrapText="1"/>
    </xf>
    <xf numFmtId="0" fontId="5" fillId="42" borderId="19" xfId="0" applyFont="1" applyFill="1" applyBorder="1" applyAlignment="1">
      <alignment horizontal="center" vertical="center" wrapText="1"/>
    </xf>
    <xf numFmtId="0" fontId="5" fillId="42" borderId="17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 wrapText="1"/>
    </xf>
    <xf numFmtId="10" fontId="5" fillId="42" borderId="10" xfId="0" applyNumberFormat="1" applyFont="1" applyFill="1" applyBorder="1" applyAlignment="1">
      <alignment horizontal="center" vertical="center" wrapText="1"/>
    </xf>
    <xf numFmtId="9" fontId="5" fillId="42" borderId="10" xfId="58" applyNumberFormat="1" applyFont="1" applyFill="1" applyBorder="1" applyAlignment="1">
      <alignment horizontal="center" vertical="center" wrapText="1"/>
    </xf>
    <xf numFmtId="177" fontId="4" fillId="42" borderId="10" xfId="58" applyNumberFormat="1" applyFont="1" applyFill="1" applyBorder="1" applyAlignment="1">
      <alignment horizontal="center" vertical="center" wrapText="1"/>
    </xf>
    <xf numFmtId="0" fontId="4" fillId="42" borderId="19" xfId="0" applyFont="1" applyFill="1" applyBorder="1" applyAlignment="1">
      <alignment horizontal="center" vertical="center" wrapText="1"/>
    </xf>
    <xf numFmtId="176" fontId="4" fillId="42" borderId="10" xfId="50" applyNumberFormat="1" applyFont="1" applyFill="1" applyBorder="1" applyAlignment="1">
      <alignment horizontal="center" vertical="center" wrapText="1"/>
    </xf>
    <xf numFmtId="176" fontId="5" fillId="42" borderId="10" xfId="50" applyNumberFormat="1" applyFont="1" applyFill="1" applyBorder="1" applyAlignment="1">
      <alignment horizontal="center" vertical="center" wrapText="1"/>
    </xf>
    <xf numFmtId="0" fontId="5" fillId="42" borderId="12" xfId="0" applyFont="1" applyFill="1" applyBorder="1" applyAlignment="1">
      <alignment horizontal="center" vertical="center" wrapText="1"/>
    </xf>
    <xf numFmtId="0" fontId="31" fillId="42" borderId="0" xfId="0" applyFont="1" applyFill="1" applyAlignment="1">
      <alignment/>
    </xf>
    <xf numFmtId="0" fontId="4" fillId="42" borderId="17" xfId="0" applyFont="1" applyFill="1" applyBorder="1" applyAlignment="1">
      <alignment horizontal="center" vertical="center" wrapText="1"/>
    </xf>
    <xf numFmtId="10" fontId="5" fillId="42" borderId="17" xfId="0" applyNumberFormat="1" applyFont="1" applyFill="1" applyBorder="1" applyAlignment="1">
      <alignment horizontal="center" vertical="center" wrapText="1"/>
    </xf>
    <xf numFmtId="9" fontId="5" fillId="42" borderId="17" xfId="58" applyNumberFormat="1" applyFont="1" applyFill="1" applyBorder="1" applyAlignment="1">
      <alignment horizontal="center" vertical="center" wrapText="1"/>
    </xf>
    <xf numFmtId="177" fontId="4" fillId="42" borderId="17" xfId="58" applyNumberFormat="1" applyFont="1" applyFill="1" applyBorder="1" applyAlignment="1">
      <alignment horizontal="center" vertical="center" wrapText="1"/>
    </xf>
    <xf numFmtId="176" fontId="4" fillId="42" borderId="18" xfId="50" applyNumberFormat="1" applyFont="1" applyFill="1" applyBorder="1" applyAlignment="1">
      <alignment horizontal="center" vertical="center" wrapText="1"/>
    </xf>
    <xf numFmtId="176" fontId="5" fillId="42" borderId="17" xfId="50" applyNumberFormat="1" applyFont="1" applyFill="1" applyBorder="1" applyAlignment="1">
      <alignment horizontal="center" vertical="center" wrapText="1"/>
    </xf>
    <xf numFmtId="0" fontId="5" fillId="42" borderId="14" xfId="0" applyFont="1" applyFill="1" applyBorder="1" applyAlignment="1">
      <alignment horizontal="center" vertical="center" wrapText="1"/>
    </xf>
    <xf numFmtId="0" fontId="5" fillId="42" borderId="17" xfId="0" applyFont="1" applyFill="1" applyBorder="1" applyAlignment="1">
      <alignment vertical="center" wrapText="1"/>
    </xf>
    <xf numFmtId="0" fontId="4" fillId="42" borderId="18" xfId="0" applyFont="1" applyFill="1" applyBorder="1" applyAlignment="1">
      <alignment horizontal="center" vertical="center" wrapText="1"/>
    </xf>
    <xf numFmtId="0" fontId="4" fillId="42" borderId="25" xfId="0" applyFont="1" applyFill="1" applyBorder="1" applyAlignment="1">
      <alignment horizontal="center" vertical="center" wrapText="1"/>
    </xf>
    <xf numFmtId="0" fontId="4" fillId="42" borderId="26" xfId="0" applyFont="1" applyFill="1" applyBorder="1" applyAlignment="1">
      <alignment horizontal="center" vertical="center" wrapText="1"/>
    </xf>
    <xf numFmtId="0" fontId="4" fillId="42" borderId="27" xfId="0" applyFont="1" applyFill="1" applyBorder="1" applyAlignment="1">
      <alignment horizontal="center" vertical="center" wrapText="1"/>
    </xf>
    <xf numFmtId="0" fontId="31" fillId="42" borderId="22" xfId="0" applyFont="1" applyFill="1" applyBorder="1" applyAlignment="1">
      <alignment vertical="center" wrapText="1"/>
    </xf>
    <xf numFmtId="0" fontId="8" fillId="42" borderId="22" xfId="0" applyFont="1" applyFill="1" applyBorder="1" applyAlignment="1">
      <alignment horizontal="center" vertical="center" wrapText="1"/>
    </xf>
    <xf numFmtId="0" fontId="8" fillId="42" borderId="22" xfId="0" applyFont="1" applyFill="1" applyBorder="1" applyAlignment="1">
      <alignment horizontal="center" vertical="justify" wrapText="1"/>
    </xf>
    <xf numFmtId="9" fontId="8" fillId="42" borderId="22" xfId="0" applyNumberFormat="1" applyFont="1" applyFill="1" applyBorder="1" applyAlignment="1">
      <alignment vertical="center"/>
    </xf>
    <xf numFmtId="177" fontId="4" fillId="42" borderId="22" xfId="58" applyNumberFormat="1" applyFont="1" applyFill="1" applyBorder="1" applyAlignment="1">
      <alignment vertical="center" wrapText="1"/>
    </xf>
    <xf numFmtId="9" fontId="31" fillId="42" borderId="22" xfId="0" applyNumberFormat="1" applyFont="1" applyFill="1" applyBorder="1" applyAlignment="1">
      <alignment vertical="center" wrapText="1"/>
    </xf>
    <xf numFmtId="0" fontId="4" fillId="42" borderId="22" xfId="0" applyFont="1" applyFill="1" applyBorder="1" applyAlignment="1">
      <alignment horizontal="center" vertical="center" wrapText="1"/>
    </xf>
    <xf numFmtId="0" fontId="5" fillId="42" borderId="22" xfId="0" applyFont="1" applyFill="1" applyBorder="1" applyAlignment="1">
      <alignment horizontal="center" vertical="center" wrapText="1"/>
    </xf>
    <xf numFmtId="177" fontId="4" fillId="42" borderId="22" xfId="58" applyNumberFormat="1" applyFont="1" applyFill="1" applyBorder="1" applyAlignment="1">
      <alignment horizontal="center" vertical="center" wrapText="1"/>
    </xf>
    <xf numFmtId="176" fontId="4" fillId="42" borderId="22" xfId="50" applyNumberFormat="1" applyFont="1" applyFill="1" applyBorder="1" applyAlignment="1">
      <alignment horizontal="center" vertical="center" wrapText="1"/>
    </xf>
    <xf numFmtId="176" fontId="5" fillId="42" borderId="22" xfId="50" applyNumberFormat="1" applyFont="1" applyFill="1" applyBorder="1" applyAlignment="1">
      <alignment horizontal="center" vertical="center" wrapText="1"/>
    </xf>
    <xf numFmtId="173" fontId="5" fillId="42" borderId="15" xfId="0" applyNumberFormat="1" applyFont="1" applyFill="1" applyBorder="1" applyAlignment="1">
      <alignment horizontal="center" vertical="center" wrapText="1"/>
    </xf>
    <xf numFmtId="176" fontId="5" fillId="42" borderId="10" xfId="0" applyNumberFormat="1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177" fontId="4" fillId="10" borderId="17" xfId="58" applyNumberFormat="1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177" fontId="4" fillId="10" borderId="22" xfId="58" applyNumberFormat="1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31" fillId="8" borderId="0" xfId="0" applyFont="1" applyFill="1" applyAlignment="1">
      <alignment/>
    </xf>
    <xf numFmtId="173" fontId="5" fillId="8" borderId="14" xfId="0" applyNumberFormat="1" applyFont="1" applyFill="1" applyBorder="1" applyAlignment="1">
      <alignment horizontal="center" vertical="center" wrapText="1"/>
    </xf>
    <xf numFmtId="3" fontId="4" fillId="12" borderId="16" xfId="0" applyNumberFormat="1" applyFont="1" applyFill="1" applyBorder="1" applyAlignment="1">
      <alignment horizontal="center" vertical="center" wrapText="1"/>
    </xf>
    <xf numFmtId="3" fontId="5" fillId="12" borderId="21" xfId="0" applyNumberFormat="1" applyFont="1" applyFill="1" applyBorder="1" applyAlignment="1">
      <alignment horizontal="center" vertical="center" wrapText="1"/>
    </xf>
    <xf numFmtId="173" fontId="5" fillId="8" borderId="13" xfId="0" applyNumberFormat="1" applyFont="1" applyFill="1" applyBorder="1" applyAlignment="1">
      <alignment horizontal="center" vertical="center" wrapText="1"/>
    </xf>
    <xf numFmtId="176" fontId="5" fillId="8" borderId="24" xfId="50" applyNumberFormat="1" applyFont="1" applyFill="1" applyBorder="1" applyAlignment="1">
      <alignment horizontal="center" vertical="center" wrapText="1"/>
    </xf>
    <xf numFmtId="173" fontId="5" fillId="8" borderId="15" xfId="0" applyNumberFormat="1" applyFont="1" applyFill="1" applyBorder="1" applyAlignment="1">
      <alignment horizontal="center" vertical="center" wrapText="1"/>
    </xf>
    <xf numFmtId="0" fontId="32" fillId="10" borderId="17" xfId="0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horizontal="center" vertical="center" wrapText="1"/>
    </xf>
    <xf numFmtId="0" fontId="31" fillId="13" borderId="17" xfId="0" applyFont="1" applyFill="1" applyBorder="1" applyAlignment="1">
      <alignment horizontal="center" vertical="center" wrapText="1"/>
    </xf>
    <xf numFmtId="0" fontId="9" fillId="13" borderId="17" xfId="0" applyFont="1" applyFill="1" applyBorder="1" applyAlignment="1">
      <alignment horizontal="justify" vertical="center" wrapText="1"/>
    </xf>
    <xf numFmtId="0" fontId="8" fillId="13" borderId="17" xfId="0" applyFont="1" applyFill="1" applyBorder="1" applyAlignment="1">
      <alignment horizontal="center" vertical="center" wrapText="1"/>
    </xf>
    <xf numFmtId="0" fontId="8" fillId="13" borderId="17" xfId="0" applyFont="1" applyFill="1" applyBorder="1" applyAlignment="1">
      <alignment horizontal="center" vertical="center"/>
    </xf>
    <xf numFmtId="176" fontId="4" fillId="13" borderId="17" xfId="50" applyNumberFormat="1" applyFont="1" applyFill="1" applyBorder="1" applyAlignment="1">
      <alignment horizontal="center" vertical="center" wrapText="1"/>
    </xf>
    <xf numFmtId="173" fontId="8" fillId="13" borderId="17" xfId="0" applyNumberFormat="1" applyFont="1" applyFill="1" applyBorder="1" applyAlignment="1">
      <alignment horizontal="center" vertical="center"/>
    </xf>
    <xf numFmtId="173" fontId="8" fillId="13" borderId="14" xfId="0" applyNumberFormat="1" applyFont="1" applyFill="1" applyBorder="1" applyAlignment="1">
      <alignment horizontal="center" vertical="center"/>
    </xf>
    <xf numFmtId="9" fontId="8" fillId="13" borderId="17" xfId="0" applyNumberFormat="1" applyFont="1" applyFill="1" applyBorder="1" applyAlignment="1">
      <alignment horizontal="center" vertical="center"/>
    </xf>
    <xf numFmtId="0" fontId="8" fillId="13" borderId="17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vertical="center" wrapText="1"/>
    </xf>
    <xf numFmtId="177" fontId="4" fillId="10" borderId="17" xfId="58" applyNumberFormat="1" applyFont="1" applyFill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177" fontId="4" fillId="10" borderId="10" xfId="58" applyNumberFormat="1" applyFont="1" applyFill="1" applyBorder="1" applyAlignment="1">
      <alignment horizontal="center" vertical="center" wrapText="1"/>
    </xf>
    <xf numFmtId="177" fontId="4" fillId="10" borderId="24" xfId="58" applyNumberFormat="1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3" fontId="5" fillId="11" borderId="17" xfId="0" applyNumberFormat="1" applyFont="1" applyFill="1" applyBorder="1" applyAlignment="1">
      <alignment horizontal="center" vertical="center" wrapText="1"/>
    </xf>
    <xf numFmtId="3" fontId="5" fillId="12" borderId="18" xfId="0" applyNumberFormat="1" applyFont="1" applyFill="1" applyBorder="1" applyAlignment="1">
      <alignment horizontal="center" vertical="center" wrapText="1"/>
    </xf>
    <xf numFmtId="9" fontId="5" fillId="11" borderId="10" xfId="0" applyNumberFormat="1" applyFont="1" applyFill="1" applyBorder="1" applyAlignment="1">
      <alignment horizontal="center" vertical="center" wrapText="1"/>
    </xf>
    <xf numFmtId="177" fontId="4" fillId="11" borderId="10" xfId="58" applyNumberFormat="1" applyFont="1" applyFill="1" applyBorder="1" applyAlignment="1">
      <alignment horizontal="center" vertical="center" wrapText="1"/>
    </xf>
    <xf numFmtId="3" fontId="4" fillId="13" borderId="16" xfId="0" applyNumberFormat="1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5" fillId="10" borderId="24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3" fontId="4" fillId="12" borderId="18" xfId="0" applyNumberFormat="1" applyFont="1" applyFill="1" applyBorder="1" applyAlignment="1">
      <alignment horizontal="center" vertical="center" wrapText="1"/>
    </xf>
    <xf numFmtId="0" fontId="8" fillId="13" borderId="17" xfId="0" applyFont="1" applyFill="1" applyBorder="1" applyAlignment="1">
      <alignment horizontal="center" vertical="center"/>
    </xf>
    <xf numFmtId="0" fontId="5" fillId="13" borderId="17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/>
    </xf>
    <xf numFmtId="0" fontId="5" fillId="13" borderId="18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177" fontId="4" fillId="13" borderId="16" xfId="58" applyNumberFormat="1" applyFont="1" applyFill="1" applyBorder="1" applyAlignment="1">
      <alignment horizontal="center" vertical="center" wrapText="1"/>
    </xf>
    <xf numFmtId="177" fontId="4" fillId="10" borderId="18" xfId="58" applyNumberFormat="1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horizontal="center" vertical="center" wrapText="1"/>
    </xf>
    <xf numFmtId="3" fontId="5" fillId="13" borderId="16" xfId="0" applyNumberFormat="1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3" fontId="5" fillId="10" borderId="18" xfId="0" applyNumberFormat="1" applyFont="1" applyFill="1" applyBorder="1" applyAlignment="1">
      <alignment horizontal="center" vertical="center" wrapText="1"/>
    </xf>
    <xf numFmtId="177" fontId="4" fillId="10" borderId="17" xfId="58" applyNumberFormat="1" applyFont="1" applyFill="1" applyBorder="1" applyAlignment="1">
      <alignment horizontal="center" vertical="center" wrapText="1"/>
    </xf>
    <xf numFmtId="3" fontId="5" fillId="12" borderId="19" xfId="0" applyNumberFormat="1" applyFont="1" applyFill="1" applyBorder="1" applyAlignment="1">
      <alignment horizontal="center" vertical="center" wrapText="1"/>
    </xf>
    <xf numFmtId="177" fontId="4" fillId="10" borderId="16" xfId="58" applyNumberFormat="1" applyFont="1" applyFill="1" applyBorder="1" applyAlignment="1">
      <alignment horizontal="center" vertical="center" wrapText="1"/>
    </xf>
    <xf numFmtId="177" fontId="4" fillId="10" borderId="22" xfId="58" applyNumberFormat="1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177" fontId="4" fillId="10" borderId="19" xfId="58" applyNumberFormat="1" applyFont="1" applyFill="1" applyBorder="1" applyAlignment="1">
      <alignment horizontal="center" vertical="center" wrapText="1"/>
    </xf>
    <xf numFmtId="0" fontId="4" fillId="13" borderId="16" xfId="0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center" vertical="center" wrapText="1"/>
    </xf>
    <xf numFmtId="0" fontId="8" fillId="13" borderId="18" xfId="0" applyFont="1" applyFill="1" applyBorder="1" applyAlignment="1">
      <alignment horizontal="center" vertical="center"/>
    </xf>
    <xf numFmtId="0" fontId="31" fillId="13" borderId="18" xfId="0" applyFont="1" applyFill="1" applyBorder="1" applyAlignment="1">
      <alignment horizontal="center" vertical="center" wrapText="1"/>
    </xf>
    <xf numFmtId="0" fontId="8" fillId="13" borderId="18" xfId="0" applyFont="1" applyFill="1" applyBorder="1" applyAlignment="1">
      <alignment horizontal="center" vertical="center" wrapText="1"/>
    </xf>
    <xf numFmtId="173" fontId="8" fillId="13" borderId="18" xfId="0" applyNumberFormat="1" applyFont="1" applyFill="1" applyBorder="1" applyAlignment="1">
      <alignment horizontal="center" vertical="center"/>
    </xf>
    <xf numFmtId="173" fontId="8" fillId="13" borderId="20" xfId="0" applyNumberFormat="1" applyFont="1" applyFill="1" applyBorder="1" applyAlignment="1">
      <alignment horizontal="center" vertical="center"/>
    </xf>
    <xf numFmtId="176" fontId="5" fillId="12" borderId="10" xfId="50" applyNumberFormat="1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vertical="center" wrapText="1"/>
    </xf>
    <xf numFmtId="0" fontId="5" fillId="10" borderId="24" xfId="0" applyFont="1" applyFill="1" applyBorder="1" applyAlignment="1">
      <alignment vertical="center" wrapText="1"/>
    </xf>
    <xf numFmtId="1" fontId="5" fillId="10" borderId="23" xfId="0" applyNumberFormat="1" applyFont="1" applyFill="1" applyBorder="1" applyAlignment="1">
      <alignment vertical="center" wrapText="1"/>
    </xf>
    <xf numFmtId="1" fontId="5" fillId="10" borderId="24" xfId="0" applyNumberFormat="1" applyFont="1" applyFill="1" applyBorder="1" applyAlignment="1">
      <alignment vertical="center" wrapText="1"/>
    </xf>
    <xf numFmtId="177" fontId="4" fillId="10" borderId="23" xfId="58" applyNumberFormat="1" applyFont="1" applyFill="1" applyBorder="1" applyAlignment="1">
      <alignment vertical="center" wrapText="1"/>
    </xf>
    <xf numFmtId="177" fontId="4" fillId="10" borderId="24" xfId="58" applyNumberFormat="1" applyFont="1" applyFill="1" applyBorder="1" applyAlignment="1">
      <alignment vertical="center" wrapText="1"/>
    </xf>
    <xf numFmtId="9" fontId="5" fillId="10" borderId="23" xfId="0" applyNumberFormat="1" applyFont="1" applyFill="1" applyBorder="1" applyAlignment="1">
      <alignment vertical="center" wrapText="1"/>
    </xf>
    <xf numFmtId="9" fontId="5" fillId="10" borderId="24" xfId="0" applyNumberFormat="1" applyFont="1" applyFill="1" applyBorder="1" applyAlignment="1">
      <alignment vertical="center" wrapText="1"/>
    </xf>
    <xf numFmtId="1" fontId="5" fillId="10" borderId="17" xfId="0" applyNumberFormat="1" applyFont="1" applyFill="1" applyBorder="1" applyAlignment="1">
      <alignment vertical="center" wrapText="1"/>
    </xf>
    <xf numFmtId="9" fontId="5" fillId="10" borderId="17" xfId="0" applyNumberFormat="1" applyFont="1" applyFill="1" applyBorder="1" applyAlignment="1">
      <alignment vertical="center" wrapText="1"/>
    </xf>
    <xf numFmtId="0" fontId="4" fillId="10" borderId="23" xfId="0" applyFont="1" applyFill="1" applyBorder="1" applyAlignment="1">
      <alignment vertical="center" wrapText="1"/>
    </xf>
    <xf numFmtId="0" fontId="4" fillId="10" borderId="24" xfId="0" applyFont="1" applyFill="1" applyBorder="1" applyAlignment="1">
      <alignment vertical="center" wrapText="1"/>
    </xf>
    <xf numFmtId="0" fontId="4" fillId="10" borderId="17" xfId="0" applyFont="1" applyFill="1" applyBorder="1" applyAlignment="1">
      <alignment vertical="center" wrapText="1"/>
    </xf>
    <xf numFmtId="3" fontId="4" fillId="10" borderId="18" xfId="0" applyNumberFormat="1" applyFont="1" applyFill="1" applyBorder="1" applyAlignment="1">
      <alignment horizontal="center" vertical="center" wrapText="1"/>
    </xf>
    <xf numFmtId="3" fontId="4" fillId="10" borderId="17" xfId="0" applyNumberFormat="1" applyFont="1" applyFill="1" applyBorder="1" applyAlignment="1">
      <alignment horizontal="center" vertical="center" wrapText="1"/>
    </xf>
    <xf numFmtId="3" fontId="5" fillId="13" borderId="21" xfId="0" applyNumberFormat="1" applyFont="1" applyFill="1" applyBorder="1" applyAlignment="1">
      <alignment horizontal="center" vertical="center" wrapText="1"/>
    </xf>
    <xf numFmtId="3" fontId="4" fillId="10" borderId="24" xfId="0" applyNumberFormat="1" applyFont="1" applyFill="1" applyBorder="1" applyAlignment="1">
      <alignment horizontal="center" vertical="center" wrapText="1"/>
    </xf>
    <xf numFmtId="3" fontId="5" fillId="10" borderId="24" xfId="0" applyNumberFormat="1" applyFont="1" applyFill="1" applyBorder="1" applyAlignment="1">
      <alignment horizontal="center" vertical="center" wrapText="1"/>
    </xf>
    <xf numFmtId="173" fontId="5" fillId="10" borderId="13" xfId="0" applyNumberFormat="1" applyFont="1" applyFill="1" applyBorder="1" applyAlignment="1">
      <alignment horizontal="center" vertical="center" wrapText="1"/>
    </xf>
    <xf numFmtId="0" fontId="5" fillId="8" borderId="19" xfId="0" applyNumberFormat="1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vertical="center" wrapText="1"/>
    </xf>
    <xf numFmtId="9" fontId="5" fillId="11" borderId="17" xfId="0" applyNumberFormat="1" applyFont="1" applyFill="1" applyBorder="1" applyAlignment="1">
      <alignment vertical="center" wrapText="1"/>
    </xf>
    <xf numFmtId="177" fontId="4" fillId="11" borderId="17" xfId="58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10" fillId="39" borderId="28" xfId="0" applyFont="1" applyFill="1" applyBorder="1" applyAlignment="1">
      <alignment horizontal="center" vertical="center" wrapText="1"/>
    </xf>
    <xf numFmtId="3" fontId="10" fillId="43" borderId="29" xfId="0" applyNumberFormat="1" applyFont="1" applyFill="1" applyBorder="1" applyAlignment="1" applyProtection="1">
      <alignment horizontal="center" vertical="center" textRotation="90" wrapText="1"/>
      <protection/>
    </xf>
    <xf numFmtId="3" fontId="10" fillId="37" borderId="18" xfId="0" applyNumberFormat="1" applyFont="1" applyFill="1" applyBorder="1" applyAlignment="1" applyProtection="1">
      <alignment horizontal="center" vertical="center" textRotation="90" wrapText="1"/>
      <protection/>
    </xf>
    <xf numFmtId="3" fontId="10" fillId="43" borderId="18" xfId="0" applyNumberFormat="1" applyFont="1" applyFill="1" applyBorder="1" applyAlignment="1" applyProtection="1">
      <alignment horizontal="center" vertical="center" textRotation="90" wrapText="1"/>
      <protection/>
    </xf>
    <xf numFmtId="3" fontId="10" fillId="37" borderId="20" xfId="0" applyNumberFormat="1" applyFont="1" applyFill="1" applyBorder="1" applyAlignment="1" applyProtection="1">
      <alignment horizontal="center" vertical="center" textRotation="90" wrapText="1"/>
      <protection/>
    </xf>
    <xf numFmtId="0" fontId="10" fillId="18" borderId="30" xfId="0" applyFont="1" applyFill="1" applyBorder="1" applyAlignment="1">
      <alignment horizontal="center" vertical="center" wrapText="1"/>
    </xf>
    <xf numFmtId="3" fontId="10" fillId="18" borderId="30" xfId="0" applyNumberFormat="1" applyFont="1" applyFill="1" applyBorder="1" applyAlignment="1" applyProtection="1">
      <alignment horizontal="center" vertical="center" wrapText="1"/>
      <protection locked="0"/>
    </xf>
    <xf numFmtId="3" fontId="10" fillId="18" borderId="31" xfId="0" applyNumberFormat="1" applyFont="1" applyFill="1" applyBorder="1" applyAlignment="1" applyProtection="1">
      <alignment horizontal="center" vertical="center" wrapText="1"/>
      <protection locked="0"/>
    </xf>
    <xf numFmtId="3" fontId="10" fillId="18" borderId="31" xfId="0" applyNumberFormat="1" applyFont="1" applyFill="1" applyBorder="1" applyAlignment="1">
      <alignment horizontal="center" vertical="center" textRotation="90"/>
    </xf>
    <xf numFmtId="0" fontId="10" fillId="18" borderId="31" xfId="0" applyFont="1" applyFill="1" applyBorder="1" applyAlignment="1">
      <alignment horizontal="center" vertical="center" textRotation="90"/>
    </xf>
    <xf numFmtId="0" fontId="10" fillId="18" borderId="32" xfId="0" applyFont="1" applyFill="1" applyBorder="1" applyAlignment="1">
      <alignment horizontal="center" vertical="center" textRotation="90"/>
    </xf>
    <xf numFmtId="44" fontId="10" fillId="43" borderId="30" xfId="50" applyFont="1" applyFill="1" applyBorder="1" applyAlignment="1">
      <alignment horizontal="center" vertical="center" textRotation="90"/>
    </xf>
    <xf numFmtId="44" fontId="10" fillId="43" borderId="31" xfId="50" applyFont="1" applyFill="1" applyBorder="1" applyAlignment="1">
      <alignment horizontal="center" vertical="center" textRotation="90"/>
    </xf>
    <xf numFmtId="44" fontId="10" fillId="43" borderId="32" xfId="50" applyFont="1" applyFill="1" applyBorder="1" applyAlignment="1">
      <alignment horizontal="center" vertical="center" textRotation="90"/>
    </xf>
    <xf numFmtId="0" fontId="10" fillId="44" borderId="33" xfId="0" applyFont="1" applyFill="1" applyBorder="1" applyAlignment="1">
      <alignment horizontal="center" vertical="center" textRotation="90"/>
    </xf>
    <xf numFmtId="0" fontId="10" fillId="44" borderId="31" xfId="0" applyFont="1" applyFill="1" applyBorder="1" applyAlignment="1">
      <alignment horizontal="center" vertical="center" textRotation="90"/>
    </xf>
    <xf numFmtId="0" fontId="10" fillId="44" borderId="32" xfId="0" applyFont="1" applyFill="1" applyBorder="1" applyAlignment="1">
      <alignment horizontal="center" vertical="center" textRotation="90" wrapText="1"/>
    </xf>
    <xf numFmtId="0" fontId="10" fillId="45" borderId="11" xfId="0" applyFont="1" applyFill="1" applyBorder="1" applyAlignment="1">
      <alignment horizontal="center" vertical="center"/>
    </xf>
    <xf numFmtId="0" fontId="10" fillId="45" borderId="10" xfId="0" applyFont="1" applyFill="1" applyBorder="1" applyAlignment="1">
      <alignment horizontal="center" vertical="center" wrapText="1"/>
    </xf>
    <xf numFmtId="172" fontId="10" fillId="45" borderId="34" xfId="0" applyNumberFormat="1" applyFont="1" applyFill="1" applyBorder="1" applyAlignment="1">
      <alignment horizontal="center" vertical="center" wrapText="1"/>
    </xf>
    <xf numFmtId="0" fontId="10" fillId="45" borderId="11" xfId="0" applyFont="1" applyFill="1" applyBorder="1" applyAlignment="1">
      <alignment horizontal="center" vertical="center" wrapText="1"/>
    </xf>
    <xf numFmtId="0" fontId="10" fillId="45" borderId="10" xfId="0" applyFont="1" applyFill="1" applyBorder="1" applyAlignment="1" applyProtection="1">
      <alignment horizontal="center" vertical="center" textRotation="90" wrapText="1"/>
      <protection locked="0"/>
    </xf>
    <xf numFmtId="0" fontId="10" fillId="45" borderId="12" xfId="0" applyFont="1" applyFill="1" applyBorder="1" applyAlignment="1" applyProtection="1">
      <alignment horizontal="center" vertical="center" textRotation="90" wrapText="1"/>
      <protection locked="0"/>
    </xf>
    <xf numFmtId="44" fontId="10" fillId="43" borderId="30" xfId="50" applyFont="1" applyFill="1" applyBorder="1" applyAlignment="1" applyProtection="1">
      <alignment horizontal="center" vertical="center" textRotation="90" wrapText="1"/>
      <protection locked="0"/>
    </xf>
    <xf numFmtId="44" fontId="10" fillId="46" borderId="31" xfId="50" applyFont="1" applyFill="1" applyBorder="1" applyAlignment="1" applyProtection="1">
      <alignment horizontal="center" vertical="center" textRotation="90" wrapText="1"/>
      <protection locked="0"/>
    </xf>
    <xf numFmtId="44" fontId="10" fillId="43" borderId="31" xfId="50" applyFont="1" applyFill="1" applyBorder="1" applyAlignment="1" applyProtection="1">
      <alignment horizontal="center" vertical="center" textRotation="90" wrapText="1"/>
      <protection locked="0"/>
    </xf>
    <xf numFmtId="0" fontId="10" fillId="44" borderId="10" xfId="0" applyFont="1" applyFill="1" applyBorder="1" applyAlignment="1" applyProtection="1">
      <alignment horizontal="center" vertical="center" textRotation="90" wrapText="1"/>
      <protection locked="0"/>
    </xf>
    <xf numFmtId="0" fontId="10" fillId="44" borderId="10" xfId="0" applyFont="1" applyFill="1" applyBorder="1" applyAlignment="1" applyProtection="1">
      <alignment horizontal="center" vertical="center" wrapText="1"/>
      <protection locked="0"/>
    </xf>
    <xf numFmtId="0" fontId="10" fillId="44" borderId="12" xfId="0" applyFont="1" applyFill="1" applyBorder="1" applyAlignment="1">
      <alignment horizontal="center" vertical="center" wrapText="1"/>
    </xf>
    <xf numFmtId="0" fontId="10" fillId="47" borderId="30" xfId="0" applyFont="1" applyFill="1" applyBorder="1" applyAlignment="1">
      <alignment horizontal="center" vertical="center" wrapText="1"/>
    </xf>
    <xf numFmtId="0" fontId="10" fillId="47" borderId="33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48" borderId="31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3" fontId="10" fillId="47" borderId="31" xfId="0" applyNumberFormat="1" applyFont="1" applyFill="1" applyBorder="1" applyAlignment="1">
      <alignment horizontal="center" vertical="center" textRotation="90" wrapText="1"/>
    </xf>
    <xf numFmtId="0" fontId="10" fillId="47" borderId="31" xfId="0" applyFont="1" applyFill="1" applyBorder="1" applyAlignment="1">
      <alignment horizontal="center" vertical="center" textRotation="90" wrapText="1"/>
    </xf>
    <xf numFmtId="0" fontId="10" fillId="47" borderId="32" xfId="0" applyFont="1" applyFill="1" applyBorder="1" applyAlignment="1">
      <alignment horizontal="center" vertical="center" wrapText="1"/>
    </xf>
    <xf numFmtId="173" fontId="10" fillId="49" borderId="30" xfId="48" applyNumberFormat="1" applyFont="1" applyFill="1" applyBorder="1" applyAlignment="1" applyProtection="1">
      <alignment horizontal="center" vertical="center" textRotation="90" wrapText="1"/>
      <protection locked="0"/>
    </xf>
    <xf numFmtId="3" fontId="10" fillId="49" borderId="31" xfId="0" applyNumberFormat="1" applyFont="1" applyFill="1" applyBorder="1" applyAlignment="1" applyProtection="1">
      <alignment horizontal="center" vertical="center" textRotation="90" wrapText="1"/>
      <protection locked="0"/>
    </xf>
    <xf numFmtId="173" fontId="10" fillId="0" borderId="31" xfId="48" applyNumberFormat="1" applyFont="1" applyBorder="1" applyAlignment="1">
      <alignment horizontal="center" vertical="center" textRotation="90"/>
    </xf>
    <xf numFmtId="3" fontId="1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1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48" borderId="31" xfId="0" applyFont="1" applyFill="1" applyBorder="1" applyAlignment="1">
      <alignment horizontal="center" vertical="center" textRotation="90" wrapText="1"/>
    </xf>
    <xf numFmtId="0" fontId="10" fillId="47" borderId="31" xfId="0" applyFont="1" applyFill="1" applyBorder="1" applyAlignment="1" applyProtection="1">
      <alignment horizontal="center" vertical="center" textRotation="90" wrapText="1"/>
      <protection locked="0"/>
    </xf>
    <xf numFmtId="0" fontId="10" fillId="47" borderId="32" xfId="0" applyFont="1" applyFill="1" applyBorder="1" applyAlignment="1">
      <alignment horizontal="center" vertical="center" textRotation="90" wrapText="1"/>
    </xf>
    <xf numFmtId="3" fontId="10" fillId="45" borderId="10" xfId="0" applyNumberFormat="1" applyFont="1" applyFill="1" applyBorder="1" applyAlignment="1">
      <alignment horizontal="center" vertical="center" textRotation="90" wrapText="1"/>
    </xf>
    <xf numFmtId="0" fontId="10" fillId="50" borderId="31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3" fontId="10" fillId="0" borderId="31" xfId="0" applyNumberFormat="1" applyFont="1" applyFill="1" applyBorder="1" applyAlignment="1">
      <alignment horizontal="center" vertical="center" textRotation="90" wrapText="1"/>
    </xf>
    <xf numFmtId="0" fontId="10" fillId="0" borderId="31" xfId="0" applyFont="1" applyFill="1" applyBorder="1" applyAlignment="1" applyProtection="1">
      <alignment horizontal="center" vertical="center" textRotation="90" wrapText="1"/>
      <protection locked="0"/>
    </xf>
    <xf numFmtId="0" fontId="10" fillId="0" borderId="32" xfId="0" applyFont="1" applyFill="1" applyBorder="1" applyAlignment="1" applyProtection="1">
      <alignment horizontal="center" vertical="center" textRotation="90" wrapText="1"/>
      <protection locked="0"/>
    </xf>
    <xf numFmtId="3" fontId="10" fillId="0" borderId="30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50" borderId="31" xfId="0" applyFont="1" applyFill="1" applyBorder="1" applyAlignment="1">
      <alignment horizontal="center" vertical="center" textRotation="90" wrapText="1"/>
    </xf>
    <xf numFmtId="0" fontId="10" fillId="0" borderId="32" xfId="0" applyFont="1" applyFill="1" applyBorder="1" applyAlignment="1">
      <alignment horizontal="center" vertical="center" textRotation="90" wrapText="1"/>
    </xf>
    <xf numFmtId="0" fontId="52" fillId="37" borderId="0" xfId="0" applyFont="1" applyFill="1" applyAlignment="1">
      <alignment horizontal="center" vertical="center"/>
    </xf>
    <xf numFmtId="44" fontId="10" fillId="43" borderId="30" xfId="50" applyNumberFormat="1" applyFont="1" applyFill="1" applyBorder="1" applyAlignment="1">
      <alignment horizontal="center" vertical="center" textRotation="90"/>
    </xf>
    <xf numFmtId="44" fontId="10" fillId="43" borderId="31" xfId="50" applyNumberFormat="1" applyFont="1" applyFill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9" fontId="10" fillId="18" borderId="31" xfId="58" applyFont="1" applyFill="1" applyBorder="1" applyAlignment="1" applyProtection="1">
      <alignment horizontal="center" vertical="center" wrapText="1"/>
      <protection locked="0"/>
    </xf>
    <xf numFmtId="9" fontId="10" fillId="18" borderId="31" xfId="58" applyFont="1" applyFill="1" applyBorder="1" applyAlignment="1">
      <alignment horizontal="center" vertical="center" textRotation="90"/>
    </xf>
    <xf numFmtId="174" fontId="10" fillId="18" borderId="31" xfId="58" applyNumberFormat="1" applyFont="1" applyFill="1" applyBorder="1" applyAlignment="1" applyProtection="1">
      <alignment horizontal="center" vertical="center" wrapText="1"/>
      <protection locked="0"/>
    </xf>
    <xf numFmtId="174" fontId="10" fillId="18" borderId="31" xfId="58" applyNumberFormat="1" applyFont="1" applyFill="1" applyBorder="1" applyAlignment="1">
      <alignment horizontal="center" vertical="center" textRotation="90"/>
    </xf>
    <xf numFmtId="0" fontId="10" fillId="51" borderId="30" xfId="0" applyFont="1" applyFill="1" applyBorder="1" applyAlignment="1">
      <alignment horizontal="center" vertical="center" wrapText="1"/>
    </xf>
    <xf numFmtId="9" fontId="10" fillId="0" borderId="31" xfId="0" applyNumberFormat="1" applyFont="1" applyBorder="1" applyAlignment="1">
      <alignment horizontal="center" vertical="center" wrapText="1"/>
    </xf>
    <xf numFmtId="9" fontId="10" fillId="0" borderId="31" xfId="0" applyNumberFormat="1" applyFont="1" applyBorder="1" applyAlignment="1">
      <alignment horizontal="center" vertical="center"/>
    </xf>
    <xf numFmtId="9" fontId="10" fillId="47" borderId="31" xfId="58" applyFont="1" applyFill="1" applyBorder="1" applyAlignment="1">
      <alignment horizontal="center" vertical="center" textRotation="90" wrapText="1"/>
    </xf>
    <xf numFmtId="0" fontId="10" fillId="52" borderId="30" xfId="0" applyFont="1" applyFill="1" applyBorder="1" applyAlignment="1">
      <alignment horizontal="center" vertical="center" wrapText="1"/>
    </xf>
    <xf numFmtId="3" fontId="10" fillId="52" borderId="30" xfId="0" applyNumberFormat="1" applyFont="1" applyFill="1" applyBorder="1" applyAlignment="1" applyProtection="1">
      <alignment horizontal="center" vertical="center" wrapText="1"/>
      <protection locked="0"/>
    </xf>
    <xf numFmtId="3" fontId="10" fillId="52" borderId="31" xfId="0" applyNumberFormat="1" applyFont="1" applyFill="1" applyBorder="1" applyAlignment="1" applyProtection="1">
      <alignment horizontal="center" vertical="center" wrapText="1"/>
      <protection locked="0"/>
    </xf>
    <xf numFmtId="3" fontId="10" fillId="52" borderId="31" xfId="0" applyNumberFormat="1" applyFont="1" applyFill="1" applyBorder="1" applyAlignment="1">
      <alignment horizontal="center" vertical="center" textRotation="90"/>
    </xf>
    <xf numFmtId="0" fontId="10" fillId="37" borderId="30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/>
    </xf>
    <xf numFmtId="0" fontId="8" fillId="13" borderId="17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1" fontId="5" fillId="10" borderId="18" xfId="0" applyNumberFormat="1" applyFont="1" applyFill="1" applyBorder="1" applyAlignment="1">
      <alignment horizontal="center" vertical="center" wrapText="1"/>
    </xf>
    <xf numFmtId="1" fontId="5" fillId="10" borderId="23" xfId="0" applyNumberFormat="1" applyFont="1" applyFill="1" applyBorder="1" applyAlignment="1">
      <alignment horizontal="center" vertical="center" wrapText="1"/>
    </xf>
    <xf numFmtId="177" fontId="4" fillId="10" borderId="18" xfId="58" applyNumberFormat="1" applyFont="1" applyFill="1" applyBorder="1" applyAlignment="1">
      <alignment horizontal="center" vertical="center" wrapText="1"/>
    </xf>
    <xf numFmtId="177" fontId="4" fillId="10" borderId="23" xfId="58" applyNumberFormat="1" applyFont="1" applyFill="1" applyBorder="1" applyAlignment="1">
      <alignment horizontal="center" vertical="center" wrapText="1"/>
    </xf>
    <xf numFmtId="9" fontId="5" fillId="13" borderId="17" xfId="0" applyNumberFormat="1" applyFont="1" applyFill="1" applyBorder="1" applyAlignment="1">
      <alignment horizontal="center" vertical="center" wrapText="1"/>
    </xf>
    <xf numFmtId="177" fontId="4" fillId="13" borderId="17" xfId="58" applyNumberFormat="1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8" fillId="13" borderId="17" xfId="0" applyFont="1" applyFill="1" applyBorder="1" applyAlignment="1">
      <alignment horizontal="center" vertical="center" wrapText="1"/>
    </xf>
    <xf numFmtId="9" fontId="8" fillId="13" borderId="17" xfId="0" applyNumberFormat="1" applyFont="1" applyFill="1" applyBorder="1" applyAlignment="1">
      <alignment horizontal="center" vertical="center"/>
    </xf>
    <xf numFmtId="0" fontId="5" fillId="13" borderId="17" xfId="0" applyFont="1" applyFill="1" applyBorder="1" applyAlignment="1">
      <alignment horizontal="justify" vertical="center"/>
    </xf>
    <xf numFmtId="0" fontId="5" fillId="13" borderId="18" xfId="0" applyFont="1" applyFill="1" applyBorder="1" applyAlignment="1">
      <alignment horizontal="center" vertical="center" wrapText="1"/>
    </xf>
    <xf numFmtId="0" fontId="5" fillId="13" borderId="23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4" fillId="16" borderId="36" xfId="0" applyFont="1" applyFill="1" applyBorder="1" applyAlignment="1">
      <alignment horizontal="center" vertical="center" wrapText="1"/>
    </xf>
    <xf numFmtId="0" fontId="4" fillId="16" borderId="37" xfId="0" applyFont="1" applyFill="1" applyBorder="1" applyAlignment="1">
      <alignment horizontal="center" vertical="center" wrapText="1"/>
    </xf>
    <xf numFmtId="0" fontId="4" fillId="16" borderId="38" xfId="0" applyFont="1" applyFill="1" applyBorder="1" applyAlignment="1">
      <alignment horizontal="center" vertical="center" wrapText="1"/>
    </xf>
    <xf numFmtId="177" fontId="4" fillId="10" borderId="25" xfId="58" applyNumberFormat="1" applyFont="1" applyFill="1" applyBorder="1" applyAlignment="1">
      <alignment horizontal="center" vertical="center" wrapText="1"/>
    </xf>
    <xf numFmtId="177" fontId="4" fillId="10" borderId="39" xfId="58" applyNumberFormat="1" applyFont="1" applyFill="1" applyBorder="1" applyAlignment="1">
      <alignment horizontal="center" vertical="center" wrapText="1"/>
    </xf>
    <xf numFmtId="177" fontId="4" fillId="10" borderId="40" xfId="58" applyNumberFormat="1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177" fontId="4" fillId="10" borderId="10" xfId="58" applyNumberFormat="1" applyFont="1" applyFill="1" applyBorder="1" applyAlignment="1">
      <alignment horizontal="center" vertical="center" wrapText="1"/>
    </xf>
    <xf numFmtId="10" fontId="4" fillId="13" borderId="10" xfId="0" applyNumberFormat="1" applyFont="1" applyFill="1" applyBorder="1" applyAlignment="1">
      <alignment horizontal="center" vertical="center" wrapText="1"/>
    </xf>
    <xf numFmtId="10" fontId="4" fillId="13" borderId="23" xfId="0" applyNumberFormat="1" applyFont="1" applyFill="1" applyBorder="1" applyAlignment="1">
      <alignment horizontal="center" vertical="center" wrapText="1"/>
    </xf>
    <xf numFmtId="10" fontId="4" fillId="13" borderId="16" xfId="0" applyNumberFormat="1" applyFont="1" applyFill="1" applyBorder="1" applyAlignment="1">
      <alignment horizontal="center" vertical="center" wrapText="1"/>
    </xf>
    <xf numFmtId="0" fontId="31" fillId="13" borderId="17" xfId="0" applyFont="1" applyFill="1" applyBorder="1" applyAlignment="1">
      <alignment horizontal="center" vertical="center"/>
    </xf>
    <xf numFmtId="0" fontId="31" fillId="13" borderId="17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41" xfId="0" applyFont="1" applyFill="1" applyBorder="1" applyAlignment="1">
      <alignment horizontal="center" vertical="center" wrapText="1"/>
    </xf>
    <xf numFmtId="0" fontId="4" fillId="16" borderId="42" xfId="0" applyFont="1" applyFill="1" applyBorder="1" applyAlignment="1">
      <alignment horizontal="center" vertical="center" wrapText="1"/>
    </xf>
    <xf numFmtId="177" fontId="4" fillId="10" borderId="24" xfId="58" applyNumberFormat="1" applyFont="1" applyFill="1" applyBorder="1" applyAlignment="1">
      <alignment horizontal="center" vertical="center" wrapText="1"/>
    </xf>
    <xf numFmtId="9" fontId="5" fillId="10" borderId="18" xfId="0" applyNumberFormat="1" applyFont="1" applyFill="1" applyBorder="1" applyAlignment="1">
      <alignment horizontal="center" vertical="center" wrapText="1"/>
    </xf>
    <xf numFmtId="9" fontId="4" fillId="10" borderId="18" xfId="58" applyNumberFormat="1" applyFont="1" applyFill="1" applyBorder="1" applyAlignment="1">
      <alignment horizontal="center" vertical="center" wrapText="1"/>
    </xf>
    <xf numFmtId="9" fontId="4" fillId="10" borderId="23" xfId="58" applyNumberFormat="1" applyFont="1" applyFill="1" applyBorder="1" applyAlignment="1">
      <alignment horizontal="center" vertical="center" wrapText="1"/>
    </xf>
    <xf numFmtId="0" fontId="4" fillId="19" borderId="36" xfId="0" applyFont="1" applyFill="1" applyBorder="1" applyAlignment="1">
      <alignment horizontal="center" vertical="center" wrapText="1"/>
    </xf>
    <xf numFmtId="0" fontId="4" fillId="19" borderId="37" xfId="0" applyFont="1" applyFill="1" applyBorder="1" applyAlignment="1">
      <alignment horizontal="center" vertical="center" wrapText="1"/>
    </xf>
    <xf numFmtId="0" fontId="4" fillId="19" borderId="38" xfId="0" applyFont="1" applyFill="1" applyBorder="1" applyAlignment="1">
      <alignment horizontal="center" vertical="center" wrapText="1"/>
    </xf>
    <xf numFmtId="177" fontId="4" fillId="13" borderId="25" xfId="58" applyNumberFormat="1" applyFont="1" applyFill="1" applyBorder="1" applyAlignment="1">
      <alignment horizontal="center" vertical="center" wrapText="1"/>
    </xf>
    <xf numFmtId="177" fontId="4" fillId="13" borderId="39" xfId="58" applyNumberFormat="1" applyFont="1" applyFill="1" applyBorder="1" applyAlignment="1">
      <alignment horizontal="center" vertical="center" wrapText="1"/>
    </xf>
    <xf numFmtId="177" fontId="4" fillId="13" borderId="40" xfId="58" applyNumberFormat="1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5" fillId="11" borderId="23" xfId="0" applyFont="1" applyFill="1" applyBorder="1" applyAlignment="1">
      <alignment horizontal="center" vertical="center" wrapText="1"/>
    </xf>
    <xf numFmtId="0" fontId="5" fillId="11" borderId="24" xfId="0" applyFont="1" applyFill="1" applyBorder="1" applyAlignment="1">
      <alignment horizontal="center" vertical="center" wrapText="1"/>
    </xf>
    <xf numFmtId="3" fontId="5" fillId="11" borderId="18" xfId="0" applyNumberFormat="1" applyFont="1" applyFill="1" applyBorder="1" applyAlignment="1">
      <alignment horizontal="center" vertical="center" wrapText="1"/>
    </xf>
    <xf numFmtId="3" fontId="5" fillId="11" borderId="23" xfId="0" applyNumberFormat="1" applyFont="1" applyFill="1" applyBorder="1" applyAlignment="1">
      <alignment horizontal="center" vertical="center" wrapText="1"/>
    </xf>
    <xf numFmtId="3" fontId="5" fillId="11" borderId="24" xfId="0" applyNumberFormat="1" applyFont="1" applyFill="1" applyBorder="1" applyAlignment="1">
      <alignment horizontal="center" vertical="center" wrapText="1"/>
    </xf>
    <xf numFmtId="4" fontId="5" fillId="11" borderId="18" xfId="0" applyNumberFormat="1" applyFont="1" applyFill="1" applyBorder="1" applyAlignment="1">
      <alignment horizontal="center" vertical="center" wrapText="1"/>
    </xf>
    <xf numFmtId="4" fontId="5" fillId="11" borderId="23" xfId="0" applyNumberFormat="1" applyFont="1" applyFill="1" applyBorder="1" applyAlignment="1">
      <alignment horizontal="center" vertical="center" wrapText="1"/>
    </xf>
    <xf numFmtId="4" fontId="5" fillId="11" borderId="24" xfId="0" applyNumberFormat="1" applyFont="1" applyFill="1" applyBorder="1" applyAlignment="1">
      <alignment horizontal="center" vertical="center" wrapText="1"/>
    </xf>
    <xf numFmtId="9" fontId="5" fillId="10" borderId="19" xfId="0" applyNumberFormat="1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9" fontId="5" fillId="13" borderId="16" xfId="0" applyNumberFormat="1" applyFont="1" applyFill="1" applyBorder="1" applyAlignment="1">
      <alignment horizontal="center" vertical="center" wrapText="1"/>
    </xf>
    <xf numFmtId="3" fontId="5" fillId="11" borderId="19" xfId="0" applyNumberFormat="1" applyFont="1" applyFill="1" applyBorder="1" applyAlignment="1">
      <alignment horizontal="center" vertical="center" wrapText="1"/>
    </xf>
    <xf numFmtId="3" fontId="5" fillId="11" borderId="17" xfId="0" applyNumberFormat="1" applyFont="1" applyFill="1" applyBorder="1" applyAlignment="1">
      <alignment horizontal="center" vertical="center" wrapText="1"/>
    </xf>
    <xf numFmtId="177" fontId="4" fillId="11" borderId="17" xfId="58" applyNumberFormat="1" applyFont="1" applyFill="1" applyBorder="1" applyAlignment="1">
      <alignment horizontal="center" vertical="center" wrapText="1"/>
    </xf>
    <xf numFmtId="177" fontId="4" fillId="11" borderId="19" xfId="58" applyNumberFormat="1" applyFont="1" applyFill="1" applyBorder="1" applyAlignment="1">
      <alignment horizontal="center" vertical="center" wrapText="1"/>
    </xf>
    <xf numFmtId="3" fontId="5" fillId="12" borderId="10" xfId="0" applyNumberFormat="1" applyFont="1" applyFill="1" applyBorder="1" applyAlignment="1">
      <alignment horizontal="center" vertical="center" wrapText="1"/>
    </xf>
    <xf numFmtId="3" fontId="5" fillId="12" borderId="16" xfId="0" applyNumberFormat="1" applyFont="1" applyFill="1" applyBorder="1" applyAlignment="1">
      <alignment horizontal="center" vertical="center" wrapText="1"/>
    </xf>
    <xf numFmtId="177" fontId="4" fillId="11" borderId="18" xfId="58" applyNumberFormat="1" applyFont="1" applyFill="1" applyBorder="1" applyAlignment="1">
      <alignment horizontal="center" vertical="center" wrapText="1"/>
    </xf>
    <xf numFmtId="177" fontId="4" fillId="11" borderId="23" xfId="58" applyNumberFormat="1" applyFont="1" applyFill="1" applyBorder="1" applyAlignment="1">
      <alignment horizontal="center" vertical="center" wrapText="1"/>
    </xf>
    <xf numFmtId="177" fontId="4" fillId="11" borderId="24" xfId="58" applyNumberFormat="1" applyFont="1" applyFill="1" applyBorder="1" applyAlignment="1">
      <alignment horizontal="center" vertical="center" wrapText="1"/>
    </xf>
    <xf numFmtId="177" fontId="4" fillId="13" borderId="16" xfId="58" applyNumberFormat="1" applyFont="1" applyFill="1" applyBorder="1" applyAlignment="1">
      <alignment horizontal="center" vertical="center" wrapText="1"/>
    </xf>
    <xf numFmtId="177" fontId="4" fillId="13" borderId="22" xfId="58" applyNumberFormat="1" applyFont="1" applyFill="1" applyBorder="1" applyAlignment="1">
      <alignment horizontal="center" vertical="center" wrapText="1"/>
    </xf>
    <xf numFmtId="3" fontId="4" fillId="13" borderId="16" xfId="0" applyNumberFormat="1" applyFont="1" applyFill="1" applyBorder="1" applyAlignment="1">
      <alignment horizontal="center" vertical="center" wrapText="1"/>
    </xf>
    <xf numFmtId="3" fontId="4" fillId="13" borderId="17" xfId="0" applyNumberFormat="1" applyFont="1" applyFill="1" applyBorder="1" applyAlignment="1">
      <alignment horizontal="center" vertical="center" wrapText="1"/>
    </xf>
    <xf numFmtId="3" fontId="4" fillId="13" borderId="18" xfId="0" applyNumberFormat="1" applyFont="1" applyFill="1" applyBorder="1" applyAlignment="1">
      <alignment horizontal="center" vertical="center" wrapText="1"/>
    </xf>
    <xf numFmtId="3" fontId="5" fillId="11" borderId="10" xfId="0" applyNumberFormat="1" applyFont="1" applyFill="1" applyBorder="1" applyAlignment="1">
      <alignment horizontal="center" vertical="center" wrapText="1"/>
    </xf>
    <xf numFmtId="3" fontId="5" fillId="11" borderId="16" xfId="0" applyNumberFormat="1" applyFont="1" applyFill="1" applyBorder="1" applyAlignment="1">
      <alignment horizontal="center" vertical="center" wrapText="1"/>
    </xf>
    <xf numFmtId="3" fontId="4" fillId="12" borderId="19" xfId="0" applyNumberFormat="1" applyFont="1" applyFill="1" applyBorder="1" applyAlignment="1">
      <alignment horizontal="center" vertical="center" wrapText="1"/>
    </xf>
    <xf numFmtId="3" fontId="4" fillId="12" borderId="17" xfId="0" applyNumberFormat="1" applyFont="1" applyFill="1" applyBorder="1" applyAlignment="1">
      <alignment horizontal="center" vertical="center" wrapText="1"/>
    </xf>
    <xf numFmtId="3" fontId="4" fillId="18" borderId="11" xfId="0" applyNumberFormat="1" applyFont="1" applyFill="1" applyBorder="1" applyAlignment="1">
      <alignment horizontal="center" vertical="center" wrapText="1"/>
    </xf>
    <xf numFmtId="3" fontId="4" fillId="18" borderId="41" xfId="0" applyNumberFormat="1" applyFont="1" applyFill="1" applyBorder="1" applyAlignment="1">
      <alignment horizontal="center" vertical="center" wrapText="1"/>
    </xf>
    <xf numFmtId="177" fontId="4" fillId="12" borderId="10" xfId="58" applyNumberFormat="1" applyFont="1" applyFill="1" applyBorder="1" applyAlignment="1">
      <alignment horizontal="center" vertical="center" wrapText="1"/>
    </xf>
    <xf numFmtId="177" fontId="4" fillId="12" borderId="23" xfId="58" applyNumberFormat="1" applyFont="1" applyFill="1" applyBorder="1" applyAlignment="1">
      <alignment horizontal="center" vertical="center" wrapText="1"/>
    </xf>
    <xf numFmtId="3" fontId="4" fillId="12" borderId="18" xfId="0" applyNumberFormat="1" applyFont="1" applyFill="1" applyBorder="1" applyAlignment="1">
      <alignment horizontal="center" vertical="center" wrapText="1"/>
    </xf>
    <xf numFmtId="3" fontId="4" fillId="12" borderId="23" xfId="0" applyNumberFormat="1" applyFont="1" applyFill="1" applyBorder="1" applyAlignment="1">
      <alignment horizontal="center" vertical="center" wrapText="1"/>
    </xf>
    <xf numFmtId="3" fontId="4" fillId="12" borderId="24" xfId="0" applyNumberFormat="1" applyFont="1" applyFill="1" applyBorder="1" applyAlignment="1">
      <alignment horizontal="center" vertical="center" wrapText="1"/>
    </xf>
    <xf numFmtId="3" fontId="5" fillId="12" borderId="18" xfId="0" applyNumberFormat="1" applyFont="1" applyFill="1" applyBorder="1" applyAlignment="1">
      <alignment horizontal="center" vertical="center" wrapText="1"/>
    </xf>
    <xf numFmtId="3" fontId="5" fillId="12" borderId="23" xfId="0" applyNumberFormat="1" applyFont="1" applyFill="1" applyBorder="1" applyAlignment="1">
      <alignment horizontal="center" vertical="center" wrapText="1"/>
    </xf>
    <xf numFmtId="3" fontId="5" fillId="12" borderId="24" xfId="0" applyNumberFormat="1" applyFont="1" applyFill="1" applyBorder="1" applyAlignment="1">
      <alignment horizontal="center" vertical="center" wrapText="1"/>
    </xf>
    <xf numFmtId="0" fontId="4" fillId="17" borderId="11" xfId="0" applyFont="1" applyFill="1" applyBorder="1" applyAlignment="1">
      <alignment horizontal="center" vertical="center" wrapText="1"/>
    </xf>
    <xf numFmtId="0" fontId="4" fillId="17" borderId="41" xfId="0" applyFont="1" applyFill="1" applyBorder="1" applyAlignment="1">
      <alignment horizontal="center" vertical="center" wrapText="1"/>
    </xf>
    <xf numFmtId="0" fontId="4" fillId="17" borderId="42" xfId="0" applyFont="1" applyFill="1" applyBorder="1" applyAlignment="1">
      <alignment horizontal="center" vertical="center" wrapText="1"/>
    </xf>
    <xf numFmtId="177" fontId="4" fillId="11" borderId="10" xfId="58" applyNumberFormat="1" applyFont="1" applyFill="1" applyBorder="1" applyAlignment="1">
      <alignment horizontal="center" vertical="center" wrapText="1"/>
    </xf>
    <xf numFmtId="3" fontId="4" fillId="17" borderId="11" xfId="0" applyNumberFormat="1" applyFont="1" applyFill="1" applyBorder="1" applyAlignment="1">
      <alignment horizontal="center" vertical="center" wrapText="1"/>
    </xf>
    <xf numFmtId="3" fontId="4" fillId="17" borderId="41" xfId="0" applyNumberFormat="1" applyFont="1" applyFill="1" applyBorder="1" applyAlignment="1">
      <alignment horizontal="center" vertical="center" wrapText="1"/>
    </xf>
    <xf numFmtId="3" fontId="4" fillId="17" borderId="42" xfId="0" applyNumberFormat="1" applyFont="1" applyFill="1" applyBorder="1" applyAlignment="1">
      <alignment horizontal="center" vertical="center" wrapText="1"/>
    </xf>
    <xf numFmtId="3" fontId="4" fillId="11" borderId="18" xfId="0" applyNumberFormat="1" applyFont="1" applyFill="1" applyBorder="1" applyAlignment="1">
      <alignment horizontal="center" vertical="center" wrapText="1"/>
    </xf>
    <xf numFmtId="3" fontId="4" fillId="11" borderId="23" xfId="0" applyNumberFormat="1" applyFont="1" applyFill="1" applyBorder="1" applyAlignment="1">
      <alignment horizontal="center" vertical="center" wrapText="1"/>
    </xf>
    <xf numFmtId="3" fontId="4" fillId="11" borderId="24" xfId="0" applyNumberFormat="1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  <xf numFmtId="0" fontId="4" fillId="11" borderId="23" xfId="0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9" fontId="31" fillId="13" borderId="17" xfId="0" applyNumberFormat="1" applyFont="1" applyFill="1" applyBorder="1" applyAlignment="1">
      <alignment horizontal="center" vertical="center" wrapText="1"/>
    </xf>
    <xf numFmtId="3" fontId="5" fillId="13" borderId="16" xfId="0" applyNumberFormat="1" applyFont="1" applyFill="1" applyBorder="1" applyAlignment="1">
      <alignment horizontal="center" vertical="center" wrapText="1"/>
    </xf>
    <xf numFmtId="3" fontId="5" fillId="13" borderId="17" xfId="0" applyNumberFormat="1" applyFont="1" applyFill="1" applyBorder="1" applyAlignment="1">
      <alignment horizontal="center" vertical="center" wrapText="1"/>
    </xf>
    <xf numFmtId="3" fontId="5" fillId="13" borderId="18" xfId="0" applyNumberFormat="1" applyFont="1" applyFill="1" applyBorder="1" applyAlignment="1">
      <alignment horizontal="center" vertical="center" wrapText="1"/>
    </xf>
    <xf numFmtId="9" fontId="5" fillId="10" borderId="23" xfId="0" applyNumberFormat="1" applyFont="1" applyFill="1" applyBorder="1" applyAlignment="1">
      <alignment horizontal="center" vertical="center" wrapText="1"/>
    </xf>
    <xf numFmtId="177" fontId="4" fillId="13" borderId="18" xfId="58" applyNumberFormat="1" applyFont="1" applyFill="1" applyBorder="1" applyAlignment="1">
      <alignment horizontal="center" vertical="center" wrapText="1"/>
    </xf>
    <xf numFmtId="10" fontId="5" fillId="13" borderId="18" xfId="0" applyNumberFormat="1" applyFont="1" applyFill="1" applyBorder="1" applyAlignment="1">
      <alignment horizontal="center" vertical="center" wrapText="1"/>
    </xf>
    <xf numFmtId="10" fontId="5" fillId="13" borderId="16" xfId="0" applyNumberFormat="1" applyFont="1" applyFill="1" applyBorder="1" applyAlignment="1">
      <alignment horizontal="center" vertical="center" wrapText="1"/>
    </xf>
    <xf numFmtId="0" fontId="5" fillId="13" borderId="18" xfId="58" applyNumberFormat="1" applyFont="1" applyFill="1" applyBorder="1" applyAlignment="1">
      <alignment horizontal="center" vertical="center" wrapText="1"/>
    </xf>
    <xf numFmtId="0" fontId="5" fillId="13" borderId="16" xfId="58" applyNumberFormat="1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13" borderId="43" xfId="0" applyFont="1" applyFill="1" applyBorder="1" applyAlignment="1">
      <alignment horizontal="center" vertical="center" wrapText="1"/>
    </xf>
    <xf numFmtId="0" fontId="4" fillId="13" borderId="44" xfId="0" applyFont="1" applyFill="1" applyBorder="1" applyAlignment="1">
      <alignment horizontal="center" vertical="center" wrapText="1"/>
    </xf>
    <xf numFmtId="1" fontId="5" fillId="10" borderId="23" xfId="58" applyNumberFormat="1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4" fillId="19" borderId="41" xfId="0" applyFont="1" applyFill="1" applyBorder="1" applyAlignment="1">
      <alignment horizontal="center" vertical="center" wrapText="1"/>
    </xf>
    <xf numFmtId="0" fontId="4" fillId="19" borderId="42" xfId="0" applyFont="1" applyFill="1" applyBorder="1" applyAlignment="1">
      <alignment horizontal="center" vertical="center" wrapText="1"/>
    </xf>
    <xf numFmtId="177" fontId="4" fillId="13" borderId="10" xfId="58" applyNumberFormat="1" applyFont="1" applyFill="1" applyBorder="1" applyAlignment="1">
      <alignment horizontal="center" vertical="center" wrapText="1"/>
    </xf>
    <xf numFmtId="177" fontId="4" fillId="13" borderId="23" xfId="58" applyNumberFormat="1" applyFont="1" applyFill="1" applyBorder="1" applyAlignment="1">
      <alignment horizontal="center" vertical="center" wrapText="1"/>
    </xf>
    <xf numFmtId="177" fontId="4" fillId="13" borderId="24" xfId="58" applyNumberFormat="1" applyFont="1" applyFill="1" applyBorder="1" applyAlignment="1">
      <alignment horizontal="center" vertical="center" wrapText="1"/>
    </xf>
    <xf numFmtId="0" fontId="4" fillId="13" borderId="45" xfId="0" applyFont="1" applyFill="1" applyBorder="1" applyAlignment="1">
      <alignment horizontal="center" vertical="center" wrapText="1"/>
    </xf>
    <xf numFmtId="0" fontId="4" fillId="13" borderId="46" xfId="0" applyFont="1" applyFill="1" applyBorder="1" applyAlignment="1">
      <alignment horizontal="center" vertical="center" wrapText="1"/>
    </xf>
    <xf numFmtId="177" fontId="4" fillId="11" borderId="22" xfId="58" applyNumberFormat="1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 wrapText="1"/>
    </xf>
    <xf numFmtId="0" fontId="4" fillId="11" borderId="22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177" fontId="4" fillId="0" borderId="50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3" fontId="4" fillId="18" borderId="53" xfId="0" applyNumberFormat="1" applyFont="1" applyFill="1" applyBorder="1" applyAlignment="1">
      <alignment horizontal="center" vertical="center" wrapText="1"/>
    </xf>
    <xf numFmtId="3" fontId="4" fillId="18" borderId="54" xfId="0" applyNumberFormat="1" applyFont="1" applyFill="1" applyBorder="1" applyAlignment="1">
      <alignment horizontal="center" vertical="center" wrapText="1"/>
    </xf>
    <xf numFmtId="3" fontId="4" fillId="18" borderId="29" xfId="0" applyNumberFormat="1" applyFont="1" applyFill="1" applyBorder="1" applyAlignment="1">
      <alignment horizontal="center" vertical="center" wrapText="1"/>
    </xf>
    <xf numFmtId="177" fontId="4" fillId="12" borderId="16" xfId="58" applyNumberFormat="1" applyFont="1" applyFill="1" applyBorder="1" applyAlignment="1">
      <alignment horizontal="center" vertical="center" wrapText="1"/>
    </xf>
    <xf numFmtId="177" fontId="4" fillId="12" borderId="17" xfId="58" applyNumberFormat="1" applyFont="1" applyFill="1" applyBorder="1" applyAlignment="1">
      <alignment horizontal="center" vertical="center" wrapText="1"/>
    </xf>
    <xf numFmtId="177" fontId="4" fillId="12" borderId="18" xfId="58" applyNumberFormat="1" applyFont="1" applyFill="1" applyBorder="1" applyAlignment="1">
      <alignment horizontal="center" vertical="center" wrapText="1"/>
    </xf>
    <xf numFmtId="0" fontId="4" fillId="17" borderId="55" xfId="0" applyFont="1" applyFill="1" applyBorder="1" applyAlignment="1">
      <alignment horizontal="center" vertical="center" wrapText="1"/>
    </xf>
    <xf numFmtId="0" fontId="4" fillId="17" borderId="54" xfId="0" applyFont="1" applyFill="1" applyBorder="1" applyAlignment="1">
      <alignment horizontal="center" vertical="center" wrapText="1"/>
    </xf>
    <xf numFmtId="0" fontId="4" fillId="17" borderId="56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3" fontId="4" fillId="19" borderId="53" xfId="0" applyNumberFormat="1" applyFont="1" applyFill="1" applyBorder="1" applyAlignment="1">
      <alignment horizontal="center" vertical="center" wrapText="1"/>
    </xf>
    <xf numFmtId="3" fontId="4" fillId="19" borderId="54" xfId="0" applyNumberFormat="1" applyFont="1" applyFill="1" applyBorder="1" applyAlignment="1">
      <alignment horizontal="center" vertical="center" wrapText="1"/>
    </xf>
    <xf numFmtId="3" fontId="4" fillId="19" borderId="56" xfId="0" applyNumberFormat="1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2" borderId="23" xfId="0" applyFont="1" applyFill="1" applyBorder="1" applyAlignment="1">
      <alignment horizontal="center" vertical="center" wrapText="1"/>
    </xf>
    <xf numFmtId="0" fontId="5" fillId="12" borderId="24" xfId="0" applyFont="1" applyFill="1" applyBorder="1" applyAlignment="1">
      <alignment horizontal="center" vertical="center" wrapText="1"/>
    </xf>
    <xf numFmtId="9" fontId="5" fillId="10" borderId="10" xfId="0" applyNumberFormat="1" applyFont="1" applyFill="1" applyBorder="1" applyAlignment="1">
      <alignment horizontal="center" vertical="center" wrapText="1"/>
    </xf>
    <xf numFmtId="9" fontId="5" fillId="10" borderId="16" xfId="0" applyNumberFormat="1" applyFont="1" applyFill="1" applyBorder="1" applyAlignment="1">
      <alignment horizontal="center" vertical="center" wrapText="1"/>
    </xf>
    <xf numFmtId="3" fontId="5" fillId="12" borderId="19" xfId="0" applyNumberFormat="1" applyFont="1" applyFill="1" applyBorder="1" applyAlignment="1">
      <alignment horizontal="center" vertical="center" wrapText="1"/>
    </xf>
    <xf numFmtId="3" fontId="5" fillId="12" borderId="17" xfId="0" applyNumberFormat="1" applyFont="1" applyFill="1" applyBorder="1" applyAlignment="1">
      <alignment horizontal="center" vertical="center" wrapText="1"/>
    </xf>
    <xf numFmtId="177" fontId="4" fillId="12" borderId="19" xfId="58" applyNumberFormat="1" applyFont="1" applyFill="1" applyBorder="1" applyAlignment="1">
      <alignment horizontal="center" vertical="center" wrapText="1"/>
    </xf>
    <xf numFmtId="3" fontId="5" fillId="10" borderId="18" xfId="0" applyNumberFormat="1" applyFont="1" applyFill="1" applyBorder="1" applyAlignment="1">
      <alignment horizontal="center" vertical="center" wrapText="1"/>
    </xf>
    <xf numFmtId="3" fontId="5" fillId="10" borderId="23" xfId="0" applyNumberFormat="1" applyFont="1" applyFill="1" applyBorder="1" applyAlignment="1">
      <alignment horizontal="center" vertical="center" wrapText="1"/>
    </xf>
    <xf numFmtId="3" fontId="5" fillId="10" borderId="16" xfId="0" applyNumberFormat="1" applyFont="1" applyFill="1" applyBorder="1" applyAlignment="1">
      <alignment horizontal="center" vertical="center" wrapText="1"/>
    </xf>
    <xf numFmtId="177" fontId="4" fillId="10" borderId="17" xfId="58" applyNumberFormat="1" applyFont="1" applyFill="1" applyBorder="1" applyAlignment="1">
      <alignment horizontal="center" vertical="center" wrapText="1"/>
    </xf>
    <xf numFmtId="1" fontId="5" fillId="10" borderId="10" xfId="0" applyNumberFormat="1" applyFont="1" applyFill="1" applyBorder="1" applyAlignment="1">
      <alignment horizontal="center" vertical="center" wrapText="1"/>
    </xf>
    <xf numFmtId="1" fontId="5" fillId="10" borderId="16" xfId="0" applyNumberFormat="1" applyFont="1" applyFill="1" applyBorder="1" applyAlignment="1">
      <alignment horizontal="center" vertical="center" wrapText="1"/>
    </xf>
    <xf numFmtId="177" fontId="4" fillId="10" borderId="16" xfId="58" applyNumberFormat="1" applyFont="1" applyFill="1" applyBorder="1" applyAlignment="1">
      <alignment horizontal="center" vertical="center" wrapText="1"/>
    </xf>
    <xf numFmtId="0" fontId="5" fillId="10" borderId="24" xfId="0" applyFont="1" applyFill="1" applyBorder="1" applyAlignment="1">
      <alignment horizontal="center" vertical="center" wrapText="1"/>
    </xf>
    <xf numFmtId="3" fontId="5" fillId="13" borderId="23" xfId="0" applyNumberFormat="1" applyFont="1" applyFill="1" applyBorder="1" applyAlignment="1">
      <alignment horizontal="center" vertical="center" wrapText="1"/>
    </xf>
    <xf numFmtId="3" fontId="5" fillId="13" borderId="24" xfId="0" applyNumberFormat="1" applyFont="1" applyFill="1" applyBorder="1" applyAlignment="1">
      <alignment horizontal="center" vertical="center" wrapText="1"/>
    </xf>
    <xf numFmtId="177" fontId="4" fillId="12" borderId="24" xfId="58" applyNumberFormat="1" applyFont="1" applyFill="1" applyBorder="1" applyAlignment="1">
      <alignment horizontal="center" vertical="center" wrapText="1"/>
    </xf>
    <xf numFmtId="177" fontId="4" fillId="0" borderId="36" xfId="0" applyNumberFormat="1" applyFont="1" applyBorder="1" applyAlignment="1">
      <alignment horizontal="center" vertical="center" wrapText="1"/>
    </xf>
    <xf numFmtId="3" fontId="4" fillId="11" borderId="19" xfId="0" applyNumberFormat="1" applyFont="1" applyFill="1" applyBorder="1" applyAlignment="1">
      <alignment horizontal="center" vertical="center" wrapText="1"/>
    </xf>
    <xf numFmtId="3" fontId="4" fillId="11" borderId="17" xfId="0" applyNumberFormat="1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177" fontId="4" fillId="10" borderId="19" xfId="58" applyNumberFormat="1" applyFont="1" applyFill="1" applyBorder="1" applyAlignment="1">
      <alignment horizontal="center" vertical="center" wrapText="1"/>
    </xf>
    <xf numFmtId="177" fontId="4" fillId="10" borderId="22" xfId="58" applyNumberFormat="1" applyFont="1" applyFill="1" applyBorder="1" applyAlignment="1">
      <alignment horizontal="center" vertical="center" wrapText="1"/>
    </xf>
    <xf numFmtId="9" fontId="5" fillId="13" borderId="18" xfId="0" applyNumberFormat="1" applyFont="1" applyFill="1" applyBorder="1" applyAlignment="1">
      <alignment horizontal="center" vertical="center" wrapText="1"/>
    </xf>
    <xf numFmtId="177" fontId="4" fillId="0" borderId="51" xfId="0" applyNumberFormat="1" applyFont="1" applyBorder="1" applyAlignment="1">
      <alignment horizontal="center" vertical="center" wrapText="1"/>
    </xf>
    <xf numFmtId="177" fontId="4" fillId="0" borderId="52" xfId="0" applyNumberFormat="1" applyFont="1" applyBorder="1" applyAlignment="1">
      <alignment horizontal="center" vertical="center" wrapText="1"/>
    </xf>
    <xf numFmtId="0" fontId="4" fillId="19" borderId="53" xfId="0" applyFont="1" applyFill="1" applyBorder="1" applyAlignment="1">
      <alignment horizontal="center" vertical="center" wrapText="1"/>
    </xf>
    <xf numFmtId="0" fontId="4" fillId="19" borderId="54" xfId="0" applyFont="1" applyFill="1" applyBorder="1" applyAlignment="1">
      <alignment horizontal="center" vertical="center" wrapText="1"/>
    </xf>
    <xf numFmtId="0" fontId="4" fillId="19" borderId="29" xfId="0" applyFont="1" applyFill="1" applyBorder="1" applyAlignment="1">
      <alignment horizontal="center" vertical="center" wrapText="1"/>
    </xf>
    <xf numFmtId="0" fontId="4" fillId="13" borderId="16" xfId="0" applyFont="1" applyFill="1" applyBorder="1" applyAlignment="1">
      <alignment horizontal="center" vertical="center" wrapText="1"/>
    </xf>
    <xf numFmtId="0" fontId="4" fillId="16" borderId="55" xfId="0" applyFont="1" applyFill="1" applyBorder="1" applyAlignment="1">
      <alignment horizontal="center" vertical="center" wrapText="1"/>
    </xf>
    <xf numFmtId="0" fontId="4" fillId="16" borderId="54" xfId="0" applyFont="1" applyFill="1" applyBorder="1" applyAlignment="1">
      <alignment horizontal="center" vertical="center" wrapText="1"/>
    </xf>
    <xf numFmtId="0" fontId="4" fillId="16" borderId="56" xfId="0" applyFont="1" applyFill="1" applyBorder="1" applyAlignment="1">
      <alignment horizontal="center" vertical="center" wrapText="1"/>
    </xf>
    <xf numFmtId="0" fontId="4" fillId="16" borderId="53" xfId="0" applyFont="1" applyFill="1" applyBorder="1" applyAlignment="1">
      <alignment horizontal="center" vertical="center" wrapText="1"/>
    </xf>
    <xf numFmtId="0" fontId="4" fillId="16" borderId="29" xfId="0" applyFont="1" applyFill="1" applyBorder="1" applyAlignment="1">
      <alignment horizontal="center" vertical="center" wrapText="1"/>
    </xf>
    <xf numFmtId="9" fontId="5" fillId="11" borderId="19" xfId="0" applyNumberFormat="1" applyFont="1" applyFill="1" applyBorder="1" applyAlignment="1">
      <alignment horizontal="center" vertical="center" wrapText="1"/>
    </xf>
    <xf numFmtId="9" fontId="5" fillId="11" borderId="17" xfId="0" applyNumberFormat="1" applyFont="1" applyFill="1" applyBorder="1" applyAlignment="1">
      <alignment horizontal="center" vertical="center" wrapText="1"/>
    </xf>
    <xf numFmtId="9" fontId="5" fillId="11" borderId="22" xfId="0" applyNumberFormat="1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4" fillId="18" borderId="53" xfId="0" applyFont="1" applyFill="1" applyBorder="1" applyAlignment="1">
      <alignment horizontal="center" vertical="center" wrapText="1"/>
    </xf>
    <xf numFmtId="0" fontId="4" fillId="18" borderId="54" xfId="0" applyFont="1" applyFill="1" applyBorder="1" applyAlignment="1">
      <alignment horizontal="center" vertical="center" wrapText="1"/>
    </xf>
    <xf numFmtId="0" fontId="4" fillId="18" borderId="29" xfId="0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center" vertical="center" wrapText="1"/>
    </xf>
    <xf numFmtId="0" fontId="4" fillId="19" borderId="55" xfId="0" applyFont="1" applyFill="1" applyBorder="1" applyAlignment="1">
      <alignment horizontal="center" vertical="center" wrapText="1"/>
    </xf>
    <xf numFmtId="0" fontId="4" fillId="19" borderId="56" xfId="0" applyFont="1" applyFill="1" applyBorder="1" applyAlignment="1">
      <alignment horizontal="center" vertical="center" wrapText="1"/>
    </xf>
    <xf numFmtId="177" fontId="4" fillId="13" borderId="19" xfId="58" applyNumberFormat="1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 wrapText="1"/>
    </xf>
    <xf numFmtId="0" fontId="4" fillId="13" borderId="22" xfId="0" applyFont="1" applyFill="1" applyBorder="1" applyAlignment="1">
      <alignment horizontal="center" vertical="center" wrapText="1"/>
    </xf>
    <xf numFmtId="0" fontId="5" fillId="13" borderId="24" xfId="0" applyFont="1" applyFill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 wrapText="1"/>
    </xf>
    <xf numFmtId="9" fontId="5" fillId="13" borderId="22" xfId="0" applyNumberFormat="1" applyFont="1" applyFill="1" applyBorder="1" applyAlignment="1">
      <alignment horizontal="center" vertical="center" wrapText="1"/>
    </xf>
    <xf numFmtId="9" fontId="5" fillId="10" borderId="17" xfId="0" applyNumberFormat="1" applyFont="1" applyFill="1" applyBorder="1" applyAlignment="1">
      <alignment horizontal="center" vertical="center" wrapText="1"/>
    </xf>
    <xf numFmtId="1" fontId="5" fillId="10" borderId="19" xfId="0" applyNumberFormat="1" applyFont="1" applyFill="1" applyBorder="1" applyAlignment="1">
      <alignment horizontal="center" vertical="center" wrapText="1"/>
    </xf>
    <xf numFmtId="1" fontId="5" fillId="10" borderId="17" xfId="0" applyNumberFormat="1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horizontal="center" vertical="center" wrapText="1"/>
    </xf>
    <xf numFmtId="10" fontId="5" fillId="10" borderId="18" xfId="0" applyNumberFormat="1" applyFont="1" applyFill="1" applyBorder="1" applyAlignment="1">
      <alignment horizontal="center" vertical="center" wrapText="1"/>
    </xf>
    <xf numFmtId="10" fontId="5" fillId="10" borderId="16" xfId="0" applyNumberFormat="1" applyFont="1" applyFill="1" applyBorder="1" applyAlignment="1">
      <alignment horizontal="center" vertical="center" wrapText="1"/>
    </xf>
    <xf numFmtId="177" fontId="4" fillId="8" borderId="19" xfId="58" applyNumberFormat="1" applyFont="1" applyFill="1" applyBorder="1" applyAlignment="1">
      <alignment horizontal="center" vertical="center" wrapText="1"/>
    </xf>
    <xf numFmtId="177" fontId="4" fillId="8" borderId="16" xfId="58" applyNumberFormat="1" applyFont="1" applyFill="1" applyBorder="1" applyAlignment="1">
      <alignment horizontal="center" vertical="center" wrapText="1"/>
    </xf>
    <xf numFmtId="177" fontId="4" fillId="8" borderId="17" xfId="58" applyNumberFormat="1" applyFont="1" applyFill="1" applyBorder="1" applyAlignment="1">
      <alignment horizontal="center" vertical="center" wrapText="1"/>
    </xf>
    <xf numFmtId="177" fontId="4" fillId="8" borderId="22" xfId="58" applyNumberFormat="1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4" fillId="14" borderId="55" xfId="0" applyFont="1" applyFill="1" applyBorder="1" applyAlignment="1">
      <alignment horizontal="center" vertical="center" wrapText="1"/>
    </xf>
    <xf numFmtId="0" fontId="4" fillId="14" borderId="53" xfId="0" applyFont="1" applyFill="1" applyBorder="1" applyAlignment="1">
      <alignment horizontal="center" vertical="center" wrapText="1"/>
    </xf>
    <xf numFmtId="0" fontId="4" fillId="14" borderId="54" xfId="0" applyFont="1" applyFill="1" applyBorder="1" applyAlignment="1">
      <alignment horizontal="center" vertical="center" wrapText="1"/>
    </xf>
    <xf numFmtId="0" fontId="4" fillId="14" borderId="56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 applyProtection="1">
      <alignment horizontal="center" vertical="center" textRotation="90" wrapText="1"/>
      <protection/>
    </xf>
    <xf numFmtId="0" fontId="10" fillId="18" borderId="23" xfId="0" applyFont="1" applyFill="1" applyBorder="1" applyAlignment="1" applyProtection="1">
      <alignment horizontal="center" vertical="center" textRotation="90" wrapText="1"/>
      <protection/>
    </xf>
    <xf numFmtId="0" fontId="10" fillId="2" borderId="3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0" fillId="39" borderId="59" xfId="0" applyFont="1" applyFill="1" applyBorder="1" applyAlignment="1">
      <alignment horizontal="center" vertical="center" wrapText="1"/>
    </xf>
    <xf numFmtId="0" fontId="10" fillId="39" borderId="60" xfId="0" applyFont="1" applyFill="1" applyBorder="1" applyAlignment="1">
      <alignment horizontal="center" vertical="center" wrapText="1"/>
    </xf>
    <xf numFmtId="0" fontId="10" fillId="39" borderId="46" xfId="0" applyFont="1" applyFill="1" applyBorder="1" applyAlignment="1">
      <alignment horizontal="center" vertical="center" wrapText="1"/>
    </xf>
    <xf numFmtId="0" fontId="10" fillId="39" borderId="61" xfId="0" applyFont="1" applyFill="1" applyBorder="1" applyAlignment="1" applyProtection="1">
      <alignment horizontal="center" vertical="center" wrapText="1"/>
      <protection locked="0"/>
    </xf>
    <xf numFmtId="0" fontId="10" fillId="39" borderId="62" xfId="0" applyFont="1" applyFill="1" applyBorder="1" applyAlignment="1" applyProtection="1">
      <alignment horizontal="center" vertical="center" wrapText="1"/>
      <protection locked="0"/>
    </xf>
    <xf numFmtId="0" fontId="10" fillId="39" borderId="63" xfId="0" applyFont="1" applyFill="1" applyBorder="1" applyAlignment="1" applyProtection="1">
      <alignment horizontal="center" vertical="center" wrapText="1"/>
      <protection locked="0"/>
    </xf>
    <xf numFmtId="0" fontId="10" fillId="39" borderId="59" xfId="0" applyFont="1" applyFill="1" applyBorder="1" applyAlignment="1" applyProtection="1">
      <alignment horizontal="center" vertical="center" wrapText="1"/>
      <protection locked="0"/>
    </xf>
    <xf numFmtId="0" fontId="10" fillId="39" borderId="60" xfId="0" applyFont="1" applyFill="1" applyBorder="1" applyAlignment="1" applyProtection="1">
      <alignment horizontal="center" vertical="center" wrapText="1"/>
      <protection locked="0"/>
    </xf>
    <xf numFmtId="0" fontId="10" fillId="39" borderId="46" xfId="0" applyFont="1" applyFill="1" applyBorder="1" applyAlignment="1" applyProtection="1">
      <alignment horizontal="center" vertical="center" wrapText="1"/>
      <protection locked="0"/>
    </xf>
    <xf numFmtId="3" fontId="10" fillId="43" borderId="61" xfId="0" applyNumberFormat="1" applyFont="1" applyFill="1" applyBorder="1" applyAlignment="1" applyProtection="1">
      <alignment horizontal="center" vertical="center" wrapText="1"/>
      <protection/>
    </xf>
    <xf numFmtId="3" fontId="10" fillId="43" borderId="63" xfId="0" applyNumberFormat="1" applyFont="1" applyFill="1" applyBorder="1" applyAlignment="1" applyProtection="1">
      <alignment horizontal="center" vertical="center" wrapText="1"/>
      <protection/>
    </xf>
    <xf numFmtId="0" fontId="10" fillId="39" borderId="64" xfId="0" applyFont="1" applyFill="1" applyBorder="1" applyAlignment="1">
      <alignment horizontal="center" vertical="center" wrapText="1"/>
    </xf>
    <xf numFmtId="0" fontId="10" fillId="39" borderId="28" xfId="0" applyFont="1" applyFill="1" applyBorder="1" applyAlignment="1">
      <alignment horizontal="center" vertical="center" wrapText="1"/>
    </xf>
    <xf numFmtId="0" fontId="10" fillId="39" borderId="27" xfId="0" applyFont="1" applyFill="1" applyBorder="1" applyAlignment="1">
      <alignment horizontal="center" vertical="center" wrapText="1"/>
    </xf>
    <xf numFmtId="3" fontId="10" fillId="39" borderId="65" xfId="0" applyNumberFormat="1" applyFont="1" applyFill="1" applyBorder="1" applyAlignment="1" applyProtection="1">
      <alignment horizontal="center" vertical="center" wrapText="1"/>
      <protection/>
    </xf>
    <xf numFmtId="3" fontId="10" fillId="39" borderId="0" xfId="0" applyNumberFormat="1" applyFont="1" applyFill="1" applyBorder="1" applyAlignment="1" applyProtection="1">
      <alignment horizontal="center" vertical="center" wrapText="1"/>
      <protection/>
    </xf>
    <xf numFmtId="3" fontId="10" fillId="39" borderId="39" xfId="0" applyNumberFormat="1" applyFont="1" applyFill="1" applyBorder="1" applyAlignment="1" applyProtection="1">
      <alignment horizontal="center" vertical="center" wrapText="1"/>
      <protection/>
    </xf>
    <xf numFmtId="0" fontId="10" fillId="39" borderId="65" xfId="0" applyFont="1" applyFill="1" applyBorder="1" applyAlignment="1">
      <alignment horizontal="center" vertical="center" wrapText="1"/>
    </xf>
    <xf numFmtId="0" fontId="10" fillId="39" borderId="0" xfId="0" applyFont="1" applyFill="1" applyBorder="1" applyAlignment="1">
      <alignment horizontal="center" vertical="center" wrapText="1"/>
    </xf>
    <xf numFmtId="0" fontId="10" fillId="39" borderId="49" xfId="0" applyFont="1" applyFill="1" applyBorder="1" applyAlignment="1">
      <alignment horizontal="center" vertical="center" wrapText="1"/>
    </xf>
    <xf numFmtId="0" fontId="10" fillId="18" borderId="11" xfId="0" applyFont="1" applyFill="1" applyBorder="1" applyAlignment="1">
      <alignment horizontal="center" vertical="center"/>
    </xf>
    <xf numFmtId="0" fontId="10" fillId="18" borderId="42" xfId="0" applyFont="1" applyFill="1" applyBorder="1" applyAlignment="1">
      <alignment horizontal="center" vertical="center"/>
    </xf>
    <xf numFmtId="172" fontId="10" fillId="18" borderId="34" xfId="0" applyNumberFormat="1" applyFont="1" applyFill="1" applyBorder="1" applyAlignment="1">
      <alignment horizontal="center" vertical="center" wrapText="1"/>
    </xf>
    <xf numFmtId="172" fontId="10" fillId="18" borderId="47" xfId="0" applyNumberFormat="1" applyFont="1" applyFill="1" applyBorder="1" applyAlignment="1">
      <alignment horizontal="center" vertical="center" wrapText="1"/>
    </xf>
    <xf numFmtId="172" fontId="10" fillId="18" borderId="66" xfId="0" applyNumberFormat="1" applyFont="1" applyFill="1" applyBorder="1" applyAlignment="1">
      <alignment horizontal="center" vertical="center" wrapText="1"/>
    </xf>
    <xf numFmtId="172" fontId="10" fillId="18" borderId="57" xfId="0" applyNumberFormat="1" applyFont="1" applyFill="1" applyBorder="1" applyAlignment="1">
      <alignment horizontal="center" vertical="center" wrapText="1"/>
    </xf>
    <xf numFmtId="0" fontId="10" fillId="18" borderId="11" xfId="0" applyFont="1" applyFill="1" applyBorder="1" applyAlignment="1" applyProtection="1">
      <alignment horizontal="center" vertical="center" wrapText="1"/>
      <protection locked="0"/>
    </xf>
    <xf numFmtId="0" fontId="10" fillId="18" borderId="41" xfId="0" applyFont="1" applyFill="1" applyBorder="1" applyAlignment="1" applyProtection="1">
      <alignment horizontal="center" vertical="center" wrapText="1"/>
      <protection locked="0"/>
    </xf>
    <xf numFmtId="4" fontId="10" fillId="18" borderId="10" xfId="0" applyNumberFormat="1" applyFont="1" applyFill="1" applyBorder="1" applyAlignment="1" applyProtection="1">
      <alignment horizontal="center" vertical="center" textRotation="90" wrapText="1"/>
      <protection/>
    </xf>
    <xf numFmtId="4" fontId="10" fillId="18" borderId="23" xfId="0" applyNumberFormat="1" applyFont="1" applyFill="1" applyBorder="1" applyAlignment="1" applyProtection="1">
      <alignment horizontal="center" vertical="center" textRotation="90" wrapText="1"/>
      <protection/>
    </xf>
    <xf numFmtId="0" fontId="10" fillId="44" borderId="12" xfId="0" applyFont="1" applyFill="1" applyBorder="1" applyAlignment="1" applyProtection="1">
      <alignment horizontal="center" vertical="center" textRotation="90" wrapText="1"/>
      <protection/>
    </xf>
    <xf numFmtId="0" fontId="10" fillId="44" borderId="43" xfId="0" applyFont="1" applyFill="1" applyBorder="1" applyAlignment="1" applyProtection="1">
      <alignment horizontal="center" vertical="center" textRotation="90" wrapText="1"/>
      <protection/>
    </xf>
    <xf numFmtId="3" fontId="10" fillId="18" borderId="35" xfId="0" applyNumberFormat="1" applyFont="1" applyFill="1" applyBorder="1" applyAlignment="1">
      <alignment horizontal="center" vertical="center" wrapText="1"/>
    </xf>
    <xf numFmtId="3" fontId="10" fillId="18" borderId="67" xfId="0" applyNumberFormat="1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47" borderId="38" xfId="0" applyFont="1" applyFill="1" applyBorder="1" applyAlignment="1">
      <alignment horizontal="center" vertical="center"/>
    </xf>
    <xf numFmtId="0" fontId="10" fillId="47" borderId="57" xfId="0" applyFont="1" applyFill="1" applyBorder="1" applyAlignment="1">
      <alignment horizontal="center" vertical="center"/>
    </xf>
    <xf numFmtId="0" fontId="10" fillId="47" borderId="58" xfId="0" applyFont="1" applyFill="1" applyBorder="1" applyAlignment="1">
      <alignment horizontal="center" vertical="center"/>
    </xf>
    <xf numFmtId="3" fontId="10" fillId="43" borderId="70" xfId="0" applyNumberFormat="1" applyFont="1" applyFill="1" applyBorder="1" applyAlignment="1" applyProtection="1">
      <alignment horizontal="center" vertical="center" wrapText="1"/>
      <protection/>
    </xf>
    <xf numFmtId="3" fontId="10" fillId="44" borderId="25" xfId="0" applyNumberFormat="1" applyFont="1" applyFill="1" applyBorder="1" applyAlignment="1" applyProtection="1">
      <alignment horizontal="center" vertical="center" textRotation="90" wrapText="1"/>
      <protection/>
    </xf>
    <xf numFmtId="3" fontId="10" fillId="44" borderId="39" xfId="0" applyNumberFormat="1" applyFont="1" applyFill="1" applyBorder="1" applyAlignment="1" applyProtection="1">
      <alignment horizontal="center" vertical="center" textRotation="90" wrapText="1"/>
      <protection/>
    </xf>
    <xf numFmtId="0" fontId="10" fillId="44" borderId="10" xfId="0" applyFont="1" applyFill="1" applyBorder="1" applyAlignment="1" applyProtection="1">
      <alignment horizontal="center" vertical="center" textRotation="90" wrapText="1"/>
      <protection/>
    </xf>
    <xf numFmtId="0" fontId="10" fillId="44" borderId="23" xfId="0" applyFont="1" applyFill="1" applyBorder="1" applyAlignment="1" applyProtection="1">
      <alignment horizontal="center" vertical="center" textRotation="90" wrapText="1"/>
      <protection/>
    </xf>
    <xf numFmtId="10" fontId="10" fillId="44" borderId="10" xfId="0" applyNumberFormat="1" applyFont="1" applyFill="1" applyBorder="1" applyAlignment="1" applyProtection="1">
      <alignment horizontal="center" vertical="center" textRotation="90" wrapText="1"/>
      <protection/>
    </xf>
    <xf numFmtId="10" fontId="10" fillId="44" borderId="23" xfId="0" applyNumberFormat="1" applyFont="1" applyFill="1" applyBorder="1" applyAlignment="1" applyProtection="1">
      <alignment horizontal="center" vertical="center" textRotation="90" wrapText="1"/>
      <protection/>
    </xf>
    <xf numFmtId="0" fontId="10" fillId="18" borderId="10" xfId="0" applyFont="1" applyFill="1" applyBorder="1" applyAlignment="1">
      <alignment horizontal="center" vertical="center" textRotation="90" wrapText="1"/>
    </xf>
    <xf numFmtId="0" fontId="10" fillId="18" borderId="23" xfId="0" applyFont="1" applyFill="1" applyBorder="1" applyAlignment="1">
      <alignment horizontal="center" vertical="center" textRotation="90" wrapText="1"/>
    </xf>
    <xf numFmtId="0" fontId="10" fillId="18" borderId="12" xfId="0" applyFont="1" applyFill="1" applyBorder="1" applyAlignment="1">
      <alignment horizontal="center" vertical="center" textRotation="90" wrapText="1"/>
    </xf>
    <xf numFmtId="0" fontId="10" fillId="18" borderId="43" xfId="0" applyFont="1" applyFill="1" applyBorder="1" applyAlignment="1">
      <alignment horizontal="center" vertical="center" textRotation="90" wrapText="1"/>
    </xf>
    <xf numFmtId="3" fontId="10" fillId="43" borderId="71" xfId="0" applyNumberFormat="1" applyFont="1" applyFill="1" applyBorder="1" applyAlignment="1" applyProtection="1">
      <alignment horizontal="center" vertical="center" wrapText="1"/>
      <protection/>
    </xf>
    <xf numFmtId="3" fontId="10" fillId="52" borderId="35" xfId="0" applyNumberFormat="1" applyFont="1" applyFill="1" applyBorder="1" applyAlignment="1">
      <alignment horizontal="center" vertical="center" wrapText="1"/>
    </xf>
    <xf numFmtId="3" fontId="10" fillId="52" borderId="67" xfId="0" applyNumberFormat="1" applyFont="1" applyFill="1" applyBorder="1" applyAlignment="1">
      <alignment horizontal="center" vertical="center" wrapText="1"/>
    </xf>
    <xf numFmtId="0" fontId="10" fillId="47" borderId="68" xfId="0" applyFont="1" applyFill="1" applyBorder="1" applyAlignment="1">
      <alignment horizontal="center" vertical="center"/>
    </xf>
    <xf numFmtId="0" fontId="10" fillId="47" borderId="67" xfId="0" applyFont="1" applyFill="1" applyBorder="1" applyAlignment="1">
      <alignment horizontal="center" vertical="center"/>
    </xf>
    <xf numFmtId="0" fontId="10" fillId="47" borderId="69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2 2" xfId="54"/>
    <cellStyle name="Normal 2" xfId="55"/>
    <cellStyle name="Normal 4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CB200"/>
  <sheetViews>
    <sheetView zoomScale="73" zoomScaleNormal="73" zoomScalePageLayoutView="0" workbookViewId="0" topLeftCell="A6">
      <pane ySplit="1" topLeftCell="A57" activePane="bottomLeft" state="frozen"/>
      <selection pane="topLeft" activeCell="T6" sqref="T6"/>
      <selection pane="bottomLeft" activeCell="B7" sqref="B7:B82"/>
    </sheetView>
  </sheetViews>
  <sheetFormatPr defaultColWidth="11.421875" defaultRowHeight="15"/>
  <cols>
    <col min="1" max="1" width="11.421875" style="64" customWidth="1"/>
    <col min="2" max="7" width="29.7109375" style="64" customWidth="1"/>
    <col min="8" max="14" width="54.00390625" style="64" customWidth="1"/>
    <col min="15" max="15" width="29.7109375" style="64" customWidth="1"/>
    <col min="16" max="17" width="54.00390625" style="64" customWidth="1"/>
    <col min="18" max="19" width="54.00390625" style="64" hidden="1" customWidth="1"/>
    <col min="20" max="20" width="134.57421875" style="64" customWidth="1"/>
    <col min="21" max="21" width="114.7109375" style="64" customWidth="1"/>
    <col min="22" max="26" width="54.00390625" style="64" customWidth="1"/>
    <col min="27" max="80" width="29.7109375" style="64" customWidth="1"/>
    <col min="81" max="16384" width="11.421875" style="64" customWidth="1"/>
  </cols>
  <sheetData>
    <row r="1" ht="15.75" thickBot="1"/>
    <row r="2" spans="2:80" ht="23.25">
      <c r="B2" s="610" t="s">
        <v>314</v>
      </c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1"/>
      <c r="W2" s="611"/>
      <c r="X2" s="611"/>
      <c r="Y2" s="611"/>
      <c r="Z2" s="611"/>
      <c r="AA2" s="611"/>
      <c r="AB2" s="611"/>
      <c r="AC2" s="611"/>
      <c r="AD2" s="611"/>
      <c r="AE2" s="611"/>
      <c r="AF2" s="611"/>
      <c r="AG2" s="611"/>
      <c r="AH2" s="611"/>
      <c r="AI2" s="611"/>
      <c r="AJ2" s="611"/>
      <c r="AK2" s="611"/>
      <c r="AL2" s="611"/>
      <c r="AM2" s="611"/>
      <c r="AN2" s="611"/>
      <c r="AO2" s="611"/>
      <c r="AP2" s="611"/>
      <c r="AQ2" s="611"/>
      <c r="AR2" s="611"/>
      <c r="AS2" s="611"/>
      <c r="AT2" s="611"/>
      <c r="AU2" s="611"/>
      <c r="AV2" s="611"/>
      <c r="AW2" s="611"/>
      <c r="AX2" s="611"/>
      <c r="AY2" s="611"/>
      <c r="AZ2" s="611"/>
      <c r="BA2" s="611"/>
      <c r="BB2" s="611"/>
      <c r="BC2" s="611"/>
      <c r="BD2" s="611"/>
      <c r="BE2" s="611"/>
      <c r="BF2" s="611"/>
      <c r="BG2" s="611"/>
      <c r="BH2" s="611"/>
      <c r="BI2" s="611"/>
      <c r="BJ2" s="611"/>
      <c r="BK2" s="611"/>
      <c r="BL2" s="611"/>
      <c r="BM2" s="611"/>
      <c r="BN2" s="611"/>
      <c r="BO2" s="611"/>
      <c r="BP2" s="611"/>
      <c r="BQ2" s="611"/>
      <c r="BR2" s="611"/>
      <c r="BS2" s="611"/>
      <c r="BT2" s="611"/>
      <c r="BU2" s="611"/>
      <c r="BV2" s="611"/>
      <c r="BW2" s="611"/>
      <c r="BX2" s="611"/>
      <c r="BY2" s="611"/>
      <c r="BZ2" s="611"/>
      <c r="CA2" s="611"/>
      <c r="CB2" s="612"/>
    </row>
    <row r="3" spans="2:80" ht="23.25">
      <c r="B3" s="613" t="s">
        <v>313</v>
      </c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4"/>
      <c r="AI3" s="614"/>
      <c r="AJ3" s="614"/>
      <c r="AK3" s="614"/>
      <c r="AL3" s="614"/>
      <c r="AM3" s="614"/>
      <c r="AN3" s="614"/>
      <c r="AO3" s="614"/>
      <c r="AP3" s="614"/>
      <c r="AQ3" s="614"/>
      <c r="AR3" s="614"/>
      <c r="AS3" s="614"/>
      <c r="AT3" s="614"/>
      <c r="AU3" s="614"/>
      <c r="AV3" s="614"/>
      <c r="AW3" s="614"/>
      <c r="AX3" s="614"/>
      <c r="AY3" s="614"/>
      <c r="AZ3" s="614"/>
      <c r="BA3" s="614"/>
      <c r="BB3" s="614"/>
      <c r="BC3" s="614"/>
      <c r="BD3" s="614"/>
      <c r="BE3" s="614"/>
      <c r="BF3" s="614"/>
      <c r="BG3" s="614"/>
      <c r="BH3" s="614"/>
      <c r="BI3" s="614"/>
      <c r="BJ3" s="614"/>
      <c r="BK3" s="614"/>
      <c r="BL3" s="614"/>
      <c r="BM3" s="614"/>
      <c r="BN3" s="614"/>
      <c r="BO3" s="614"/>
      <c r="BP3" s="614"/>
      <c r="BQ3" s="614"/>
      <c r="BR3" s="614"/>
      <c r="BS3" s="614"/>
      <c r="BT3" s="614"/>
      <c r="BU3" s="614"/>
      <c r="BV3" s="614"/>
      <c r="BW3" s="614"/>
      <c r="BX3" s="614"/>
      <c r="BY3" s="614"/>
      <c r="BZ3" s="614"/>
      <c r="CA3" s="614"/>
      <c r="CB3" s="615"/>
    </row>
    <row r="4" spans="2:80" ht="23.25">
      <c r="B4" s="613" t="s">
        <v>8</v>
      </c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  <c r="AC4" s="614"/>
      <c r="AD4" s="614"/>
      <c r="AE4" s="614"/>
      <c r="AF4" s="614"/>
      <c r="AG4" s="614"/>
      <c r="AH4" s="614"/>
      <c r="AI4" s="614"/>
      <c r="AJ4" s="614"/>
      <c r="AK4" s="614"/>
      <c r="AL4" s="614"/>
      <c r="AM4" s="614"/>
      <c r="AN4" s="614"/>
      <c r="AO4" s="614"/>
      <c r="AP4" s="614"/>
      <c r="AQ4" s="614"/>
      <c r="AR4" s="614"/>
      <c r="AS4" s="614"/>
      <c r="AT4" s="614"/>
      <c r="AU4" s="614"/>
      <c r="AV4" s="614"/>
      <c r="AW4" s="614"/>
      <c r="AX4" s="614"/>
      <c r="AY4" s="614"/>
      <c r="AZ4" s="614"/>
      <c r="BA4" s="614"/>
      <c r="BB4" s="614"/>
      <c r="BC4" s="614"/>
      <c r="BD4" s="614"/>
      <c r="BE4" s="614"/>
      <c r="BF4" s="614"/>
      <c r="BG4" s="614"/>
      <c r="BH4" s="614"/>
      <c r="BI4" s="614"/>
      <c r="BJ4" s="614"/>
      <c r="BK4" s="614"/>
      <c r="BL4" s="614"/>
      <c r="BM4" s="614"/>
      <c r="BN4" s="614"/>
      <c r="BO4" s="614"/>
      <c r="BP4" s="614"/>
      <c r="BQ4" s="614"/>
      <c r="BR4" s="614"/>
      <c r="BS4" s="614"/>
      <c r="BT4" s="614"/>
      <c r="BU4" s="614"/>
      <c r="BV4" s="614"/>
      <c r="BW4" s="614"/>
      <c r="BX4" s="614"/>
      <c r="BY4" s="614"/>
      <c r="BZ4" s="614"/>
      <c r="CA4" s="614"/>
      <c r="CB4" s="615"/>
    </row>
    <row r="5" spans="2:80" ht="16.5" thickBot="1">
      <c r="B5" s="616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17"/>
      <c r="U5" s="617"/>
      <c r="V5" s="617"/>
      <c r="W5" s="617"/>
      <c r="X5" s="617"/>
      <c r="Y5" s="617"/>
      <c r="Z5" s="617"/>
      <c r="AA5" s="617"/>
      <c r="AB5" s="617"/>
      <c r="AC5" s="617"/>
      <c r="AD5" s="617"/>
      <c r="AE5" s="617"/>
      <c r="AF5" s="617"/>
      <c r="AG5" s="617"/>
      <c r="AH5" s="617"/>
      <c r="AI5" s="617"/>
      <c r="AJ5" s="617"/>
      <c r="AK5" s="617"/>
      <c r="AL5" s="617"/>
      <c r="AM5" s="617"/>
      <c r="AN5" s="617"/>
      <c r="AO5" s="617"/>
      <c r="AP5" s="617"/>
      <c r="AQ5" s="617"/>
      <c r="AR5" s="617"/>
      <c r="AS5" s="617"/>
      <c r="AT5" s="617"/>
      <c r="AU5" s="617"/>
      <c r="AV5" s="617"/>
      <c r="AW5" s="617"/>
      <c r="AX5" s="617"/>
      <c r="AY5" s="617"/>
      <c r="AZ5" s="617"/>
      <c r="BA5" s="617"/>
      <c r="BB5" s="617"/>
      <c r="BC5" s="617"/>
      <c r="BD5" s="617"/>
      <c r="BE5" s="617"/>
      <c r="BF5" s="617"/>
      <c r="BG5" s="617"/>
      <c r="BH5" s="617"/>
      <c r="BI5" s="617"/>
      <c r="BJ5" s="617"/>
      <c r="BK5" s="617"/>
      <c r="BL5" s="617"/>
      <c r="BM5" s="617"/>
      <c r="BN5" s="617"/>
      <c r="BO5" s="617"/>
      <c r="BP5" s="617"/>
      <c r="BQ5" s="617"/>
      <c r="BR5" s="617"/>
      <c r="BS5" s="617"/>
      <c r="BT5" s="617"/>
      <c r="BU5" s="617"/>
      <c r="BV5" s="617"/>
      <c r="BW5" s="617"/>
      <c r="BX5" s="617"/>
      <c r="BY5" s="617"/>
      <c r="BZ5" s="617"/>
      <c r="CA5" s="617"/>
      <c r="CB5" s="618"/>
    </row>
    <row r="6" spans="2:80" ht="84" customHeight="1" thickBot="1">
      <c r="B6" s="5" t="s">
        <v>55</v>
      </c>
      <c r="C6" s="48" t="s">
        <v>13</v>
      </c>
      <c r="D6" s="51" t="s">
        <v>0</v>
      </c>
      <c r="E6" s="49" t="s">
        <v>14</v>
      </c>
      <c r="F6" s="6" t="s">
        <v>1</v>
      </c>
      <c r="G6" s="7" t="s">
        <v>5</v>
      </c>
      <c r="H6" s="7" t="s">
        <v>10</v>
      </c>
      <c r="I6" s="7" t="s">
        <v>11</v>
      </c>
      <c r="J6" s="7" t="s">
        <v>9</v>
      </c>
      <c r="K6" s="7" t="s">
        <v>43</v>
      </c>
      <c r="L6" s="29" t="s">
        <v>12</v>
      </c>
      <c r="M6" s="7" t="s">
        <v>15</v>
      </c>
      <c r="N6" s="7" t="s">
        <v>16</v>
      </c>
      <c r="O6" s="50" t="s">
        <v>6</v>
      </c>
      <c r="P6" s="50" t="s">
        <v>2</v>
      </c>
      <c r="Q6" s="50" t="s">
        <v>44</v>
      </c>
      <c r="R6" s="50" t="s">
        <v>53</v>
      </c>
      <c r="S6" s="50" t="s">
        <v>54</v>
      </c>
      <c r="T6" s="50" t="s">
        <v>17</v>
      </c>
      <c r="U6" s="50" t="s">
        <v>18</v>
      </c>
      <c r="V6" s="50" t="s">
        <v>3</v>
      </c>
      <c r="W6" s="50" t="s">
        <v>7</v>
      </c>
      <c r="X6" s="50" t="s">
        <v>19</v>
      </c>
      <c r="Y6" s="50" t="s">
        <v>20</v>
      </c>
      <c r="Z6" s="28" t="s">
        <v>21</v>
      </c>
      <c r="AA6" s="30" t="s">
        <v>22</v>
      </c>
      <c r="AB6" s="8" t="s">
        <v>26</v>
      </c>
      <c r="AC6" s="8" t="s">
        <v>27</v>
      </c>
      <c r="AD6" s="31" t="s">
        <v>23</v>
      </c>
      <c r="AE6" s="9" t="s">
        <v>28</v>
      </c>
      <c r="AF6" s="9" t="s">
        <v>29</v>
      </c>
      <c r="AG6" s="59" t="s">
        <v>24</v>
      </c>
      <c r="AH6" s="61" t="s">
        <v>30</v>
      </c>
      <c r="AI6" s="61" t="s">
        <v>31</v>
      </c>
      <c r="AJ6" s="60" t="s">
        <v>25</v>
      </c>
      <c r="AK6" s="17" t="s">
        <v>32</v>
      </c>
      <c r="AL6" s="17" t="s">
        <v>33</v>
      </c>
      <c r="AM6" s="10" t="s">
        <v>34</v>
      </c>
      <c r="AN6" s="8" t="s">
        <v>35</v>
      </c>
      <c r="AO6" s="1" t="s">
        <v>45</v>
      </c>
      <c r="AP6" s="1" t="s">
        <v>46</v>
      </c>
      <c r="AQ6" s="1" t="s">
        <v>47</v>
      </c>
      <c r="AR6" s="1" t="s">
        <v>48</v>
      </c>
      <c r="AS6" s="1" t="s">
        <v>49</v>
      </c>
      <c r="AT6" s="1" t="s">
        <v>50</v>
      </c>
      <c r="AU6" s="1" t="s">
        <v>51</v>
      </c>
      <c r="AV6" s="1" t="s">
        <v>52</v>
      </c>
      <c r="AW6" s="8" t="s">
        <v>36</v>
      </c>
      <c r="AX6" s="9" t="s">
        <v>37</v>
      </c>
      <c r="AY6" s="2" t="s">
        <v>45</v>
      </c>
      <c r="AZ6" s="2" t="s">
        <v>46</v>
      </c>
      <c r="BA6" s="2" t="s">
        <v>47</v>
      </c>
      <c r="BB6" s="2" t="s">
        <v>48</v>
      </c>
      <c r="BC6" s="2" t="s">
        <v>49</v>
      </c>
      <c r="BD6" s="2" t="s">
        <v>50</v>
      </c>
      <c r="BE6" s="2" t="s">
        <v>51</v>
      </c>
      <c r="BF6" s="2" t="s">
        <v>52</v>
      </c>
      <c r="BG6" s="9" t="s">
        <v>38</v>
      </c>
      <c r="BH6" s="61" t="s">
        <v>39</v>
      </c>
      <c r="BI6" s="3" t="s">
        <v>45</v>
      </c>
      <c r="BJ6" s="3" t="s">
        <v>46</v>
      </c>
      <c r="BK6" s="3" t="s">
        <v>47</v>
      </c>
      <c r="BL6" s="3" t="s">
        <v>48</v>
      </c>
      <c r="BM6" s="3" t="s">
        <v>49</v>
      </c>
      <c r="BN6" s="3" t="s">
        <v>50</v>
      </c>
      <c r="BO6" s="3" t="s">
        <v>51</v>
      </c>
      <c r="BP6" s="3" t="s">
        <v>52</v>
      </c>
      <c r="BQ6" s="61" t="s">
        <v>40</v>
      </c>
      <c r="BR6" s="17" t="s">
        <v>41</v>
      </c>
      <c r="BS6" s="4" t="s">
        <v>45</v>
      </c>
      <c r="BT6" s="4" t="s">
        <v>46</v>
      </c>
      <c r="BU6" s="4" t="s">
        <v>47</v>
      </c>
      <c r="BV6" s="4" t="s">
        <v>48</v>
      </c>
      <c r="BW6" s="4" t="s">
        <v>49</v>
      </c>
      <c r="BX6" s="4" t="s">
        <v>50</v>
      </c>
      <c r="BY6" s="4" t="s">
        <v>51</v>
      </c>
      <c r="BZ6" s="4" t="s">
        <v>52</v>
      </c>
      <c r="CA6" s="17" t="s">
        <v>42</v>
      </c>
      <c r="CB6" s="11" t="s">
        <v>4</v>
      </c>
    </row>
    <row r="7" spans="2:80" s="268" customFormat="1" ht="84" customHeight="1">
      <c r="B7" s="619" t="s">
        <v>432</v>
      </c>
      <c r="C7" s="622">
        <v>0.5993453632221429</v>
      </c>
      <c r="D7" s="598" t="s">
        <v>56</v>
      </c>
      <c r="E7" s="601">
        <v>0.08470858894078112</v>
      </c>
      <c r="F7" s="594" t="s">
        <v>408</v>
      </c>
      <c r="G7" s="278">
        <v>1</v>
      </c>
      <c r="H7" s="260" t="s">
        <v>448</v>
      </c>
      <c r="I7" s="260" t="s">
        <v>444</v>
      </c>
      <c r="J7" s="261" t="s">
        <v>449</v>
      </c>
      <c r="K7" s="262">
        <v>0.92</v>
      </c>
      <c r="L7" s="263">
        <v>0.05585418319685541</v>
      </c>
      <c r="M7" s="260"/>
      <c r="N7" s="260"/>
      <c r="O7" s="264">
        <v>1</v>
      </c>
      <c r="P7" s="259" t="s">
        <v>61</v>
      </c>
      <c r="Q7" s="259" t="s">
        <v>62</v>
      </c>
      <c r="R7" s="264"/>
      <c r="S7" s="264"/>
      <c r="T7" s="257" t="s">
        <v>459</v>
      </c>
      <c r="U7" s="257" t="s">
        <v>489</v>
      </c>
      <c r="V7" s="260" t="s">
        <v>63</v>
      </c>
      <c r="W7" s="260" t="s">
        <v>60</v>
      </c>
      <c r="X7" s="260">
        <v>1620</v>
      </c>
      <c r="Y7" s="260">
        <v>1635</v>
      </c>
      <c r="Z7" s="263">
        <v>0.01302762642254644</v>
      </c>
      <c r="AA7" s="263">
        <v>0.01237046448253409</v>
      </c>
      <c r="AB7" s="260">
        <v>1625</v>
      </c>
      <c r="AC7" s="260"/>
      <c r="AD7" s="263">
        <v>0.01237046448253409</v>
      </c>
      <c r="AE7" s="260">
        <v>1635</v>
      </c>
      <c r="AF7" s="260"/>
      <c r="AG7" s="263">
        <v>0.013391317994204337</v>
      </c>
      <c r="AH7" s="260">
        <v>1640</v>
      </c>
      <c r="AI7" s="260"/>
      <c r="AJ7" s="263">
        <v>0.013391317994204337</v>
      </c>
      <c r="AK7" s="260">
        <v>1645</v>
      </c>
      <c r="AL7" s="293">
        <f>SUM(AM7:AM12)</f>
        <v>916217158</v>
      </c>
      <c r="AM7" s="265">
        <v>133877679</v>
      </c>
      <c r="AN7" s="265">
        <f aca="true" t="shared" si="0" ref="AN7:AN12">SUM(AO7:AV7)</f>
        <v>32000000</v>
      </c>
      <c r="AO7" s="266"/>
      <c r="AP7" s="266">
        <v>27000000</v>
      </c>
      <c r="AQ7" s="266"/>
      <c r="AR7" s="266"/>
      <c r="AS7" s="266"/>
      <c r="AT7" s="266"/>
      <c r="AU7" s="266"/>
      <c r="AV7" s="266">
        <v>5000000</v>
      </c>
      <c r="AW7" s="266"/>
      <c r="AX7" s="265">
        <f>SUM(AY7:BF7)</f>
        <v>32960000</v>
      </c>
      <c r="AY7" s="266">
        <v>0</v>
      </c>
      <c r="AZ7" s="266">
        <v>27810000</v>
      </c>
      <c r="BA7" s="266">
        <v>0</v>
      </c>
      <c r="BB7" s="266">
        <v>0</v>
      </c>
      <c r="BC7" s="266">
        <v>0</v>
      </c>
      <c r="BD7" s="266">
        <v>0</v>
      </c>
      <c r="BE7" s="266">
        <v>0</v>
      </c>
      <c r="BF7" s="266">
        <v>5150000</v>
      </c>
      <c r="BG7" s="266"/>
      <c r="BH7" s="265">
        <f aca="true" t="shared" si="1" ref="BH7:BH12">SUM(BI7:BP7)</f>
        <v>33949300</v>
      </c>
      <c r="BI7" s="266"/>
      <c r="BJ7" s="266">
        <v>28644300</v>
      </c>
      <c r="BK7" s="266"/>
      <c r="BL7" s="266">
        <v>0</v>
      </c>
      <c r="BM7" s="266">
        <v>0</v>
      </c>
      <c r="BN7" s="266">
        <v>0</v>
      </c>
      <c r="BO7" s="266">
        <v>0</v>
      </c>
      <c r="BP7" s="266">
        <v>5305000</v>
      </c>
      <c r="BQ7" s="266"/>
      <c r="BR7" s="265">
        <f>SUM(BS7:BZ7)</f>
        <v>34968379</v>
      </c>
      <c r="BS7" s="266"/>
      <c r="BT7" s="266">
        <v>29503629</v>
      </c>
      <c r="BU7" s="266"/>
      <c r="BV7" s="266">
        <v>0</v>
      </c>
      <c r="BW7" s="266">
        <v>0</v>
      </c>
      <c r="BX7" s="266">
        <v>0</v>
      </c>
      <c r="BY7" s="266">
        <v>0</v>
      </c>
      <c r="BZ7" s="266">
        <v>5464750</v>
      </c>
      <c r="CA7" s="266"/>
      <c r="CB7" s="267"/>
    </row>
    <row r="8" spans="2:80" s="268" customFormat="1" ht="94.5" customHeight="1">
      <c r="B8" s="620"/>
      <c r="C8" s="620"/>
      <c r="D8" s="599"/>
      <c r="E8" s="602"/>
      <c r="F8" s="595"/>
      <c r="G8" s="279">
        <v>2</v>
      </c>
      <c r="H8" s="258" t="s">
        <v>711</v>
      </c>
      <c r="I8" s="258" t="s">
        <v>445</v>
      </c>
      <c r="J8" s="270" t="s">
        <v>450</v>
      </c>
      <c r="K8" s="271" t="s">
        <v>455</v>
      </c>
      <c r="L8" s="272">
        <v>0.014188120037031038</v>
      </c>
      <c r="M8" s="258"/>
      <c r="N8" s="258"/>
      <c r="O8" s="269">
        <v>2</v>
      </c>
      <c r="P8" s="269" t="s">
        <v>57</v>
      </c>
      <c r="Q8" s="269" t="s">
        <v>58</v>
      </c>
      <c r="R8" s="258" t="s">
        <v>458</v>
      </c>
      <c r="S8" s="258"/>
      <c r="T8" s="258" t="s">
        <v>460</v>
      </c>
      <c r="U8" s="258" t="s">
        <v>490</v>
      </c>
      <c r="V8" s="258" t="s">
        <v>59</v>
      </c>
      <c r="W8" s="258" t="s">
        <v>60</v>
      </c>
      <c r="X8" s="258">
        <v>318</v>
      </c>
      <c r="Y8" s="258">
        <v>318</v>
      </c>
      <c r="Z8" s="272">
        <v>0.04282655677430897</v>
      </c>
      <c r="AA8" s="272">
        <v>0.04638924180950284</v>
      </c>
      <c r="AB8" s="258">
        <v>318</v>
      </c>
      <c r="AC8" s="258"/>
      <c r="AD8" s="272">
        <v>0.04638924180950284</v>
      </c>
      <c r="AE8" s="258">
        <v>318</v>
      </c>
      <c r="AF8" s="258"/>
      <c r="AG8" s="272">
        <v>0.04085486845689459</v>
      </c>
      <c r="AH8" s="258">
        <v>318</v>
      </c>
      <c r="AI8" s="258"/>
      <c r="AJ8" s="272">
        <v>0.04085486845689459</v>
      </c>
      <c r="AK8" s="258">
        <v>318</v>
      </c>
      <c r="AL8" s="258"/>
      <c r="AM8" s="273">
        <v>502036470</v>
      </c>
      <c r="AN8" s="273">
        <f t="shared" si="0"/>
        <v>120000000</v>
      </c>
      <c r="AO8" s="274"/>
      <c r="AP8" s="274">
        <v>30000000</v>
      </c>
      <c r="AQ8" s="274">
        <v>30000000</v>
      </c>
      <c r="AR8" s="274"/>
      <c r="AS8" s="274"/>
      <c r="AT8" s="274"/>
      <c r="AU8" s="274"/>
      <c r="AV8" s="274">
        <v>60000000</v>
      </c>
      <c r="AW8" s="274"/>
      <c r="AX8" s="273">
        <f aca="true" t="shared" si="2" ref="AX8:AX72">SUM(AY8:BF8)</f>
        <v>123600000</v>
      </c>
      <c r="AY8" s="274">
        <v>0</v>
      </c>
      <c r="AZ8" s="274">
        <v>30900000</v>
      </c>
      <c r="BA8" s="274">
        <v>30900000</v>
      </c>
      <c r="BB8" s="274">
        <v>0</v>
      </c>
      <c r="BC8" s="274">
        <v>0</v>
      </c>
      <c r="BD8" s="274">
        <v>0</v>
      </c>
      <c r="BE8" s="274">
        <v>0</v>
      </c>
      <c r="BF8" s="274">
        <v>61800000</v>
      </c>
      <c r="BG8" s="274"/>
      <c r="BH8" s="273">
        <f t="shared" si="1"/>
        <v>127308450</v>
      </c>
      <c r="BI8" s="274"/>
      <c r="BJ8" s="274">
        <v>31827000</v>
      </c>
      <c r="BK8" s="274">
        <v>31827000</v>
      </c>
      <c r="BL8" s="274"/>
      <c r="BM8" s="274">
        <v>0</v>
      </c>
      <c r="BN8" s="274">
        <v>0</v>
      </c>
      <c r="BO8" s="274">
        <v>0</v>
      </c>
      <c r="BP8" s="274">
        <v>63654450</v>
      </c>
      <c r="BQ8" s="274"/>
      <c r="BR8" s="273">
        <f aca="true" t="shared" si="3" ref="BR8:BR72">SUM(BS8:BZ8)</f>
        <v>131128020</v>
      </c>
      <c r="BS8" s="274"/>
      <c r="BT8" s="274">
        <v>32781810</v>
      </c>
      <c r="BU8" s="274">
        <v>32781810</v>
      </c>
      <c r="BV8" s="274"/>
      <c r="BW8" s="274">
        <v>0</v>
      </c>
      <c r="BX8" s="274">
        <v>0</v>
      </c>
      <c r="BY8" s="274">
        <v>0</v>
      </c>
      <c r="BZ8" s="274">
        <v>65564400</v>
      </c>
      <c r="CA8" s="274"/>
      <c r="CB8" s="275"/>
    </row>
    <row r="9" spans="2:80" s="268" customFormat="1" ht="84" customHeight="1">
      <c r="B9" s="620"/>
      <c r="C9" s="620"/>
      <c r="D9" s="599"/>
      <c r="E9" s="602"/>
      <c r="F9" s="595"/>
      <c r="G9" s="279">
        <v>3</v>
      </c>
      <c r="H9" s="258" t="s">
        <v>454</v>
      </c>
      <c r="I9" s="258" t="s">
        <v>446</v>
      </c>
      <c r="J9" s="270" t="s">
        <v>451</v>
      </c>
      <c r="K9" s="271" t="s">
        <v>456</v>
      </c>
      <c r="L9" s="272">
        <v>0.0051593163771021956</v>
      </c>
      <c r="M9" s="258"/>
      <c r="N9" s="258"/>
      <c r="O9" s="269">
        <v>3</v>
      </c>
      <c r="P9" s="269" t="s">
        <v>462</v>
      </c>
      <c r="Q9" s="269" t="s">
        <v>463</v>
      </c>
      <c r="R9" s="258"/>
      <c r="S9" s="258"/>
      <c r="T9" s="258" t="s">
        <v>461</v>
      </c>
      <c r="U9" s="258" t="s">
        <v>491</v>
      </c>
      <c r="V9" s="258" t="s">
        <v>59</v>
      </c>
      <c r="W9" s="258" t="s">
        <v>66</v>
      </c>
      <c r="X9" s="258">
        <v>0</v>
      </c>
      <c r="Y9" s="258" t="s">
        <v>464</v>
      </c>
      <c r="Z9" s="272">
        <v>0.0051593163771021956</v>
      </c>
      <c r="AA9" s="272">
        <v>0.004638924180950283</v>
      </c>
      <c r="AB9" s="258">
        <v>2</v>
      </c>
      <c r="AC9" s="258"/>
      <c r="AD9" s="272">
        <v>0.004638924180950283</v>
      </c>
      <c r="AE9" s="258">
        <v>2</v>
      </c>
      <c r="AF9" s="258"/>
      <c r="AG9" s="272">
        <v>0.005447315794252612</v>
      </c>
      <c r="AH9" s="258">
        <v>2</v>
      </c>
      <c r="AI9" s="258"/>
      <c r="AJ9" s="272">
        <v>0.005447315794252612</v>
      </c>
      <c r="AK9" s="258">
        <v>2</v>
      </c>
      <c r="AL9" s="258"/>
      <c r="AM9" s="273">
        <v>96223421</v>
      </c>
      <c r="AN9" s="273">
        <f t="shared" si="0"/>
        <v>23000000</v>
      </c>
      <c r="AO9" s="274">
        <v>3000000</v>
      </c>
      <c r="AP9" s="274">
        <v>20000000</v>
      </c>
      <c r="AQ9" s="274"/>
      <c r="AR9" s="274"/>
      <c r="AS9" s="274"/>
      <c r="AT9" s="274"/>
      <c r="AU9" s="274"/>
      <c r="AV9" s="274"/>
      <c r="AW9" s="274"/>
      <c r="AX9" s="273">
        <f t="shared" si="2"/>
        <v>23690000</v>
      </c>
      <c r="AY9" s="274">
        <f>AO9*1.03</f>
        <v>3090000</v>
      </c>
      <c r="AZ9" s="274">
        <f>AP9*1.03</f>
        <v>20600000</v>
      </c>
      <c r="BA9" s="274">
        <f>AQ9*1.03</f>
        <v>0</v>
      </c>
      <c r="BB9" s="274">
        <f>AR9*1.03</f>
        <v>0</v>
      </c>
      <c r="BC9" s="274">
        <f>AS9*1.03</f>
        <v>0</v>
      </c>
      <c r="BD9" s="274">
        <v>0</v>
      </c>
      <c r="BE9" s="274">
        <v>0</v>
      </c>
      <c r="BF9" s="274">
        <v>0</v>
      </c>
      <c r="BG9" s="274"/>
      <c r="BH9" s="273">
        <f t="shared" si="1"/>
        <v>24400700</v>
      </c>
      <c r="BI9" s="274">
        <f>AY9*1.03</f>
        <v>3182700</v>
      </c>
      <c r="BJ9" s="274">
        <f>AZ9*1.03</f>
        <v>21218000</v>
      </c>
      <c r="BK9" s="274"/>
      <c r="BL9" s="274">
        <v>0</v>
      </c>
      <c r="BM9" s="274">
        <v>0</v>
      </c>
      <c r="BN9" s="274">
        <v>0</v>
      </c>
      <c r="BO9" s="274">
        <v>0</v>
      </c>
      <c r="BP9" s="274">
        <v>0</v>
      </c>
      <c r="BQ9" s="274"/>
      <c r="BR9" s="273">
        <f t="shared" si="3"/>
        <v>25132721</v>
      </c>
      <c r="BS9" s="274">
        <f>BI9*1.03</f>
        <v>3278181</v>
      </c>
      <c r="BT9" s="274">
        <f>BJ9*1.03</f>
        <v>21854540</v>
      </c>
      <c r="BU9" s="274"/>
      <c r="BV9" s="274">
        <v>0</v>
      </c>
      <c r="BW9" s="274">
        <v>0</v>
      </c>
      <c r="BX9" s="274">
        <v>0</v>
      </c>
      <c r="BY9" s="274">
        <v>0</v>
      </c>
      <c r="BZ9" s="274">
        <v>0</v>
      </c>
      <c r="CA9" s="274"/>
      <c r="CB9" s="275"/>
    </row>
    <row r="10" spans="2:80" s="268" customFormat="1" ht="84" customHeight="1">
      <c r="B10" s="620"/>
      <c r="C10" s="620"/>
      <c r="D10" s="599"/>
      <c r="E10" s="602"/>
      <c r="F10" s="595"/>
      <c r="G10" s="279">
        <v>4</v>
      </c>
      <c r="H10" s="258" t="s">
        <v>453</v>
      </c>
      <c r="I10" s="258" t="s">
        <v>447</v>
      </c>
      <c r="J10" s="270" t="s">
        <v>452</v>
      </c>
      <c r="K10" s="271" t="s">
        <v>457</v>
      </c>
      <c r="L10" s="272">
        <v>0.005589259408527379</v>
      </c>
      <c r="M10" s="276"/>
      <c r="N10" s="276"/>
      <c r="O10" s="269">
        <v>4</v>
      </c>
      <c r="P10" s="269" t="s">
        <v>64</v>
      </c>
      <c r="Q10" s="269" t="s">
        <v>65</v>
      </c>
      <c r="R10" s="258"/>
      <c r="S10" s="258"/>
      <c r="T10" s="258" t="s">
        <v>465</v>
      </c>
      <c r="U10" s="258" t="s">
        <v>492</v>
      </c>
      <c r="V10" s="258" t="s">
        <v>63</v>
      </c>
      <c r="W10" s="258" t="s">
        <v>66</v>
      </c>
      <c r="X10" s="258">
        <v>10</v>
      </c>
      <c r="Y10" s="258" t="s">
        <v>354</v>
      </c>
      <c r="Z10" s="272">
        <v>0.014188120037031038</v>
      </c>
      <c r="AA10" s="272">
        <v>0.012757041497613279</v>
      </c>
      <c r="AB10" s="258">
        <v>4</v>
      </c>
      <c r="AC10" s="258"/>
      <c r="AD10" s="272">
        <v>0.012757041497613279</v>
      </c>
      <c r="AE10" s="258">
        <v>6</v>
      </c>
      <c r="AF10" s="258"/>
      <c r="AG10" s="272">
        <v>0.01498011843419468</v>
      </c>
      <c r="AH10" s="258">
        <v>6</v>
      </c>
      <c r="AI10" s="258"/>
      <c r="AJ10" s="272">
        <v>0.01498011843419468</v>
      </c>
      <c r="AK10" s="258">
        <v>6</v>
      </c>
      <c r="AL10" s="258"/>
      <c r="AM10" s="273">
        <v>96223421</v>
      </c>
      <c r="AN10" s="273">
        <f t="shared" si="0"/>
        <v>23000000</v>
      </c>
      <c r="AO10" s="274"/>
      <c r="AP10" s="274">
        <v>23000000</v>
      </c>
      <c r="AQ10" s="274"/>
      <c r="AR10" s="274"/>
      <c r="AS10" s="274"/>
      <c r="AT10" s="274"/>
      <c r="AU10" s="274"/>
      <c r="AV10" s="274"/>
      <c r="AW10" s="274"/>
      <c r="AX10" s="273">
        <f t="shared" si="2"/>
        <v>23690000</v>
      </c>
      <c r="AY10" s="274"/>
      <c r="AZ10" s="274">
        <f>AP10*1.03</f>
        <v>23690000</v>
      </c>
      <c r="BA10" s="274">
        <v>0</v>
      </c>
      <c r="BB10" s="274">
        <v>0</v>
      </c>
      <c r="BC10" s="274">
        <v>0</v>
      </c>
      <c r="BD10" s="274">
        <v>0</v>
      </c>
      <c r="BE10" s="274">
        <v>0</v>
      </c>
      <c r="BF10" s="274">
        <v>0</v>
      </c>
      <c r="BG10" s="274"/>
      <c r="BH10" s="273">
        <f t="shared" si="1"/>
        <v>24400700</v>
      </c>
      <c r="BI10" s="274"/>
      <c r="BJ10" s="274">
        <f>AZ10*1.03</f>
        <v>24400700</v>
      </c>
      <c r="BK10" s="274"/>
      <c r="BL10" s="274">
        <v>0</v>
      </c>
      <c r="BM10" s="274">
        <v>0</v>
      </c>
      <c r="BN10" s="274">
        <v>0</v>
      </c>
      <c r="BO10" s="274">
        <v>0</v>
      </c>
      <c r="BP10" s="274">
        <v>0</v>
      </c>
      <c r="BQ10" s="274"/>
      <c r="BR10" s="273">
        <f t="shared" si="3"/>
        <v>25132721</v>
      </c>
      <c r="BS10" s="274"/>
      <c r="BT10" s="274">
        <f>BJ10*1.03</f>
        <v>25132721</v>
      </c>
      <c r="BU10" s="274"/>
      <c r="BV10" s="274">
        <v>0</v>
      </c>
      <c r="BW10" s="274">
        <v>0</v>
      </c>
      <c r="BX10" s="274">
        <v>0</v>
      </c>
      <c r="BY10" s="274">
        <v>0</v>
      </c>
      <c r="BZ10" s="274">
        <v>0</v>
      </c>
      <c r="CA10" s="274"/>
      <c r="CB10" s="275"/>
    </row>
    <row r="11" spans="2:80" s="268" customFormat="1" ht="84" customHeight="1">
      <c r="B11" s="620"/>
      <c r="C11" s="620"/>
      <c r="D11" s="599"/>
      <c r="E11" s="602"/>
      <c r="F11" s="595"/>
      <c r="G11" s="604">
        <v>5</v>
      </c>
      <c r="H11" s="489" t="s">
        <v>662</v>
      </c>
      <c r="I11" s="489" t="s">
        <v>661</v>
      </c>
      <c r="J11" s="590" t="s">
        <v>663</v>
      </c>
      <c r="K11" s="592">
        <v>2</v>
      </c>
      <c r="L11" s="589"/>
      <c r="M11" s="489"/>
      <c r="N11" s="489"/>
      <c r="O11" s="269">
        <v>5</v>
      </c>
      <c r="P11" s="277" t="s">
        <v>67</v>
      </c>
      <c r="Q11" s="277" t="s">
        <v>68</v>
      </c>
      <c r="R11" s="258"/>
      <c r="S11" s="258"/>
      <c r="T11" s="258" t="s">
        <v>666</v>
      </c>
      <c r="U11" s="258" t="s">
        <v>664</v>
      </c>
      <c r="V11" s="258" t="s">
        <v>63</v>
      </c>
      <c r="W11" s="258" t="s">
        <v>665</v>
      </c>
      <c r="X11" s="258">
        <v>0</v>
      </c>
      <c r="Y11" s="258">
        <v>4</v>
      </c>
      <c r="Z11" s="272"/>
      <c r="AA11" s="272"/>
      <c r="AB11" s="258"/>
      <c r="AC11" s="258"/>
      <c r="AD11" s="272"/>
      <c r="AE11" s="258"/>
      <c r="AF11" s="258"/>
      <c r="AG11" s="272"/>
      <c r="AH11" s="258"/>
      <c r="AI11" s="258"/>
      <c r="AJ11" s="272"/>
      <c r="AK11" s="258"/>
      <c r="AL11" s="258"/>
      <c r="AM11" s="273">
        <v>16734508</v>
      </c>
      <c r="AN11" s="273">
        <f t="shared" si="0"/>
        <v>4000000</v>
      </c>
      <c r="AO11" s="274"/>
      <c r="AP11" s="274">
        <v>4000000</v>
      </c>
      <c r="AQ11" s="274"/>
      <c r="AR11" s="274"/>
      <c r="AS11" s="274"/>
      <c r="AT11" s="274"/>
      <c r="AU11" s="274"/>
      <c r="AV11" s="274"/>
      <c r="AW11" s="274"/>
      <c r="AX11" s="273">
        <f t="shared" si="2"/>
        <v>4120000</v>
      </c>
      <c r="AY11" s="274"/>
      <c r="AZ11" s="274">
        <f>AP11*1.03</f>
        <v>4120000</v>
      </c>
      <c r="BA11" s="274"/>
      <c r="BB11" s="274"/>
      <c r="BC11" s="274"/>
      <c r="BD11" s="274"/>
      <c r="BE11" s="274"/>
      <c r="BF11" s="274"/>
      <c r="BG11" s="274"/>
      <c r="BH11" s="273">
        <f t="shared" si="1"/>
        <v>4243600</v>
      </c>
      <c r="BI11" s="274"/>
      <c r="BJ11" s="274">
        <f>AZ11*1.03</f>
        <v>4243600</v>
      </c>
      <c r="BK11" s="274"/>
      <c r="BL11" s="274"/>
      <c r="BM11" s="274"/>
      <c r="BN11" s="274"/>
      <c r="BO11" s="274"/>
      <c r="BP11" s="274"/>
      <c r="BQ11" s="274"/>
      <c r="BR11" s="273">
        <f t="shared" si="3"/>
        <v>4370908</v>
      </c>
      <c r="BS11" s="274"/>
      <c r="BT11" s="274">
        <f>BJ11*1.03</f>
        <v>4370908</v>
      </c>
      <c r="BU11" s="274"/>
      <c r="BV11" s="274"/>
      <c r="BW11" s="274"/>
      <c r="BX11" s="274"/>
      <c r="BY11" s="274"/>
      <c r="BZ11" s="274"/>
      <c r="CA11" s="274"/>
      <c r="CB11" s="275"/>
    </row>
    <row r="12" spans="2:80" s="268" customFormat="1" ht="84" customHeight="1">
      <c r="B12" s="620"/>
      <c r="C12" s="620"/>
      <c r="D12" s="599"/>
      <c r="E12" s="602"/>
      <c r="F12" s="595"/>
      <c r="G12" s="605"/>
      <c r="H12" s="491"/>
      <c r="I12" s="491"/>
      <c r="J12" s="591"/>
      <c r="K12" s="593"/>
      <c r="L12" s="541"/>
      <c r="M12" s="491"/>
      <c r="N12" s="491"/>
      <c r="O12" s="269">
        <v>6</v>
      </c>
      <c r="P12" s="277" t="s">
        <v>67</v>
      </c>
      <c r="Q12" s="277" t="s">
        <v>68</v>
      </c>
      <c r="R12" s="258"/>
      <c r="S12" s="258"/>
      <c r="T12" s="258" t="s">
        <v>466</v>
      </c>
      <c r="U12" s="258" t="s">
        <v>493</v>
      </c>
      <c r="V12" s="258" t="s">
        <v>63</v>
      </c>
      <c r="W12" s="258" t="s">
        <v>66</v>
      </c>
      <c r="X12" s="258">
        <v>0</v>
      </c>
      <c r="Y12" s="258" t="s">
        <v>467</v>
      </c>
      <c r="Z12" s="272">
        <v>0.0051593163771021956</v>
      </c>
      <c r="AA12" s="272">
        <v>0.004638924180950283</v>
      </c>
      <c r="AB12" s="258">
        <v>3</v>
      </c>
      <c r="AC12" s="258"/>
      <c r="AD12" s="272">
        <v>0.004638924180950283</v>
      </c>
      <c r="AE12" s="258">
        <v>6</v>
      </c>
      <c r="AF12" s="258"/>
      <c r="AG12" s="272">
        <v>0.005447315794252612</v>
      </c>
      <c r="AH12" s="258">
        <v>6</v>
      </c>
      <c r="AI12" s="258"/>
      <c r="AJ12" s="272">
        <v>0.005447315794252612</v>
      </c>
      <c r="AK12" s="258">
        <v>5</v>
      </c>
      <c r="AL12" s="258"/>
      <c r="AM12" s="273">
        <v>71121659</v>
      </c>
      <c r="AN12" s="273">
        <f t="shared" si="0"/>
        <v>17000000</v>
      </c>
      <c r="AO12" s="274"/>
      <c r="AP12" s="274">
        <v>17000000</v>
      </c>
      <c r="AQ12" s="274"/>
      <c r="AR12" s="274"/>
      <c r="AS12" s="274"/>
      <c r="AT12" s="274"/>
      <c r="AU12" s="274"/>
      <c r="AV12" s="274"/>
      <c r="AW12" s="274"/>
      <c r="AX12" s="273">
        <f t="shared" si="2"/>
        <v>17510000</v>
      </c>
      <c r="AY12" s="274">
        <v>0</v>
      </c>
      <c r="AZ12" s="274">
        <f>AP12*1.03</f>
        <v>17510000</v>
      </c>
      <c r="BA12" s="274">
        <v>0</v>
      </c>
      <c r="BB12" s="274">
        <v>0</v>
      </c>
      <c r="BC12" s="274">
        <v>0</v>
      </c>
      <c r="BD12" s="274">
        <v>0</v>
      </c>
      <c r="BE12" s="274">
        <v>0</v>
      </c>
      <c r="BF12" s="274">
        <v>0</v>
      </c>
      <c r="BG12" s="274"/>
      <c r="BH12" s="273">
        <f t="shared" si="1"/>
        <v>18035300</v>
      </c>
      <c r="BI12" s="274"/>
      <c r="BJ12" s="274">
        <f>AZ12*1.03</f>
        <v>18035300</v>
      </c>
      <c r="BK12" s="274"/>
      <c r="BL12" s="274">
        <v>0</v>
      </c>
      <c r="BM12" s="274">
        <v>0</v>
      </c>
      <c r="BN12" s="274">
        <v>0</v>
      </c>
      <c r="BO12" s="274">
        <v>0</v>
      </c>
      <c r="BP12" s="274">
        <v>0</v>
      </c>
      <c r="BQ12" s="274"/>
      <c r="BR12" s="273">
        <f t="shared" si="3"/>
        <v>18576359</v>
      </c>
      <c r="BS12" s="274"/>
      <c r="BT12" s="274">
        <f>BJ12*1.03</f>
        <v>18576359</v>
      </c>
      <c r="BU12" s="274"/>
      <c r="BV12" s="274">
        <v>0</v>
      </c>
      <c r="BW12" s="274">
        <v>0</v>
      </c>
      <c r="BX12" s="274">
        <v>0</v>
      </c>
      <c r="BY12" s="274">
        <v>0</v>
      </c>
      <c r="BZ12" s="274">
        <v>0</v>
      </c>
      <c r="CA12" s="274"/>
      <c r="CB12" s="275"/>
    </row>
    <row r="13" spans="2:80" s="268" customFormat="1" ht="84" customHeight="1" thickBot="1">
      <c r="B13" s="620"/>
      <c r="C13" s="620"/>
      <c r="D13" s="600"/>
      <c r="E13" s="603"/>
      <c r="F13" s="596"/>
      <c r="G13" s="280">
        <v>6</v>
      </c>
      <c r="H13" s="281" t="s">
        <v>712</v>
      </c>
      <c r="I13" s="282" t="s">
        <v>713</v>
      </c>
      <c r="J13" s="283" t="s">
        <v>716</v>
      </c>
      <c r="K13" s="284">
        <v>1</v>
      </c>
      <c r="L13" s="285"/>
      <c r="M13" s="286"/>
      <c r="N13" s="286"/>
      <c r="O13" s="287">
        <v>7</v>
      </c>
      <c r="P13" s="287"/>
      <c r="Q13" s="287"/>
      <c r="R13" s="288"/>
      <c r="S13" s="288"/>
      <c r="T13" s="288" t="s">
        <v>715</v>
      </c>
      <c r="U13" s="288" t="s">
        <v>714</v>
      </c>
      <c r="V13" s="288" t="s">
        <v>63</v>
      </c>
      <c r="W13" s="288" t="s">
        <v>207</v>
      </c>
      <c r="X13" s="288" t="s">
        <v>209</v>
      </c>
      <c r="Y13" s="288">
        <v>160</v>
      </c>
      <c r="Z13" s="289">
        <v>1E-06</v>
      </c>
      <c r="AA13" s="289">
        <v>0</v>
      </c>
      <c r="AB13" s="288">
        <v>40</v>
      </c>
      <c r="AC13" s="288"/>
      <c r="AD13" s="289">
        <v>0</v>
      </c>
      <c r="AE13" s="288">
        <v>40</v>
      </c>
      <c r="AF13" s="288"/>
      <c r="AG13" s="289">
        <v>0</v>
      </c>
      <c r="AH13" s="288">
        <v>40</v>
      </c>
      <c r="AI13" s="288"/>
      <c r="AJ13" s="289">
        <v>0</v>
      </c>
      <c r="AK13" s="288">
        <v>40</v>
      </c>
      <c r="AL13" s="288"/>
      <c r="AM13" s="290">
        <v>0</v>
      </c>
      <c r="AN13" s="290">
        <f>SUM(AO13:AV13)</f>
        <v>0</v>
      </c>
      <c r="AO13" s="291"/>
      <c r="AP13" s="291"/>
      <c r="AQ13" s="291"/>
      <c r="AR13" s="291"/>
      <c r="AS13" s="291"/>
      <c r="AT13" s="291"/>
      <c r="AU13" s="291"/>
      <c r="AV13" s="291"/>
      <c r="AW13" s="291"/>
      <c r="AX13" s="290">
        <f>SUM(AY13:BF13)</f>
        <v>0</v>
      </c>
      <c r="AY13" s="291"/>
      <c r="AZ13" s="291"/>
      <c r="BA13" s="291"/>
      <c r="BB13" s="291"/>
      <c r="BC13" s="291"/>
      <c r="BD13" s="291"/>
      <c r="BE13" s="291"/>
      <c r="BF13" s="291"/>
      <c r="BG13" s="291"/>
      <c r="BH13" s="290">
        <f>SUM(BI13:BP13)</f>
        <v>0</v>
      </c>
      <c r="BI13" s="291"/>
      <c r="BJ13" s="291"/>
      <c r="BK13" s="291"/>
      <c r="BL13" s="291"/>
      <c r="BM13" s="291"/>
      <c r="BN13" s="291"/>
      <c r="BO13" s="291"/>
      <c r="BP13" s="291"/>
      <c r="BQ13" s="291"/>
      <c r="BR13" s="290">
        <f>SUM(BS13:BZ13)</f>
        <v>0</v>
      </c>
      <c r="BS13" s="291"/>
      <c r="BT13" s="291"/>
      <c r="BU13" s="291"/>
      <c r="BV13" s="291"/>
      <c r="BW13" s="291"/>
      <c r="BX13" s="291"/>
      <c r="BY13" s="291"/>
      <c r="BZ13" s="291"/>
      <c r="CA13" s="291"/>
      <c r="CB13" s="292"/>
    </row>
    <row r="14" spans="2:80" s="302" customFormat="1" ht="84" customHeight="1">
      <c r="B14" s="620"/>
      <c r="C14" s="620"/>
      <c r="D14" s="630" t="s">
        <v>124</v>
      </c>
      <c r="E14" s="535">
        <v>0.0227177250556804</v>
      </c>
      <c r="F14" s="607" t="s">
        <v>636</v>
      </c>
      <c r="G14" s="573">
        <v>5</v>
      </c>
      <c r="H14" s="583" t="s">
        <v>633</v>
      </c>
      <c r="I14" s="583" t="s">
        <v>634</v>
      </c>
      <c r="J14" s="583" t="s">
        <v>635</v>
      </c>
      <c r="K14" s="583">
        <v>3500</v>
      </c>
      <c r="L14" s="583"/>
      <c r="M14" s="583"/>
      <c r="N14" s="583"/>
      <c r="O14" s="248">
        <v>8</v>
      </c>
      <c r="P14" s="248" t="s">
        <v>128</v>
      </c>
      <c r="Q14" s="248" t="s">
        <v>129</v>
      </c>
      <c r="R14" s="94"/>
      <c r="S14" s="94"/>
      <c r="T14" s="94" t="s">
        <v>619</v>
      </c>
      <c r="U14" s="94" t="s">
        <v>611</v>
      </c>
      <c r="V14" s="94" t="s">
        <v>63</v>
      </c>
      <c r="W14" s="94" t="s">
        <v>614</v>
      </c>
      <c r="X14" s="94">
        <v>0</v>
      </c>
      <c r="Y14" s="94">
        <v>4</v>
      </c>
      <c r="Z14" s="245">
        <v>0.0038423982260765723</v>
      </c>
      <c r="AA14" s="245">
        <v>0.00567619809519659</v>
      </c>
      <c r="AB14" s="94">
        <v>1</v>
      </c>
      <c r="AC14" s="94"/>
      <c r="AD14" s="245">
        <v>0.0038576103559588475</v>
      </c>
      <c r="AE14" s="94">
        <v>1</v>
      </c>
      <c r="AF14" s="94"/>
      <c r="AG14" s="245">
        <v>0.003746443422441353</v>
      </c>
      <c r="AH14" s="94">
        <v>1</v>
      </c>
      <c r="AI14" s="94"/>
      <c r="AJ14" s="245">
        <v>0.0022430001487161793</v>
      </c>
      <c r="AK14" s="94">
        <v>1</v>
      </c>
      <c r="AL14" s="94"/>
      <c r="AM14" s="220">
        <v>71121659</v>
      </c>
      <c r="AN14" s="220">
        <f aca="true" t="shared" si="4" ref="AN14:AN74">SUM(AO14:AV14)</f>
        <v>17000000</v>
      </c>
      <c r="AO14" s="221">
        <v>5000000</v>
      </c>
      <c r="AP14" s="221"/>
      <c r="AQ14" s="221">
        <v>12000000</v>
      </c>
      <c r="AR14" s="221"/>
      <c r="AS14" s="221"/>
      <c r="AT14" s="221"/>
      <c r="AU14" s="221"/>
      <c r="AV14" s="221"/>
      <c r="AW14" s="221"/>
      <c r="AX14" s="220">
        <f t="shared" si="2"/>
        <v>17510000</v>
      </c>
      <c r="AY14" s="221">
        <f>AO14*1.03</f>
        <v>5150000</v>
      </c>
      <c r="AZ14" s="221"/>
      <c r="BA14" s="221">
        <f>AQ14*1.03</f>
        <v>12360000</v>
      </c>
      <c r="BB14" s="221"/>
      <c r="BC14" s="221"/>
      <c r="BD14" s="221"/>
      <c r="BE14" s="221"/>
      <c r="BF14" s="221"/>
      <c r="BG14" s="221"/>
      <c r="BH14" s="220">
        <f aca="true" t="shared" si="5" ref="BH14:BH74">SUM(BI14:BP14)</f>
        <v>18035300</v>
      </c>
      <c r="BI14" s="221">
        <f>AY14*1.03</f>
        <v>5304500</v>
      </c>
      <c r="BJ14" s="221"/>
      <c r="BK14" s="221">
        <f>BA14*1.03</f>
        <v>12730800</v>
      </c>
      <c r="BL14" s="221"/>
      <c r="BM14" s="221"/>
      <c r="BN14" s="221"/>
      <c r="BO14" s="221"/>
      <c r="BP14" s="221"/>
      <c r="BQ14" s="221"/>
      <c r="BR14" s="220">
        <f t="shared" si="3"/>
        <v>18576359</v>
      </c>
      <c r="BS14" s="221">
        <f>BI14*1.03</f>
        <v>5463635</v>
      </c>
      <c r="BT14" s="221"/>
      <c r="BU14" s="221">
        <f>BK14*1.03</f>
        <v>13112724</v>
      </c>
      <c r="BV14" s="221"/>
      <c r="BW14" s="221"/>
      <c r="BX14" s="221"/>
      <c r="BY14" s="221"/>
      <c r="BZ14" s="221"/>
      <c r="CA14" s="221"/>
      <c r="CB14" s="306"/>
    </row>
    <row r="15" spans="2:80" s="302" customFormat="1" ht="84" customHeight="1">
      <c r="B15" s="620"/>
      <c r="C15" s="620"/>
      <c r="D15" s="631"/>
      <c r="E15" s="534"/>
      <c r="F15" s="608"/>
      <c r="G15" s="571"/>
      <c r="H15" s="520"/>
      <c r="I15" s="520"/>
      <c r="J15" s="520"/>
      <c r="K15" s="520"/>
      <c r="L15" s="520"/>
      <c r="M15" s="520"/>
      <c r="N15" s="520"/>
      <c r="O15" s="249">
        <v>9</v>
      </c>
      <c r="P15" s="249" t="s">
        <v>125</v>
      </c>
      <c r="Q15" s="249" t="s">
        <v>126</v>
      </c>
      <c r="R15" s="95"/>
      <c r="S15" s="95"/>
      <c r="T15" s="95" t="s">
        <v>620</v>
      </c>
      <c r="U15" s="95" t="s">
        <v>612</v>
      </c>
      <c r="V15" s="95" t="s">
        <v>63</v>
      </c>
      <c r="W15" s="95" t="s">
        <v>615</v>
      </c>
      <c r="X15" s="95">
        <v>0</v>
      </c>
      <c r="Y15" s="95">
        <v>4</v>
      </c>
      <c r="Z15" s="246">
        <v>0.0015536235454817716</v>
      </c>
      <c r="AA15" s="246">
        <v>0</v>
      </c>
      <c r="AB15" s="95">
        <v>1</v>
      </c>
      <c r="AC15" s="95"/>
      <c r="AD15" s="246">
        <v>0.0019288051779794237</v>
      </c>
      <c r="AE15" s="95">
        <v>1</v>
      </c>
      <c r="AF15" s="95"/>
      <c r="AG15" s="246">
        <v>0.002381674829550032</v>
      </c>
      <c r="AH15" s="95">
        <v>1</v>
      </c>
      <c r="AI15" s="95"/>
      <c r="AJ15" s="246">
        <v>0.0018180871978940778</v>
      </c>
      <c r="AK15" s="95">
        <v>1</v>
      </c>
      <c r="AL15" s="95"/>
      <c r="AM15" s="213">
        <v>4183627</v>
      </c>
      <c r="AN15" s="213">
        <f t="shared" si="4"/>
        <v>1000000</v>
      </c>
      <c r="AO15" s="46">
        <v>1000000</v>
      </c>
      <c r="AP15" s="46"/>
      <c r="AQ15" s="46"/>
      <c r="AR15" s="46"/>
      <c r="AS15" s="46"/>
      <c r="AT15" s="46"/>
      <c r="AU15" s="46"/>
      <c r="AV15" s="46"/>
      <c r="AW15" s="46"/>
      <c r="AX15" s="213">
        <f t="shared" si="2"/>
        <v>1030000</v>
      </c>
      <c r="AY15" s="107">
        <f aca="true" t="shared" si="6" ref="AY15:AY20">AO15*1.03</f>
        <v>1030000</v>
      </c>
      <c r="AZ15" s="46"/>
      <c r="BA15" s="107">
        <f aca="true" t="shared" si="7" ref="BA15:BA20">AQ15*1.03</f>
        <v>0</v>
      </c>
      <c r="BB15" s="46"/>
      <c r="BC15" s="46"/>
      <c r="BD15" s="46"/>
      <c r="BE15" s="46"/>
      <c r="BF15" s="46"/>
      <c r="BG15" s="46"/>
      <c r="BH15" s="213">
        <f t="shared" si="5"/>
        <v>1060900</v>
      </c>
      <c r="BI15" s="107">
        <f aca="true" t="shared" si="8" ref="BI15:BI21">AY15*1.03</f>
        <v>1060900</v>
      </c>
      <c r="BJ15" s="46"/>
      <c r="BK15" s="107">
        <f aca="true" t="shared" si="9" ref="BK15:BK21">BA15*1.03</f>
        <v>0</v>
      </c>
      <c r="BL15" s="46"/>
      <c r="BM15" s="46"/>
      <c r="BN15" s="46"/>
      <c r="BO15" s="46"/>
      <c r="BP15" s="46"/>
      <c r="BQ15" s="46"/>
      <c r="BR15" s="213">
        <f t="shared" si="3"/>
        <v>1092727</v>
      </c>
      <c r="BS15" s="107">
        <f aca="true" t="shared" si="10" ref="BS15:BS20">BI15*1.03</f>
        <v>1092727</v>
      </c>
      <c r="BT15" s="46"/>
      <c r="BU15" s="107">
        <f aca="true" t="shared" si="11" ref="BU15:BU20">BK15*1.03</f>
        <v>0</v>
      </c>
      <c r="BV15" s="46"/>
      <c r="BW15" s="46"/>
      <c r="BX15" s="46"/>
      <c r="BY15" s="46"/>
      <c r="BZ15" s="46"/>
      <c r="CA15" s="46"/>
      <c r="CB15" s="303"/>
    </row>
    <row r="16" spans="2:80" s="302" customFormat="1" ht="84" customHeight="1">
      <c r="B16" s="620"/>
      <c r="C16" s="620"/>
      <c r="D16" s="631"/>
      <c r="E16" s="534"/>
      <c r="F16" s="608"/>
      <c r="G16" s="571"/>
      <c r="H16" s="520"/>
      <c r="I16" s="520"/>
      <c r="J16" s="520"/>
      <c r="K16" s="520"/>
      <c r="L16" s="520"/>
      <c r="M16" s="520"/>
      <c r="N16" s="520"/>
      <c r="O16" s="249">
        <v>10</v>
      </c>
      <c r="P16" s="249" t="s">
        <v>125</v>
      </c>
      <c r="Q16" s="249" t="s">
        <v>126</v>
      </c>
      <c r="R16" s="95"/>
      <c r="S16" s="95"/>
      <c r="T16" s="95" t="s">
        <v>625</v>
      </c>
      <c r="U16" s="95" t="s">
        <v>613</v>
      </c>
      <c r="V16" s="95" t="s">
        <v>63</v>
      </c>
      <c r="W16" s="95" t="s">
        <v>616</v>
      </c>
      <c r="X16" s="95">
        <v>0</v>
      </c>
      <c r="Y16" s="95">
        <v>16</v>
      </c>
      <c r="Z16" s="246">
        <v>0.002091419064115801</v>
      </c>
      <c r="AA16" s="246">
        <v>0.003973338666637612</v>
      </c>
      <c r="AB16" s="95">
        <v>4</v>
      </c>
      <c r="AC16" s="95"/>
      <c r="AD16" s="246">
        <v>0.0016532615811252203</v>
      </c>
      <c r="AE16" s="95">
        <v>4</v>
      </c>
      <c r="AF16" s="95"/>
      <c r="AG16" s="246">
        <v>0.0018852638507928096</v>
      </c>
      <c r="AH16" s="95">
        <v>4</v>
      </c>
      <c r="AI16" s="95"/>
      <c r="AJ16" s="246">
        <v>0.0009822865403479146</v>
      </c>
      <c r="AK16" s="95">
        <v>4</v>
      </c>
      <c r="AL16" s="95"/>
      <c r="AM16" s="213">
        <v>58570778</v>
      </c>
      <c r="AN16" s="213">
        <f t="shared" si="4"/>
        <v>14000000</v>
      </c>
      <c r="AO16" s="46">
        <v>8000000</v>
      </c>
      <c r="AP16" s="46"/>
      <c r="AQ16" s="46">
        <v>6000000</v>
      </c>
      <c r="AR16" s="46"/>
      <c r="AS16" s="46"/>
      <c r="AT16" s="46"/>
      <c r="AU16" s="46"/>
      <c r="AV16" s="46"/>
      <c r="AW16" s="46"/>
      <c r="AX16" s="213">
        <f t="shared" si="2"/>
        <v>14420000</v>
      </c>
      <c r="AY16" s="107">
        <f t="shared" si="6"/>
        <v>8240000</v>
      </c>
      <c r="AZ16" s="46"/>
      <c r="BA16" s="107">
        <f t="shared" si="7"/>
        <v>6180000</v>
      </c>
      <c r="BB16" s="46"/>
      <c r="BC16" s="46"/>
      <c r="BD16" s="46"/>
      <c r="BE16" s="46"/>
      <c r="BF16" s="46"/>
      <c r="BG16" s="46"/>
      <c r="BH16" s="213">
        <f t="shared" si="5"/>
        <v>14852600</v>
      </c>
      <c r="BI16" s="107">
        <f t="shared" si="8"/>
        <v>8487200</v>
      </c>
      <c r="BJ16" s="46"/>
      <c r="BK16" s="107">
        <f t="shared" si="9"/>
        <v>6365400</v>
      </c>
      <c r="BL16" s="46"/>
      <c r="BM16" s="46"/>
      <c r="BN16" s="46"/>
      <c r="BO16" s="46"/>
      <c r="BP16" s="46"/>
      <c r="BQ16" s="46"/>
      <c r="BR16" s="213">
        <f t="shared" si="3"/>
        <v>15298178</v>
      </c>
      <c r="BS16" s="107">
        <f t="shared" si="10"/>
        <v>8741816</v>
      </c>
      <c r="BT16" s="46"/>
      <c r="BU16" s="107">
        <f t="shared" si="11"/>
        <v>6556362</v>
      </c>
      <c r="BV16" s="46"/>
      <c r="BW16" s="46"/>
      <c r="BX16" s="46"/>
      <c r="BY16" s="46"/>
      <c r="BZ16" s="46"/>
      <c r="CA16" s="46"/>
      <c r="CB16" s="303"/>
    </row>
    <row r="17" spans="2:80" s="302" customFormat="1" ht="84" customHeight="1">
      <c r="B17" s="620"/>
      <c r="C17" s="620"/>
      <c r="D17" s="631"/>
      <c r="E17" s="534"/>
      <c r="F17" s="608"/>
      <c r="G17" s="571"/>
      <c r="H17" s="520"/>
      <c r="I17" s="520"/>
      <c r="J17" s="520"/>
      <c r="K17" s="520"/>
      <c r="L17" s="520"/>
      <c r="M17" s="520"/>
      <c r="N17" s="520"/>
      <c r="O17" s="249">
        <v>11</v>
      </c>
      <c r="P17" s="249" t="s">
        <v>130</v>
      </c>
      <c r="Q17" s="249" t="s">
        <v>131</v>
      </c>
      <c r="R17" s="95"/>
      <c r="S17" s="95"/>
      <c r="T17" s="95" t="s">
        <v>623</v>
      </c>
      <c r="U17" s="95" t="s">
        <v>617</v>
      </c>
      <c r="V17" s="95" t="s">
        <v>59</v>
      </c>
      <c r="W17" s="95" t="s">
        <v>618</v>
      </c>
      <c r="X17" s="95">
        <v>4</v>
      </c>
      <c r="Y17" s="95">
        <v>4</v>
      </c>
      <c r="Z17" s="246">
        <v>0.0018996248027781629</v>
      </c>
      <c r="AA17" s="246">
        <v>0.001986669333318806</v>
      </c>
      <c r="AB17" s="95">
        <v>1</v>
      </c>
      <c r="AC17" s="95"/>
      <c r="AD17" s="246">
        <v>0.0019288051779794237</v>
      </c>
      <c r="AE17" s="95">
        <v>1</v>
      </c>
      <c r="AF17" s="95"/>
      <c r="AG17" s="246">
        <v>0.0018732217112206765</v>
      </c>
      <c r="AH17" s="95">
        <v>1</v>
      </c>
      <c r="AI17" s="95"/>
      <c r="AJ17" s="246">
        <v>0.0018180871978940778</v>
      </c>
      <c r="AK17" s="95">
        <v>1</v>
      </c>
      <c r="AL17" s="95"/>
      <c r="AM17" s="213">
        <v>37652643</v>
      </c>
      <c r="AN17" s="213">
        <f t="shared" si="4"/>
        <v>9000000</v>
      </c>
      <c r="AO17" s="46">
        <v>3000000</v>
      </c>
      <c r="AP17" s="46"/>
      <c r="AQ17" s="46">
        <v>6000000</v>
      </c>
      <c r="AR17" s="46"/>
      <c r="AS17" s="46"/>
      <c r="AT17" s="46"/>
      <c r="AU17" s="46"/>
      <c r="AV17" s="46"/>
      <c r="AW17" s="46"/>
      <c r="AX17" s="213">
        <f t="shared" si="2"/>
        <v>9270000</v>
      </c>
      <c r="AY17" s="107">
        <f t="shared" si="6"/>
        <v>3090000</v>
      </c>
      <c r="AZ17" s="46"/>
      <c r="BA17" s="107">
        <f t="shared" si="7"/>
        <v>6180000</v>
      </c>
      <c r="BB17" s="46"/>
      <c r="BC17" s="46"/>
      <c r="BD17" s="46"/>
      <c r="BE17" s="46"/>
      <c r="BF17" s="46"/>
      <c r="BG17" s="46"/>
      <c r="BH17" s="213">
        <f t="shared" si="5"/>
        <v>9548100</v>
      </c>
      <c r="BI17" s="107">
        <f t="shared" si="8"/>
        <v>3182700</v>
      </c>
      <c r="BJ17" s="46"/>
      <c r="BK17" s="107">
        <f t="shared" si="9"/>
        <v>6365400</v>
      </c>
      <c r="BL17" s="46"/>
      <c r="BM17" s="46"/>
      <c r="BN17" s="46"/>
      <c r="BO17" s="46"/>
      <c r="BP17" s="46"/>
      <c r="BQ17" s="46"/>
      <c r="BR17" s="213">
        <f t="shared" si="3"/>
        <v>9834543</v>
      </c>
      <c r="BS17" s="107">
        <f t="shared" si="10"/>
        <v>3278181</v>
      </c>
      <c r="BT17" s="46"/>
      <c r="BU17" s="107">
        <f t="shared" si="11"/>
        <v>6556362</v>
      </c>
      <c r="BV17" s="46"/>
      <c r="BW17" s="46"/>
      <c r="BX17" s="46"/>
      <c r="BY17" s="46"/>
      <c r="BZ17" s="46"/>
      <c r="CA17" s="46"/>
      <c r="CB17" s="303"/>
    </row>
    <row r="18" spans="2:80" s="302" customFormat="1" ht="84" customHeight="1">
      <c r="B18" s="620"/>
      <c r="C18" s="620"/>
      <c r="D18" s="631"/>
      <c r="E18" s="534"/>
      <c r="F18" s="608"/>
      <c r="G18" s="571"/>
      <c r="H18" s="520"/>
      <c r="I18" s="520"/>
      <c r="J18" s="520"/>
      <c r="K18" s="520"/>
      <c r="L18" s="520"/>
      <c r="M18" s="520"/>
      <c r="N18" s="520"/>
      <c r="O18" s="249">
        <v>12</v>
      </c>
      <c r="P18" s="249" t="s">
        <v>125</v>
      </c>
      <c r="Q18" s="249" t="s">
        <v>126</v>
      </c>
      <c r="R18" s="95"/>
      <c r="S18" s="95"/>
      <c r="T18" s="95" t="s">
        <v>621</v>
      </c>
      <c r="U18" s="95" t="s">
        <v>622</v>
      </c>
      <c r="V18" s="95" t="s">
        <v>59</v>
      </c>
      <c r="W18" s="95" t="s">
        <v>624</v>
      </c>
      <c r="X18" s="95">
        <v>2</v>
      </c>
      <c r="Y18" s="95">
        <v>2</v>
      </c>
      <c r="Z18" s="246">
        <v>0.00298512469007997</v>
      </c>
      <c r="AA18" s="246">
        <v>0.004257148571397442</v>
      </c>
      <c r="AB18" s="95">
        <v>2</v>
      </c>
      <c r="AC18" s="95"/>
      <c r="AD18" s="246">
        <v>0.0030309795653962373</v>
      </c>
      <c r="AE18" s="95">
        <v>2</v>
      </c>
      <c r="AF18" s="95"/>
      <c r="AG18" s="246">
        <v>0.0029436341176324915</v>
      </c>
      <c r="AH18" s="95">
        <v>2</v>
      </c>
      <c r="AI18" s="95"/>
      <c r="AJ18" s="246">
        <v>0.0018180871978940778</v>
      </c>
      <c r="AK18" s="95">
        <v>2</v>
      </c>
      <c r="AL18" s="95"/>
      <c r="AM18" s="213">
        <v>66938032</v>
      </c>
      <c r="AN18" s="213">
        <f t="shared" si="4"/>
        <v>16000000</v>
      </c>
      <c r="AO18" s="46">
        <v>8000000</v>
      </c>
      <c r="AP18" s="46"/>
      <c r="AQ18" s="46">
        <v>8000000</v>
      </c>
      <c r="AR18" s="46"/>
      <c r="AS18" s="46"/>
      <c r="AT18" s="46"/>
      <c r="AU18" s="46"/>
      <c r="AV18" s="46"/>
      <c r="AW18" s="46"/>
      <c r="AX18" s="213">
        <f t="shared" si="2"/>
        <v>16480000</v>
      </c>
      <c r="AY18" s="107">
        <f t="shared" si="6"/>
        <v>8240000</v>
      </c>
      <c r="AZ18" s="46"/>
      <c r="BA18" s="107">
        <f t="shared" si="7"/>
        <v>8240000</v>
      </c>
      <c r="BB18" s="46"/>
      <c r="BC18" s="46"/>
      <c r="BD18" s="46"/>
      <c r="BE18" s="46"/>
      <c r="BF18" s="46"/>
      <c r="BG18" s="46"/>
      <c r="BH18" s="213">
        <f t="shared" si="5"/>
        <v>16974400</v>
      </c>
      <c r="BI18" s="107">
        <f t="shared" si="8"/>
        <v>8487200</v>
      </c>
      <c r="BJ18" s="46"/>
      <c r="BK18" s="107">
        <f t="shared" si="9"/>
        <v>8487200</v>
      </c>
      <c r="BL18" s="46"/>
      <c r="BM18" s="46"/>
      <c r="BN18" s="46"/>
      <c r="BO18" s="46"/>
      <c r="BP18" s="46"/>
      <c r="BQ18" s="46"/>
      <c r="BR18" s="213">
        <f t="shared" si="3"/>
        <v>17483632</v>
      </c>
      <c r="BS18" s="107">
        <f t="shared" si="10"/>
        <v>8741816</v>
      </c>
      <c r="BT18" s="46"/>
      <c r="BU18" s="107">
        <f t="shared" si="11"/>
        <v>8741816</v>
      </c>
      <c r="BV18" s="46"/>
      <c r="BW18" s="46"/>
      <c r="BX18" s="46"/>
      <c r="BY18" s="46"/>
      <c r="BZ18" s="46"/>
      <c r="CA18" s="46"/>
      <c r="CB18" s="303"/>
    </row>
    <row r="19" spans="2:80" s="302" customFormat="1" ht="84" customHeight="1">
      <c r="B19" s="620"/>
      <c r="C19" s="620"/>
      <c r="D19" s="631"/>
      <c r="E19" s="534"/>
      <c r="F19" s="608"/>
      <c r="G19" s="571"/>
      <c r="H19" s="520"/>
      <c r="I19" s="520"/>
      <c r="J19" s="520"/>
      <c r="K19" s="520"/>
      <c r="L19" s="520"/>
      <c r="M19" s="520"/>
      <c r="N19" s="520"/>
      <c r="O19" s="249">
        <v>13</v>
      </c>
      <c r="P19" s="249" t="s">
        <v>125</v>
      </c>
      <c r="Q19" s="249" t="s">
        <v>126</v>
      </c>
      <c r="R19" s="95"/>
      <c r="S19" s="95"/>
      <c r="T19" s="95" t="s">
        <v>628</v>
      </c>
      <c r="U19" s="95" t="s">
        <v>626</v>
      </c>
      <c r="V19" s="95" t="s">
        <v>63</v>
      </c>
      <c r="W19" s="95" t="s">
        <v>624</v>
      </c>
      <c r="X19" s="95">
        <v>0</v>
      </c>
      <c r="Y19" s="95">
        <v>4</v>
      </c>
      <c r="Z19" s="246">
        <v>0.0017639373168654368</v>
      </c>
      <c r="AA19" s="246">
        <v>0.0017028594285589769</v>
      </c>
      <c r="AB19" s="95">
        <v>1</v>
      </c>
      <c r="AC19" s="95"/>
      <c r="AD19" s="246">
        <v>0.002204348774833627</v>
      </c>
      <c r="AE19" s="95">
        <v>1</v>
      </c>
      <c r="AF19" s="95"/>
      <c r="AG19" s="246">
        <v>0.0021408248128236304</v>
      </c>
      <c r="AH19" s="95">
        <v>1</v>
      </c>
      <c r="AI19" s="95"/>
      <c r="AJ19" s="246">
        <v>0.0010389069702251875</v>
      </c>
      <c r="AK19" s="95">
        <v>1</v>
      </c>
      <c r="AL19" s="95"/>
      <c r="AM19" s="213">
        <v>33469016</v>
      </c>
      <c r="AN19" s="213">
        <f t="shared" si="4"/>
        <v>8000000</v>
      </c>
      <c r="AO19" s="46">
        <v>4000000</v>
      </c>
      <c r="AP19" s="46"/>
      <c r="AQ19" s="46">
        <v>4000000</v>
      </c>
      <c r="AR19" s="46"/>
      <c r="AS19" s="46"/>
      <c r="AT19" s="46"/>
      <c r="AU19" s="46"/>
      <c r="AV19" s="46"/>
      <c r="AW19" s="46"/>
      <c r="AX19" s="213">
        <f t="shared" si="2"/>
        <v>8240000</v>
      </c>
      <c r="AY19" s="107">
        <f t="shared" si="6"/>
        <v>4120000</v>
      </c>
      <c r="AZ19" s="46"/>
      <c r="BA19" s="107">
        <f t="shared" si="7"/>
        <v>4120000</v>
      </c>
      <c r="BB19" s="46"/>
      <c r="BC19" s="46"/>
      <c r="BD19" s="46"/>
      <c r="BE19" s="46"/>
      <c r="BF19" s="46"/>
      <c r="BG19" s="46"/>
      <c r="BH19" s="213">
        <f t="shared" si="5"/>
        <v>8487200</v>
      </c>
      <c r="BI19" s="107">
        <f t="shared" si="8"/>
        <v>4243600</v>
      </c>
      <c r="BJ19" s="46"/>
      <c r="BK19" s="107">
        <f t="shared" si="9"/>
        <v>4243600</v>
      </c>
      <c r="BL19" s="46"/>
      <c r="BM19" s="46"/>
      <c r="BN19" s="46"/>
      <c r="BO19" s="46"/>
      <c r="BP19" s="46"/>
      <c r="BQ19" s="46"/>
      <c r="BR19" s="213">
        <f t="shared" si="3"/>
        <v>8741816</v>
      </c>
      <c r="BS19" s="107">
        <f t="shared" si="10"/>
        <v>4370908</v>
      </c>
      <c r="BT19" s="46"/>
      <c r="BU19" s="107">
        <f t="shared" si="11"/>
        <v>4370908</v>
      </c>
      <c r="BV19" s="46"/>
      <c r="BW19" s="46"/>
      <c r="BX19" s="46"/>
      <c r="BY19" s="46"/>
      <c r="BZ19" s="46"/>
      <c r="CA19" s="46"/>
      <c r="CB19" s="303"/>
    </row>
    <row r="20" spans="2:80" s="302" customFormat="1" ht="84" customHeight="1">
      <c r="B20" s="620"/>
      <c r="C20" s="620"/>
      <c r="D20" s="631"/>
      <c r="E20" s="534"/>
      <c r="F20" s="608"/>
      <c r="G20" s="571"/>
      <c r="H20" s="520"/>
      <c r="I20" s="520"/>
      <c r="J20" s="520"/>
      <c r="K20" s="520"/>
      <c r="L20" s="520"/>
      <c r="M20" s="520"/>
      <c r="N20" s="520"/>
      <c r="O20" s="249">
        <v>14</v>
      </c>
      <c r="P20" s="249" t="s">
        <v>125</v>
      </c>
      <c r="Q20" s="249" t="s">
        <v>126</v>
      </c>
      <c r="R20" s="95"/>
      <c r="S20" s="95"/>
      <c r="T20" s="95" t="s">
        <v>629</v>
      </c>
      <c r="U20" s="95" t="s">
        <v>627</v>
      </c>
      <c r="V20" s="95" t="s">
        <v>63</v>
      </c>
      <c r="W20" s="95" t="s">
        <v>624</v>
      </c>
      <c r="X20" s="95">
        <v>0</v>
      </c>
      <c r="Y20" s="95">
        <v>4</v>
      </c>
      <c r="Z20" s="246">
        <v>0.0017639373168654368</v>
      </c>
      <c r="AA20" s="246">
        <v>0.0017028594285589769</v>
      </c>
      <c r="AB20" s="95">
        <v>1</v>
      </c>
      <c r="AC20" s="95"/>
      <c r="AD20" s="246">
        <v>0.002204348774833627</v>
      </c>
      <c r="AE20" s="95">
        <v>1</v>
      </c>
      <c r="AF20" s="95"/>
      <c r="AG20" s="246">
        <v>0.0021408248128236304</v>
      </c>
      <c r="AH20" s="95">
        <v>1</v>
      </c>
      <c r="AI20" s="95"/>
      <c r="AJ20" s="246">
        <v>0.0010389069702251875</v>
      </c>
      <c r="AK20" s="95">
        <v>1</v>
      </c>
      <c r="AL20" s="95"/>
      <c r="AM20" s="213">
        <v>33469016</v>
      </c>
      <c r="AN20" s="213">
        <f t="shared" si="4"/>
        <v>8000000</v>
      </c>
      <c r="AO20" s="46">
        <v>4000000</v>
      </c>
      <c r="AP20" s="46"/>
      <c r="AQ20" s="46">
        <v>4000000</v>
      </c>
      <c r="AR20" s="46"/>
      <c r="AS20" s="46"/>
      <c r="AT20" s="46"/>
      <c r="AU20" s="46"/>
      <c r="AV20" s="46"/>
      <c r="AW20" s="46"/>
      <c r="AX20" s="213">
        <f t="shared" si="2"/>
        <v>8240000</v>
      </c>
      <c r="AY20" s="107">
        <f t="shared" si="6"/>
        <v>4120000</v>
      </c>
      <c r="AZ20" s="46"/>
      <c r="BA20" s="107">
        <f t="shared" si="7"/>
        <v>4120000</v>
      </c>
      <c r="BB20" s="46"/>
      <c r="BC20" s="46"/>
      <c r="BD20" s="46"/>
      <c r="BE20" s="46"/>
      <c r="BF20" s="46"/>
      <c r="BG20" s="46"/>
      <c r="BH20" s="213">
        <f t="shared" si="5"/>
        <v>8487200</v>
      </c>
      <c r="BI20" s="107">
        <f t="shared" si="8"/>
        <v>4243600</v>
      </c>
      <c r="BJ20" s="46"/>
      <c r="BK20" s="107">
        <f t="shared" si="9"/>
        <v>4243600</v>
      </c>
      <c r="BL20" s="46"/>
      <c r="BM20" s="46"/>
      <c r="BN20" s="46"/>
      <c r="BO20" s="46"/>
      <c r="BP20" s="46"/>
      <c r="BQ20" s="46"/>
      <c r="BR20" s="213">
        <f t="shared" si="3"/>
        <v>8741816</v>
      </c>
      <c r="BS20" s="107">
        <f t="shared" si="10"/>
        <v>4370908</v>
      </c>
      <c r="BT20" s="46"/>
      <c r="BU20" s="107">
        <f t="shared" si="11"/>
        <v>4370908</v>
      </c>
      <c r="BV20" s="46"/>
      <c r="BW20" s="46"/>
      <c r="BX20" s="46"/>
      <c r="BY20" s="46"/>
      <c r="BZ20" s="46"/>
      <c r="CA20" s="46"/>
      <c r="CB20" s="303"/>
    </row>
    <row r="21" spans="2:80" s="302" customFormat="1" ht="84" customHeight="1">
      <c r="B21" s="620"/>
      <c r="C21" s="620"/>
      <c r="D21" s="631"/>
      <c r="E21" s="534"/>
      <c r="F21" s="608"/>
      <c r="G21" s="571"/>
      <c r="H21" s="520"/>
      <c r="I21" s="520"/>
      <c r="J21" s="520"/>
      <c r="K21" s="520"/>
      <c r="L21" s="520"/>
      <c r="M21" s="520"/>
      <c r="N21" s="520"/>
      <c r="O21" s="249">
        <v>15</v>
      </c>
      <c r="P21" s="249" t="s">
        <v>125</v>
      </c>
      <c r="Q21" s="249" t="s">
        <v>126</v>
      </c>
      <c r="R21" s="95"/>
      <c r="S21" s="95"/>
      <c r="T21" s="95" t="s">
        <v>631</v>
      </c>
      <c r="U21" s="95" t="s">
        <v>632</v>
      </c>
      <c r="V21" s="95" t="s">
        <v>63</v>
      </c>
      <c r="W21" s="95" t="s">
        <v>127</v>
      </c>
      <c r="X21" s="95">
        <v>0</v>
      </c>
      <c r="Y21" s="95">
        <v>1</v>
      </c>
      <c r="Z21" s="246">
        <v>0.0015536235454817716</v>
      </c>
      <c r="AA21" s="246">
        <v>0</v>
      </c>
      <c r="AB21" s="95">
        <v>0</v>
      </c>
      <c r="AC21" s="95"/>
      <c r="AD21" s="246">
        <v>0</v>
      </c>
      <c r="AE21" s="95"/>
      <c r="AF21" s="95"/>
      <c r="AG21" s="246">
        <v>0</v>
      </c>
      <c r="AH21" s="95"/>
      <c r="AI21" s="95"/>
      <c r="AJ21" s="246">
        <v>0.0018180871978940778</v>
      </c>
      <c r="AK21" s="95">
        <v>1</v>
      </c>
      <c r="AL21" s="95"/>
      <c r="AM21" s="213">
        <v>0</v>
      </c>
      <c r="AN21" s="213">
        <f t="shared" si="4"/>
        <v>0</v>
      </c>
      <c r="AO21" s="46"/>
      <c r="AP21" s="46"/>
      <c r="AQ21" s="46"/>
      <c r="AR21" s="46"/>
      <c r="AS21" s="46"/>
      <c r="AT21" s="46"/>
      <c r="AU21" s="46"/>
      <c r="AV21" s="46"/>
      <c r="AW21" s="46"/>
      <c r="AX21" s="213">
        <f t="shared" si="2"/>
        <v>0</v>
      </c>
      <c r="AY21" s="46"/>
      <c r="AZ21" s="46"/>
      <c r="BA21" s="46">
        <v>0</v>
      </c>
      <c r="BB21" s="46"/>
      <c r="BC21" s="46"/>
      <c r="BD21" s="46"/>
      <c r="BE21" s="46"/>
      <c r="BF21" s="46"/>
      <c r="BG21" s="46"/>
      <c r="BH21" s="213">
        <f t="shared" si="5"/>
        <v>0</v>
      </c>
      <c r="BI21" s="107">
        <f t="shared" si="8"/>
        <v>0</v>
      </c>
      <c r="BJ21" s="46"/>
      <c r="BK21" s="107">
        <f t="shared" si="9"/>
        <v>0</v>
      </c>
      <c r="BL21" s="46"/>
      <c r="BM21" s="46"/>
      <c r="BN21" s="46"/>
      <c r="BO21" s="46"/>
      <c r="BP21" s="46"/>
      <c r="BQ21" s="46"/>
      <c r="BR21" s="213">
        <f t="shared" si="3"/>
        <v>0</v>
      </c>
      <c r="BS21" s="46">
        <v>0</v>
      </c>
      <c r="BT21" s="46"/>
      <c r="BU21" s="46">
        <v>0</v>
      </c>
      <c r="BV21" s="46"/>
      <c r="BW21" s="46"/>
      <c r="BX21" s="46"/>
      <c r="BY21" s="46"/>
      <c r="BZ21" s="46"/>
      <c r="CA21" s="46"/>
      <c r="CB21" s="303"/>
    </row>
    <row r="22" spans="2:80" s="302" customFormat="1" ht="84" customHeight="1" thickBot="1">
      <c r="B22" s="620"/>
      <c r="C22" s="620"/>
      <c r="D22" s="632"/>
      <c r="E22" s="606"/>
      <c r="F22" s="609"/>
      <c r="G22" s="572"/>
      <c r="H22" s="521"/>
      <c r="I22" s="521"/>
      <c r="J22" s="521"/>
      <c r="K22" s="521"/>
      <c r="L22" s="521"/>
      <c r="M22" s="521"/>
      <c r="N22" s="521"/>
      <c r="O22" s="250">
        <v>16</v>
      </c>
      <c r="P22" s="250" t="s">
        <v>125</v>
      </c>
      <c r="Q22" s="250" t="s">
        <v>126</v>
      </c>
      <c r="R22" s="224"/>
      <c r="S22" s="224"/>
      <c r="T22" s="224" t="s">
        <v>630</v>
      </c>
      <c r="U22" s="224" t="s">
        <v>132</v>
      </c>
      <c r="V22" s="224" t="s">
        <v>63</v>
      </c>
      <c r="W22" s="224" t="s">
        <v>127</v>
      </c>
      <c r="X22" s="224">
        <v>0</v>
      </c>
      <c r="Y22" s="224" t="s">
        <v>133</v>
      </c>
      <c r="Z22" s="247">
        <v>0.0027137497182545185</v>
      </c>
      <c r="AA22" s="247">
        <v>0</v>
      </c>
      <c r="AB22" s="224">
        <v>0</v>
      </c>
      <c r="AC22" s="224"/>
      <c r="AD22" s="247">
        <v>0</v>
      </c>
      <c r="AE22" s="224">
        <v>0</v>
      </c>
      <c r="AF22" s="224"/>
      <c r="AG22" s="247">
        <v>0</v>
      </c>
      <c r="AH22" s="224">
        <v>0</v>
      </c>
      <c r="AI22" s="224"/>
      <c r="AJ22" s="247">
        <v>0.010389069702251874</v>
      </c>
      <c r="AK22" s="224">
        <v>1</v>
      </c>
      <c r="AL22" s="224"/>
      <c r="AM22" s="227">
        <v>30000000</v>
      </c>
      <c r="AN22" s="227">
        <f t="shared" si="4"/>
        <v>0</v>
      </c>
      <c r="AO22" s="228"/>
      <c r="AP22" s="228"/>
      <c r="AQ22" s="228"/>
      <c r="AR22" s="228"/>
      <c r="AS22" s="228"/>
      <c r="AT22" s="228"/>
      <c r="AU22" s="228"/>
      <c r="AV22" s="228"/>
      <c r="AW22" s="228"/>
      <c r="AX22" s="227">
        <f t="shared" si="2"/>
        <v>0</v>
      </c>
      <c r="AY22" s="228"/>
      <c r="AZ22" s="228"/>
      <c r="BA22" s="228"/>
      <c r="BB22" s="228"/>
      <c r="BC22" s="228"/>
      <c r="BD22" s="228"/>
      <c r="BE22" s="228"/>
      <c r="BF22" s="228"/>
      <c r="BG22" s="228"/>
      <c r="BH22" s="227">
        <f t="shared" si="5"/>
        <v>30000000</v>
      </c>
      <c r="BI22" s="307">
        <v>15000000</v>
      </c>
      <c r="BJ22" s="228"/>
      <c r="BK22" s="307">
        <v>15000000</v>
      </c>
      <c r="BL22" s="228"/>
      <c r="BM22" s="228"/>
      <c r="BN22" s="228"/>
      <c r="BO22" s="228"/>
      <c r="BP22" s="228"/>
      <c r="BQ22" s="228"/>
      <c r="BR22" s="227">
        <f t="shared" si="3"/>
        <v>0</v>
      </c>
      <c r="BS22" s="228"/>
      <c r="BT22" s="228"/>
      <c r="BU22" s="228"/>
      <c r="BV22" s="228"/>
      <c r="BW22" s="228"/>
      <c r="BX22" s="228"/>
      <c r="BY22" s="228"/>
      <c r="BZ22" s="228"/>
      <c r="CA22" s="228"/>
      <c r="CB22" s="308"/>
    </row>
    <row r="23" spans="2:80" ht="84" customHeight="1">
      <c r="B23" s="620"/>
      <c r="C23" s="620"/>
      <c r="D23" s="624" t="s">
        <v>291</v>
      </c>
      <c r="E23" s="627">
        <v>0.01772045696255694</v>
      </c>
      <c r="F23" s="555" t="s">
        <v>601</v>
      </c>
      <c r="G23" s="555">
        <v>6</v>
      </c>
      <c r="H23" s="558" t="s">
        <v>637</v>
      </c>
      <c r="I23" s="558" t="s">
        <v>638</v>
      </c>
      <c r="J23" s="558" t="s">
        <v>639</v>
      </c>
      <c r="K23" s="558"/>
      <c r="L23" s="553">
        <v>0.014300158415336548</v>
      </c>
      <c r="M23" s="558"/>
      <c r="N23" s="558"/>
      <c r="O23" s="252">
        <v>17</v>
      </c>
      <c r="P23" s="304" t="s">
        <v>122</v>
      </c>
      <c r="Q23" s="304" t="s">
        <v>123</v>
      </c>
      <c r="R23" s="244"/>
      <c r="S23" s="244"/>
      <c r="T23" s="244" t="s">
        <v>607</v>
      </c>
      <c r="U23" s="244" t="s">
        <v>602</v>
      </c>
      <c r="V23" s="244" t="s">
        <v>59</v>
      </c>
      <c r="W23" s="244" t="s">
        <v>121</v>
      </c>
      <c r="X23" s="244">
        <v>5</v>
      </c>
      <c r="Y23" s="244">
        <v>8</v>
      </c>
      <c r="Z23" s="251">
        <v>0.0018160480958302192</v>
      </c>
      <c r="AA23" s="251">
        <v>0.0025300528936058556</v>
      </c>
      <c r="AB23" s="244">
        <v>1</v>
      </c>
      <c r="AC23" s="244"/>
      <c r="AD23" s="251">
        <v>0.001719453422838931</v>
      </c>
      <c r="AE23" s="244">
        <v>1</v>
      </c>
      <c r="AF23" s="244"/>
      <c r="AG23" s="251">
        <v>0.0014758641879367494</v>
      </c>
      <c r="AH23" s="244">
        <v>1</v>
      </c>
      <c r="AI23" s="244"/>
      <c r="AJ23" s="251">
        <v>0.0014758686900619964</v>
      </c>
      <c r="AK23" s="244">
        <v>1</v>
      </c>
      <c r="AL23" s="244"/>
      <c r="AM23" s="215">
        <v>61306000</v>
      </c>
      <c r="AN23" s="215">
        <f t="shared" si="4"/>
        <v>15000000</v>
      </c>
      <c r="AO23" s="209">
        <v>5000000</v>
      </c>
      <c r="AP23" s="209"/>
      <c r="AQ23" s="209">
        <v>10000000</v>
      </c>
      <c r="AR23" s="209"/>
      <c r="AS23" s="209"/>
      <c r="AT23" s="209"/>
      <c r="AU23" s="209"/>
      <c r="AV23" s="209"/>
      <c r="AW23" s="209"/>
      <c r="AX23" s="215">
        <f t="shared" si="2"/>
        <v>15200000</v>
      </c>
      <c r="AY23" s="209">
        <v>5200000</v>
      </c>
      <c r="AZ23" s="209"/>
      <c r="BA23" s="209">
        <v>10000000</v>
      </c>
      <c r="BB23" s="209"/>
      <c r="BC23" s="209"/>
      <c r="BD23" s="209"/>
      <c r="BE23" s="209"/>
      <c r="BF23" s="209"/>
      <c r="BG23" s="209"/>
      <c r="BH23" s="215">
        <f t="shared" si="5"/>
        <v>15656000</v>
      </c>
      <c r="BI23" s="209">
        <f>AY23*1.03</f>
        <v>5356000</v>
      </c>
      <c r="BJ23" s="209"/>
      <c r="BK23" s="209">
        <f>BA23*1.03</f>
        <v>10300000</v>
      </c>
      <c r="BL23" s="209"/>
      <c r="BM23" s="209"/>
      <c r="BN23" s="209"/>
      <c r="BO23" s="209"/>
      <c r="BP23" s="209"/>
      <c r="BQ23" s="209"/>
      <c r="BR23" s="215">
        <f t="shared" si="3"/>
        <v>15450000</v>
      </c>
      <c r="BS23" s="209">
        <f>AO23*1.03</f>
        <v>5150000</v>
      </c>
      <c r="BT23" s="209"/>
      <c r="BU23" s="209">
        <f>AQ23*1.03</f>
        <v>10300000</v>
      </c>
      <c r="BV23" s="209"/>
      <c r="BW23" s="209"/>
      <c r="BX23" s="209"/>
      <c r="BY23" s="209"/>
      <c r="BZ23" s="209"/>
      <c r="CA23" s="209"/>
      <c r="CB23" s="305"/>
    </row>
    <row r="24" spans="2:80" ht="84" customHeight="1">
      <c r="B24" s="620"/>
      <c r="C24" s="620"/>
      <c r="D24" s="625"/>
      <c r="E24" s="628"/>
      <c r="F24" s="555"/>
      <c r="G24" s="555"/>
      <c r="H24" s="558"/>
      <c r="I24" s="558"/>
      <c r="J24" s="558"/>
      <c r="K24" s="558"/>
      <c r="L24" s="553"/>
      <c r="M24" s="558"/>
      <c r="N24" s="558"/>
      <c r="O24" s="133">
        <v>18</v>
      </c>
      <c r="P24" s="145" t="s">
        <v>122</v>
      </c>
      <c r="Q24" s="145" t="s">
        <v>123</v>
      </c>
      <c r="R24" s="147"/>
      <c r="S24" s="147"/>
      <c r="T24" s="147" t="s">
        <v>603</v>
      </c>
      <c r="U24" s="147" t="s">
        <v>604</v>
      </c>
      <c r="V24" s="147" t="s">
        <v>63</v>
      </c>
      <c r="W24" s="147" t="s">
        <v>121</v>
      </c>
      <c r="X24" s="147">
        <v>0</v>
      </c>
      <c r="Y24" s="147">
        <v>2</v>
      </c>
      <c r="Z24" s="120">
        <v>0.0018160480958302192</v>
      </c>
      <c r="AA24" s="120">
        <v>0.0025300528936058556</v>
      </c>
      <c r="AB24" s="147">
        <v>1</v>
      </c>
      <c r="AC24" s="147"/>
      <c r="AD24" s="120">
        <v>0.001719453422838931</v>
      </c>
      <c r="AE24" s="147">
        <v>0</v>
      </c>
      <c r="AF24" s="147"/>
      <c r="AG24" s="120">
        <v>0.0014758641879367494</v>
      </c>
      <c r="AH24" s="147">
        <v>1</v>
      </c>
      <c r="AI24" s="147"/>
      <c r="AJ24" s="120">
        <v>0.0014758686900619964</v>
      </c>
      <c r="AK24" s="147">
        <v>0</v>
      </c>
      <c r="AL24" s="147"/>
      <c r="AM24" s="195">
        <v>49938000</v>
      </c>
      <c r="AN24" s="195">
        <f t="shared" si="4"/>
        <v>0</v>
      </c>
      <c r="AO24" s="77"/>
      <c r="AP24" s="77"/>
      <c r="AQ24" s="77"/>
      <c r="AR24" s="77"/>
      <c r="AS24" s="77"/>
      <c r="AT24" s="77"/>
      <c r="AU24" s="77"/>
      <c r="AV24" s="77"/>
      <c r="AW24" s="77"/>
      <c r="AX24" s="195">
        <f t="shared" si="2"/>
        <v>24600000</v>
      </c>
      <c r="AY24" s="77">
        <v>9600000</v>
      </c>
      <c r="AZ24" s="77"/>
      <c r="BA24" s="77">
        <v>15000000</v>
      </c>
      <c r="BB24" s="77"/>
      <c r="BC24" s="77"/>
      <c r="BD24" s="77"/>
      <c r="BE24" s="77"/>
      <c r="BF24" s="77"/>
      <c r="BG24" s="77"/>
      <c r="BH24" s="195">
        <f t="shared" si="5"/>
        <v>25338000</v>
      </c>
      <c r="BI24" s="209">
        <f>AY24*1.03</f>
        <v>9888000</v>
      </c>
      <c r="BJ24" s="77"/>
      <c r="BK24" s="209">
        <f>BA24*1.03</f>
        <v>15450000</v>
      </c>
      <c r="BL24" s="77"/>
      <c r="BM24" s="77"/>
      <c r="BN24" s="77"/>
      <c r="BO24" s="77"/>
      <c r="BP24" s="77"/>
      <c r="BQ24" s="77"/>
      <c r="BR24" s="195">
        <f t="shared" si="3"/>
        <v>0</v>
      </c>
      <c r="BS24" s="209">
        <f>AO24*1.03</f>
        <v>0</v>
      </c>
      <c r="BT24" s="77"/>
      <c r="BU24" s="209">
        <f>AQ24*1.03</f>
        <v>0</v>
      </c>
      <c r="BV24" s="77"/>
      <c r="BW24" s="77"/>
      <c r="BX24" s="77"/>
      <c r="BY24" s="77"/>
      <c r="BZ24" s="77"/>
      <c r="CA24" s="77"/>
      <c r="CB24" s="78"/>
    </row>
    <row r="25" spans="2:80" ht="84" customHeight="1">
      <c r="B25" s="620"/>
      <c r="C25" s="620"/>
      <c r="D25" s="626"/>
      <c r="E25" s="629"/>
      <c r="F25" s="555"/>
      <c r="G25" s="555"/>
      <c r="H25" s="558"/>
      <c r="I25" s="558"/>
      <c r="J25" s="558"/>
      <c r="K25" s="558"/>
      <c r="L25" s="553"/>
      <c r="M25" s="558"/>
      <c r="N25" s="558"/>
      <c r="O25" s="134">
        <v>19</v>
      </c>
      <c r="P25" s="145" t="s">
        <v>119</v>
      </c>
      <c r="Q25" s="145" t="s">
        <v>120</v>
      </c>
      <c r="R25" s="149"/>
      <c r="S25" s="149"/>
      <c r="T25" s="149" t="s">
        <v>605</v>
      </c>
      <c r="U25" s="149" t="s">
        <v>606</v>
      </c>
      <c r="V25" s="149" t="s">
        <v>63</v>
      </c>
      <c r="W25" s="147" t="s">
        <v>121</v>
      </c>
      <c r="X25" s="149">
        <v>2</v>
      </c>
      <c r="Y25" s="149">
        <v>4</v>
      </c>
      <c r="Z25" s="120">
        <v>0.0018160480958302192</v>
      </c>
      <c r="AA25" s="120">
        <v>0.0025300528936058556</v>
      </c>
      <c r="AB25" s="147">
        <v>1</v>
      </c>
      <c r="AC25" s="147"/>
      <c r="AD25" s="120">
        <v>0.001719453422838931</v>
      </c>
      <c r="AE25" s="147">
        <v>0</v>
      </c>
      <c r="AF25" s="147"/>
      <c r="AG25" s="120">
        <v>0.0014758641879367494</v>
      </c>
      <c r="AH25" s="147">
        <v>1</v>
      </c>
      <c r="AI25" s="147"/>
      <c r="AJ25" s="120">
        <v>0.0014758686900619964</v>
      </c>
      <c r="AK25" s="147">
        <v>0</v>
      </c>
      <c r="AL25" s="147"/>
      <c r="AM25" s="195">
        <v>60900000</v>
      </c>
      <c r="AN25" s="195">
        <f t="shared" si="4"/>
        <v>20000000</v>
      </c>
      <c r="AO25" s="77">
        <v>5000000</v>
      </c>
      <c r="AP25" s="77"/>
      <c r="AQ25" s="77">
        <v>15000000</v>
      </c>
      <c r="AR25" s="77"/>
      <c r="AS25" s="77"/>
      <c r="AT25" s="77"/>
      <c r="AU25" s="77"/>
      <c r="AV25" s="77"/>
      <c r="AW25" s="77"/>
      <c r="AX25" s="195">
        <f t="shared" si="2"/>
        <v>10000000</v>
      </c>
      <c r="AY25" s="77">
        <v>2000000</v>
      </c>
      <c r="AZ25" s="77"/>
      <c r="BA25" s="77">
        <v>8000000</v>
      </c>
      <c r="BB25" s="77"/>
      <c r="BC25" s="77"/>
      <c r="BD25" s="77"/>
      <c r="BE25" s="77"/>
      <c r="BF25" s="77"/>
      <c r="BG25" s="77"/>
      <c r="BH25" s="195">
        <f t="shared" si="5"/>
        <v>10300000</v>
      </c>
      <c r="BI25" s="209">
        <f>AY25*1.03</f>
        <v>2060000</v>
      </c>
      <c r="BJ25" s="77"/>
      <c r="BK25" s="209">
        <f>BA25*1.03</f>
        <v>8240000</v>
      </c>
      <c r="BL25" s="77"/>
      <c r="BM25" s="77"/>
      <c r="BN25" s="77"/>
      <c r="BO25" s="77"/>
      <c r="BP25" s="77"/>
      <c r="BQ25" s="77"/>
      <c r="BR25" s="195">
        <f t="shared" si="3"/>
        <v>20600000</v>
      </c>
      <c r="BS25" s="209">
        <f>AO25*1.03</f>
        <v>5150000</v>
      </c>
      <c r="BT25" s="77"/>
      <c r="BU25" s="209">
        <f>AQ25*1.03</f>
        <v>15450000</v>
      </c>
      <c r="BV25" s="77"/>
      <c r="BW25" s="77"/>
      <c r="BX25" s="77"/>
      <c r="BY25" s="77"/>
      <c r="BZ25" s="77"/>
      <c r="CA25" s="77"/>
      <c r="CB25" s="78"/>
    </row>
    <row r="26" spans="2:80" ht="84" customHeight="1">
      <c r="B26" s="620"/>
      <c r="C26" s="620"/>
      <c r="D26" s="626"/>
      <c r="E26" s="629"/>
      <c r="F26" s="555"/>
      <c r="G26" s="555"/>
      <c r="H26" s="558"/>
      <c r="I26" s="558"/>
      <c r="J26" s="558"/>
      <c r="K26" s="558"/>
      <c r="L26" s="553"/>
      <c r="M26" s="558"/>
      <c r="N26" s="558"/>
      <c r="O26" s="134">
        <v>20</v>
      </c>
      <c r="P26" s="145" t="s">
        <v>119</v>
      </c>
      <c r="Q26" s="145" t="s">
        <v>120</v>
      </c>
      <c r="R26" s="149"/>
      <c r="S26" s="149"/>
      <c r="T26" s="149" t="s">
        <v>608</v>
      </c>
      <c r="U26" s="149" t="s">
        <v>609</v>
      </c>
      <c r="V26" s="149" t="s">
        <v>59</v>
      </c>
      <c r="W26" s="147" t="s">
        <v>121</v>
      </c>
      <c r="X26" s="149">
        <v>3</v>
      </c>
      <c r="Y26" s="149">
        <v>3</v>
      </c>
      <c r="Z26" s="120">
        <v>0.0018160480958302192</v>
      </c>
      <c r="AA26" s="120">
        <v>0.0025300528936058556</v>
      </c>
      <c r="AB26" s="147">
        <v>1</v>
      </c>
      <c r="AC26" s="147"/>
      <c r="AD26" s="120">
        <v>0.001719453422838931</v>
      </c>
      <c r="AE26" s="147">
        <v>0</v>
      </c>
      <c r="AF26" s="147"/>
      <c r="AG26" s="120">
        <v>0.0014758641879367494</v>
      </c>
      <c r="AH26" s="147">
        <v>1</v>
      </c>
      <c r="AI26" s="147"/>
      <c r="AJ26" s="120">
        <v>0.0014758686900619964</v>
      </c>
      <c r="AK26" s="147">
        <v>0</v>
      </c>
      <c r="AL26" s="147"/>
      <c r="AM26" s="195">
        <v>50750000</v>
      </c>
      <c r="AN26" s="195">
        <f t="shared" si="4"/>
        <v>15000000</v>
      </c>
      <c r="AO26" s="77"/>
      <c r="AP26" s="77"/>
      <c r="AQ26" s="77">
        <v>15000000</v>
      </c>
      <c r="AR26" s="77"/>
      <c r="AS26" s="77"/>
      <c r="AT26" s="77"/>
      <c r="AU26" s="77"/>
      <c r="AV26" s="77"/>
      <c r="AW26" s="77"/>
      <c r="AX26" s="195">
        <f t="shared" si="2"/>
        <v>10000000</v>
      </c>
      <c r="AY26" s="77"/>
      <c r="AZ26" s="77"/>
      <c r="BA26" s="77">
        <v>10000000</v>
      </c>
      <c r="BB26" s="77"/>
      <c r="BC26" s="77"/>
      <c r="BD26" s="77"/>
      <c r="BE26" s="77"/>
      <c r="BF26" s="77"/>
      <c r="BG26" s="77"/>
      <c r="BH26" s="195">
        <f t="shared" si="5"/>
        <v>10300000</v>
      </c>
      <c r="BI26" s="209">
        <f>AY26*1.03</f>
        <v>0</v>
      </c>
      <c r="BJ26" s="77"/>
      <c r="BK26" s="209">
        <f>BA26*1.03</f>
        <v>10300000</v>
      </c>
      <c r="BL26" s="77"/>
      <c r="BM26" s="77"/>
      <c r="BN26" s="77"/>
      <c r="BO26" s="77"/>
      <c r="BP26" s="77"/>
      <c r="BQ26" s="77"/>
      <c r="BR26" s="195">
        <f t="shared" si="3"/>
        <v>15450000</v>
      </c>
      <c r="BS26" s="209">
        <f>AO26*1.03</f>
        <v>0</v>
      </c>
      <c r="BT26" s="77"/>
      <c r="BU26" s="209">
        <f>AQ26*1.03</f>
        <v>15450000</v>
      </c>
      <c r="BV26" s="77"/>
      <c r="BW26" s="77"/>
      <c r="BX26" s="77"/>
      <c r="BY26" s="77"/>
      <c r="BZ26" s="77"/>
      <c r="CA26" s="77"/>
      <c r="CB26" s="78"/>
    </row>
    <row r="27" spans="2:80" ht="84" customHeight="1" thickBot="1">
      <c r="B27" s="620"/>
      <c r="C27" s="620"/>
      <c r="D27" s="626"/>
      <c r="E27" s="629"/>
      <c r="F27" s="555"/>
      <c r="G27" s="555"/>
      <c r="H27" s="558"/>
      <c r="I27" s="558"/>
      <c r="J27" s="558"/>
      <c r="K27" s="558"/>
      <c r="L27" s="553"/>
      <c r="M27" s="558"/>
      <c r="N27" s="558"/>
      <c r="O27" s="134">
        <v>21</v>
      </c>
      <c r="P27" s="148" t="s">
        <v>358</v>
      </c>
      <c r="Q27" s="148" t="s">
        <v>359</v>
      </c>
      <c r="R27" s="149"/>
      <c r="S27" s="149"/>
      <c r="T27" s="149" t="s">
        <v>610</v>
      </c>
      <c r="U27" s="149" t="s">
        <v>611</v>
      </c>
      <c r="V27" s="149" t="s">
        <v>63</v>
      </c>
      <c r="W27" s="149" t="s">
        <v>121</v>
      </c>
      <c r="X27" s="149">
        <v>1</v>
      </c>
      <c r="Y27" s="149">
        <v>4</v>
      </c>
      <c r="Z27" s="121">
        <v>0.0018160480958302192</v>
      </c>
      <c r="AA27" s="121">
        <v>0.0025300528936058556</v>
      </c>
      <c r="AB27" s="149">
        <v>1</v>
      </c>
      <c r="AC27" s="149"/>
      <c r="AD27" s="121">
        <v>0.001719453422838931</v>
      </c>
      <c r="AE27" s="149">
        <v>1</v>
      </c>
      <c r="AF27" s="149"/>
      <c r="AG27" s="121">
        <v>0.0014758641879367494</v>
      </c>
      <c r="AH27" s="149">
        <v>1</v>
      </c>
      <c r="AI27" s="149"/>
      <c r="AJ27" s="121">
        <v>0.0014758686900619964</v>
      </c>
      <c r="AK27" s="149">
        <v>1</v>
      </c>
      <c r="AL27" s="149"/>
      <c r="AM27" s="195">
        <v>24360000</v>
      </c>
      <c r="AN27" s="195">
        <f t="shared" si="4"/>
        <v>10000000</v>
      </c>
      <c r="AO27" s="79"/>
      <c r="AP27" s="79"/>
      <c r="AQ27" s="79">
        <v>10000000</v>
      </c>
      <c r="AR27" s="79"/>
      <c r="AS27" s="79"/>
      <c r="AT27" s="79"/>
      <c r="AU27" s="79"/>
      <c r="AV27" s="79"/>
      <c r="AW27" s="79"/>
      <c r="AX27" s="195">
        <f t="shared" si="2"/>
        <v>2000000</v>
      </c>
      <c r="AY27" s="79"/>
      <c r="AZ27" s="79"/>
      <c r="BA27" s="79">
        <v>2000000</v>
      </c>
      <c r="BB27" s="79"/>
      <c r="BC27" s="79"/>
      <c r="BD27" s="79"/>
      <c r="BE27" s="79"/>
      <c r="BF27" s="79"/>
      <c r="BG27" s="79"/>
      <c r="BH27" s="195">
        <f t="shared" si="5"/>
        <v>2060000</v>
      </c>
      <c r="BI27" s="209">
        <f>AY27*1.03</f>
        <v>0</v>
      </c>
      <c r="BJ27" s="79"/>
      <c r="BK27" s="209">
        <f>BA27*1.03</f>
        <v>2060000</v>
      </c>
      <c r="BL27" s="79"/>
      <c r="BM27" s="79"/>
      <c r="BN27" s="79"/>
      <c r="BO27" s="79"/>
      <c r="BP27" s="79"/>
      <c r="BQ27" s="79"/>
      <c r="BR27" s="195">
        <f t="shared" si="3"/>
        <v>10300000</v>
      </c>
      <c r="BS27" s="209">
        <f>AO27*1.03</f>
        <v>0</v>
      </c>
      <c r="BT27" s="79"/>
      <c r="BU27" s="209">
        <f>AQ27*1.03</f>
        <v>10300000</v>
      </c>
      <c r="BV27" s="79"/>
      <c r="BW27" s="79"/>
      <c r="BX27" s="79"/>
      <c r="BY27" s="79"/>
      <c r="BZ27" s="79"/>
      <c r="CA27" s="79"/>
      <c r="CB27" s="80"/>
    </row>
    <row r="28" spans="2:80" ht="84" customHeight="1">
      <c r="B28" s="620"/>
      <c r="C28" s="616"/>
      <c r="D28" s="506" t="s">
        <v>70</v>
      </c>
      <c r="E28" s="500">
        <v>0.44566229072840946</v>
      </c>
      <c r="F28" s="581" t="s">
        <v>409</v>
      </c>
      <c r="G28" s="581">
        <v>7</v>
      </c>
      <c r="H28" s="499" t="s">
        <v>469</v>
      </c>
      <c r="I28" s="499" t="s">
        <v>496</v>
      </c>
      <c r="J28" s="499" t="s">
        <v>468</v>
      </c>
      <c r="K28" s="499">
        <v>4510</v>
      </c>
      <c r="L28" s="500">
        <v>0.4398705314324953</v>
      </c>
      <c r="M28" s="499"/>
      <c r="N28" s="499" t="s">
        <v>458</v>
      </c>
      <c r="O28" s="238">
        <v>22</v>
      </c>
      <c r="P28" s="238" t="s">
        <v>72</v>
      </c>
      <c r="Q28" s="238" t="s">
        <v>73</v>
      </c>
      <c r="R28" s="240"/>
      <c r="S28" s="240"/>
      <c r="T28" s="240" t="s">
        <v>721</v>
      </c>
      <c r="U28" s="240" t="s">
        <v>497</v>
      </c>
      <c r="V28" s="240" t="s">
        <v>59</v>
      </c>
      <c r="W28" s="240" t="s">
        <v>74</v>
      </c>
      <c r="X28" s="240">
        <v>3764</v>
      </c>
      <c r="Y28" s="240">
        <v>3764</v>
      </c>
      <c r="Z28" s="242">
        <v>0.4291042995841363</v>
      </c>
      <c r="AA28" s="242">
        <v>0.4290275341988762</v>
      </c>
      <c r="AB28" s="240">
        <v>3764</v>
      </c>
      <c r="AC28" s="240"/>
      <c r="AD28" s="242">
        <v>0.4290275341988762</v>
      </c>
      <c r="AE28" s="240">
        <v>3764</v>
      </c>
      <c r="AF28" s="240"/>
      <c r="AG28" s="242">
        <v>0.42914620307243295</v>
      </c>
      <c r="AH28" s="240">
        <v>3764</v>
      </c>
      <c r="AI28" s="240"/>
      <c r="AJ28" s="242">
        <v>0.429146203072433</v>
      </c>
      <c r="AK28" s="240">
        <v>3764</v>
      </c>
      <c r="AL28" s="240"/>
      <c r="AM28" s="184">
        <f aca="true" t="shared" si="12" ref="AM28:AM74">AN28+AX28+BH28+BR28</f>
        <v>4601989700</v>
      </c>
      <c r="AN28" s="184">
        <f t="shared" si="4"/>
        <v>1100000000</v>
      </c>
      <c r="AO28" s="23"/>
      <c r="AP28" s="23">
        <v>800000000</v>
      </c>
      <c r="AQ28" s="23"/>
      <c r="AR28" s="23"/>
      <c r="AS28" s="23"/>
      <c r="AT28" s="23"/>
      <c r="AU28" s="23"/>
      <c r="AV28" s="23">
        <v>300000000</v>
      </c>
      <c r="AW28" s="23"/>
      <c r="AX28" s="184">
        <f t="shared" si="2"/>
        <v>1133000000</v>
      </c>
      <c r="AY28" s="23">
        <v>0</v>
      </c>
      <c r="AZ28" s="23">
        <f>AP28*1.03</f>
        <v>824000000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f>AV28*1.03</f>
        <v>309000000</v>
      </c>
      <c r="BG28" s="23"/>
      <c r="BH28" s="184">
        <f t="shared" si="5"/>
        <v>1166990000</v>
      </c>
      <c r="BI28" s="23"/>
      <c r="BJ28" s="23">
        <f>AZ28*1.03</f>
        <v>848720000</v>
      </c>
      <c r="BK28" s="23"/>
      <c r="BL28" s="23">
        <v>0</v>
      </c>
      <c r="BM28" s="23">
        <v>0</v>
      </c>
      <c r="BN28" s="23">
        <v>0</v>
      </c>
      <c r="BO28" s="23">
        <v>0</v>
      </c>
      <c r="BP28" s="23">
        <f>BF28*1.03</f>
        <v>318270000</v>
      </c>
      <c r="BQ28" s="23"/>
      <c r="BR28" s="184">
        <f t="shared" si="3"/>
        <v>1201999700</v>
      </c>
      <c r="BS28" s="23"/>
      <c r="BT28" s="23">
        <f>BJ28*1.03</f>
        <v>874181600</v>
      </c>
      <c r="BU28" s="23"/>
      <c r="BV28" s="23">
        <v>0</v>
      </c>
      <c r="BW28" s="23">
        <v>0</v>
      </c>
      <c r="BX28" s="23">
        <v>0</v>
      </c>
      <c r="BY28" s="23">
        <v>0</v>
      </c>
      <c r="BZ28" s="23">
        <f>BP28*1.03</f>
        <v>327818100</v>
      </c>
      <c r="CA28" s="23"/>
      <c r="CB28" s="14"/>
    </row>
    <row r="29" spans="2:80" ht="84" customHeight="1">
      <c r="B29" s="620"/>
      <c r="C29" s="616"/>
      <c r="D29" s="507"/>
      <c r="E29" s="479"/>
      <c r="F29" s="482"/>
      <c r="G29" s="482"/>
      <c r="H29" s="475"/>
      <c r="I29" s="475"/>
      <c r="J29" s="475"/>
      <c r="K29" s="475"/>
      <c r="L29" s="479"/>
      <c r="M29" s="475"/>
      <c r="N29" s="475"/>
      <c r="O29" s="239">
        <v>23</v>
      </c>
      <c r="P29" s="309" t="s">
        <v>72</v>
      </c>
      <c r="Q29" s="309" t="s">
        <v>73</v>
      </c>
      <c r="R29" s="235"/>
      <c r="S29" s="235"/>
      <c r="T29" s="235" t="s">
        <v>717</v>
      </c>
      <c r="U29" s="235" t="s">
        <v>719</v>
      </c>
      <c r="V29" s="235" t="s">
        <v>63</v>
      </c>
      <c r="W29" s="235" t="s">
        <v>207</v>
      </c>
      <c r="X29" s="235">
        <v>0</v>
      </c>
      <c r="Y29" s="235">
        <v>160</v>
      </c>
      <c r="Z29" s="241">
        <v>1E-06</v>
      </c>
      <c r="AA29" s="241">
        <v>0</v>
      </c>
      <c r="AB29" s="235">
        <v>40</v>
      </c>
      <c r="AC29" s="235"/>
      <c r="AD29" s="241">
        <v>0</v>
      </c>
      <c r="AE29" s="235">
        <v>40</v>
      </c>
      <c r="AF29" s="235"/>
      <c r="AG29" s="241">
        <v>0</v>
      </c>
      <c r="AH29" s="235">
        <v>40</v>
      </c>
      <c r="AI29" s="235"/>
      <c r="AJ29" s="241">
        <v>0</v>
      </c>
      <c r="AK29" s="235">
        <v>40</v>
      </c>
      <c r="AL29" s="235"/>
      <c r="AM29" s="185">
        <f>AN29+AX29+BH29+BR29</f>
        <v>0</v>
      </c>
      <c r="AN29" s="185">
        <f>SUM(AO29:AV29)</f>
        <v>0</v>
      </c>
      <c r="AO29" s="40"/>
      <c r="AP29" s="40"/>
      <c r="AQ29" s="40"/>
      <c r="AR29" s="40"/>
      <c r="AS29" s="40"/>
      <c r="AT29" s="40"/>
      <c r="AU29" s="40"/>
      <c r="AV29" s="40"/>
      <c r="AW29" s="40"/>
      <c r="AX29" s="185">
        <f>SUM(AY29:BF29)</f>
        <v>0</v>
      </c>
      <c r="AY29" s="40"/>
      <c r="AZ29" s="40"/>
      <c r="BA29" s="40"/>
      <c r="BB29" s="40"/>
      <c r="BC29" s="40"/>
      <c r="BD29" s="40"/>
      <c r="BE29" s="40"/>
      <c r="BF29" s="40"/>
      <c r="BG29" s="40"/>
      <c r="BH29" s="185">
        <f>SUM(BI29:BP29)</f>
        <v>0</v>
      </c>
      <c r="BI29" s="40"/>
      <c r="BJ29" s="40"/>
      <c r="BK29" s="40"/>
      <c r="BL29" s="40"/>
      <c r="BM29" s="40"/>
      <c r="BN29" s="40"/>
      <c r="BO29" s="40"/>
      <c r="BP29" s="40"/>
      <c r="BQ29" s="40"/>
      <c r="BR29" s="185">
        <f>SUM(BS29:BZ29)</f>
        <v>0</v>
      </c>
      <c r="BS29" s="40"/>
      <c r="BT29" s="40"/>
      <c r="BU29" s="40"/>
      <c r="BV29" s="40"/>
      <c r="BW29" s="40"/>
      <c r="BX29" s="40"/>
      <c r="BY29" s="40"/>
      <c r="BZ29" s="40"/>
      <c r="CA29" s="40"/>
      <c r="CB29" s="86"/>
    </row>
    <row r="30" spans="2:80" ht="84" customHeight="1">
      <c r="B30" s="620"/>
      <c r="C30" s="616"/>
      <c r="D30" s="507"/>
      <c r="E30" s="479"/>
      <c r="F30" s="482"/>
      <c r="G30" s="482"/>
      <c r="H30" s="475"/>
      <c r="I30" s="475"/>
      <c r="J30" s="475"/>
      <c r="K30" s="475"/>
      <c r="L30" s="479"/>
      <c r="M30" s="475"/>
      <c r="N30" s="475"/>
      <c r="O30" s="309">
        <v>24</v>
      </c>
      <c r="P30" s="309" t="s">
        <v>72</v>
      </c>
      <c r="Q30" s="309" t="s">
        <v>73</v>
      </c>
      <c r="R30" s="186"/>
      <c r="S30" s="186"/>
      <c r="T30" s="235" t="s">
        <v>718</v>
      </c>
      <c r="U30" s="235" t="s">
        <v>720</v>
      </c>
      <c r="V30" s="187" t="s">
        <v>63</v>
      </c>
      <c r="W30" s="187" t="s">
        <v>137</v>
      </c>
      <c r="X30" s="237" t="s">
        <v>134</v>
      </c>
      <c r="Y30" s="236">
        <v>1</v>
      </c>
      <c r="Z30" s="237"/>
      <c r="AA30" s="237"/>
      <c r="AB30" s="236">
        <v>0.2</v>
      </c>
      <c r="AC30" s="237"/>
      <c r="AD30" s="237"/>
      <c r="AE30" s="236">
        <v>0.6</v>
      </c>
      <c r="AF30" s="237"/>
      <c r="AG30" s="237"/>
      <c r="AH30" s="236">
        <v>0.85</v>
      </c>
      <c r="AI30" s="237"/>
      <c r="AJ30" s="237"/>
      <c r="AK30" s="236">
        <v>1</v>
      </c>
      <c r="AL30" s="237"/>
      <c r="AM30" s="185">
        <f t="shared" si="12"/>
        <v>0</v>
      </c>
      <c r="AN30" s="185">
        <f t="shared" si="4"/>
        <v>0</v>
      </c>
      <c r="AO30" s="188"/>
      <c r="AP30" s="188"/>
      <c r="AQ30" s="188"/>
      <c r="AR30" s="188"/>
      <c r="AS30" s="188"/>
      <c r="AT30" s="188"/>
      <c r="AU30" s="188"/>
      <c r="AV30" s="188"/>
      <c r="AW30" s="188"/>
      <c r="AX30" s="185">
        <f t="shared" si="2"/>
        <v>0</v>
      </c>
      <c r="AY30" s="188"/>
      <c r="AZ30" s="188"/>
      <c r="BA30" s="188"/>
      <c r="BB30" s="188"/>
      <c r="BC30" s="188"/>
      <c r="BD30" s="188"/>
      <c r="BE30" s="188"/>
      <c r="BF30" s="188"/>
      <c r="BG30" s="188"/>
      <c r="BH30" s="185">
        <f t="shared" si="5"/>
        <v>0</v>
      </c>
      <c r="BI30" s="188"/>
      <c r="BJ30" s="188"/>
      <c r="BK30" s="188"/>
      <c r="BL30" s="188"/>
      <c r="BM30" s="188"/>
      <c r="BN30" s="188"/>
      <c r="BO30" s="188"/>
      <c r="BP30" s="188"/>
      <c r="BQ30" s="188"/>
      <c r="BR30" s="185">
        <f t="shared" si="3"/>
        <v>0</v>
      </c>
      <c r="BS30" s="188"/>
      <c r="BT30" s="188"/>
      <c r="BU30" s="188"/>
      <c r="BV30" s="188"/>
      <c r="BW30" s="188"/>
      <c r="BX30" s="188"/>
      <c r="BY30" s="188"/>
      <c r="BZ30" s="188"/>
      <c r="CA30" s="188"/>
      <c r="CB30" s="189"/>
    </row>
    <row r="31" spans="2:80" ht="84" customHeight="1">
      <c r="B31" s="620"/>
      <c r="C31" s="616"/>
      <c r="D31" s="507"/>
      <c r="E31" s="479"/>
      <c r="F31" s="482"/>
      <c r="G31" s="482"/>
      <c r="H31" s="475"/>
      <c r="I31" s="475"/>
      <c r="J31" s="475"/>
      <c r="K31" s="475"/>
      <c r="L31" s="479"/>
      <c r="M31" s="475"/>
      <c r="N31" s="475"/>
      <c r="O31" s="309">
        <v>25</v>
      </c>
      <c r="P31" s="309" t="s">
        <v>722</v>
      </c>
      <c r="Q31" s="309" t="s">
        <v>723</v>
      </c>
      <c r="R31" s="235"/>
      <c r="S31" s="235"/>
      <c r="T31" s="235" t="s">
        <v>470</v>
      </c>
      <c r="U31" s="235" t="s">
        <v>498</v>
      </c>
      <c r="V31" s="235" t="s">
        <v>63</v>
      </c>
      <c r="W31" s="235" t="s">
        <v>74</v>
      </c>
      <c r="X31" s="235" t="s">
        <v>75</v>
      </c>
      <c r="Y31" s="235">
        <v>4</v>
      </c>
      <c r="Z31" s="241">
        <v>0.001719772125700732</v>
      </c>
      <c r="AA31" s="241">
        <v>0.0015601001243595498</v>
      </c>
      <c r="AB31" s="235">
        <v>1</v>
      </c>
      <c r="AC31" s="235"/>
      <c r="AD31" s="241">
        <v>0.0015601001243595498</v>
      </c>
      <c r="AE31" s="235">
        <v>1</v>
      </c>
      <c r="AF31" s="235"/>
      <c r="AG31" s="241">
        <v>0.0018069313813576123</v>
      </c>
      <c r="AH31" s="235">
        <v>1</v>
      </c>
      <c r="AI31" s="235"/>
      <c r="AJ31" s="241">
        <v>0.0018069313813576127</v>
      </c>
      <c r="AK31" s="235">
        <v>1</v>
      </c>
      <c r="AL31" s="235"/>
      <c r="AM31" s="185">
        <f>AN31+AX31+BH31+BR31</f>
        <v>66938032</v>
      </c>
      <c r="AN31" s="185">
        <f>SUM(AO31:AV31)</f>
        <v>16000000</v>
      </c>
      <c r="AO31" s="40"/>
      <c r="AP31" s="40">
        <v>16000000</v>
      </c>
      <c r="AQ31" s="40"/>
      <c r="AR31" s="40"/>
      <c r="AS31" s="40"/>
      <c r="AT31" s="40"/>
      <c r="AU31" s="40"/>
      <c r="AV31" s="40"/>
      <c r="AW31" s="40"/>
      <c r="AX31" s="185">
        <f>SUM(AY31:BF31)</f>
        <v>16480000</v>
      </c>
      <c r="AY31" s="40">
        <v>0</v>
      </c>
      <c r="AZ31" s="40">
        <f aca="true" t="shared" si="13" ref="AZ31:AZ40">AP31*1.03</f>
        <v>16480000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/>
      <c r="BH31" s="185">
        <f>SUM(BI31:BP31)</f>
        <v>16974400</v>
      </c>
      <c r="BI31" s="40"/>
      <c r="BJ31" s="40">
        <f aca="true" t="shared" si="14" ref="BJ31:BJ40">AZ31*1.03</f>
        <v>16974400</v>
      </c>
      <c r="BK31" s="40"/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/>
      <c r="BR31" s="185">
        <f>SUM(BS31:BZ31)</f>
        <v>17483632</v>
      </c>
      <c r="BS31" s="40"/>
      <c r="BT31" s="40">
        <f aca="true" t="shared" si="15" ref="BT31:BT40">BJ31*1.03</f>
        <v>17483632</v>
      </c>
      <c r="BU31" s="40"/>
      <c r="BV31" s="40">
        <v>0</v>
      </c>
      <c r="BW31" s="40">
        <v>0</v>
      </c>
      <c r="BX31" s="40">
        <v>0</v>
      </c>
      <c r="BY31" s="40">
        <v>0</v>
      </c>
      <c r="BZ31" s="40">
        <v>0</v>
      </c>
      <c r="CA31" s="40"/>
      <c r="CB31" s="15"/>
    </row>
    <row r="32" spans="2:80" ht="84" customHeight="1">
      <c r="B32" s="620"/>
      <c r="C32" s="616"/>
      <c r="D32" s="507"/>
      <c r="E32" s="479"/>
      <c r="F32" s="482"/>
      <c r="G32" s="482"/>
      <c r="H32" s="320"/>
      <c r="I32" s="320"/>
      <c r="J32" s="320"/>
      <c r="K32" s="320"/>
      <c r="L32" s="321"/>
      <c r="M32" s="320"/>
      <c r="N32" s="320"/>
      <c r="O32" s="239">
        <v>26</v>
      </c>
      <c r="P32" s="239" t="s">
        <v>80</v>
      </c>
      <c r="Q32" s="239" t="s">
        <v>81</v>
      </c>
      <c r="R32" s="235"/>
      <c r="S32" s="235"/>
      <c r="T32" s="235" t="s">
        <v>77</v>
      </c>
      <c r="U32" s="235" t="s">
        <v>499</v>
      </c>
      <c r="V32" s="235" t="s">
        <v>63</v>
      </c>
      <c r="W32" s="235" t="s">
        <v>76</v>
      </c>
      <c r="X32" s="235" t="s">
        <v>78</v>
      </c>
      <c r="Y32" s="235">
        <v>4</v>
      </c>
      <c r="Z32" s="241">
        <v>0.0002149715157125915</v>
      </c>
      <c r="AA32" s="241">
        <v>0.00019501251554494373</v>
      </c>
      <c r="AB32" s="235">
        <v>1</v>
      </c>
      <c r="AC32" s="235"/>
      <c r="AD32" s="241">
        <v>0.00019501251554494373</v>
      </c>
      <c r="AE32" s="235">
        <v>1</v>
      </c>
      <c r="AF32" s="235"/>
      <c r="AG32" s="241">
        <v>0.00022586642266970153</v>
      </c>
      <c r="AH32" s="235">
        <v>1</v>
      </c>
      <c r="AI32" s="235"/>
      <c r="AJ32" s="241">
        <v>0.0002258664226697016</v>
      </c>
      <c r="AK32" s="235">
        <v>1</v>
      </c>
      <c r="AL32" s="235"/>
      <c r="AM32" s="185">
        <f t="shared" si="12"/>
        <v>33469016</v>
      </c>
      <c r="AN32" s="185">
        <f t="shared" si="4"/>
        <v>8000000</v>
      </c>
      <c r="AO32" s="40"/>
      <c r="AP32" s="40">
        <v>8000000</v>
      </c>
      <c r="AQ32" s="40"/>
      <c r="AR32" s="40"/>
      <c r="AS32" s="40"/>
      <c r="AT32" s="40"/>
      <c r="AU32" s="40"/>
      <c r="AV32" s="40"/>
      <c r="AW32" s="40"/>
      <c r="AX32" s="185">
        <f t="shared" si="2"/>
        <v>8240000</v>
      </c>
      <c r="AY32" s="40">
        <v>0</v>
      </c>
      <c r="AZ32" s="40">
        <f t="shared" si="13"/>
        <v>8240000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/>
      <c r="BH32" s="185">
        <f t="shared" si="5"/>
        <v>8487200</v>
      </c>
      <c r="BI32" s="40"/>
      <c r="BJ32" s="40">
        <f t="shared" si="14"/>
        <v>8487200</v>
      </c>
      <c r="BK32" s="40"/>
      <c r="BL32" s="40"/>
      <c r="BM32" s="40"/>
      <c r="BN32" s="40"/>
      <c r="BO32" s="40"/>
      <c r="BP32" s="40"/>
      <c r="BQ32" s="40"/>
      <c r="BR32" s="185">
        <f t="shared" si="3"/>
        <v>8741816</v>
      </c>
      <c r="BS32" s="40"/>
      <c r="BT32" s="40">
        <f t="shared" si="15"/>
        <v>8741816</v>
      </c>
      <c r="BU32" s="40"/>
      <c r="BV32" s="40"/>
      <c r="BW32" s="40"/>
      <c r="BX32" s="40"/>
      <c r="BY32" s="40"/>
      <c r="BZ32" s="40"/>
      <c r="CA32" s="40"/>
      <c r="CB32" s="15"/>
    </row>
    <row r="33" spans="2:80" ht="84" customHeight="1">
      <c r="B33" s="620"/>
      <c r="C33" s="616"/>
      <c r="D33" s="507"/>
      <c r="E33" s="479"/>
      <c r="F33" s="482"/>
      <c r="G33" s="482"/>
      <c r="H33" s="320"/>
      <c r="I33" s="320"/>
      <c r="J33" s="320"/>
      <c r="K33" s="320"/>
      <c r="L33" s="321"/>
      <c r="M33" s="320"/>
      <c r="N33" s="320"/>
      <c r="O33" s="239">
        <v>27</v>
      </c>
      <c r="P33" s="239" t="s">
        <v>80</v>
      </c>
      <c r="Q33" s="239" t="s">
        <v>81</v>
      </c>
      <c r="R33" s="235"/>
      <c r="S33" s="235"/>
      <c r="T33" s="235" t="s">
        <v>471</v>
      </c>
      <c r="U33" s="235" t="s">
        <v>500</v>
      </c>
      <c r="V33" s="235" t="s">
        <v>63</v>
      </c>
      <c r="W33" s="235" t="s">
        <v>74</v>
      </c>
      <c r="X33" s="235" t="s">
        <v>79</v>
      </c>
      <c r="Y33" s="235">
        <v>1</v>
      </c>
      <c r="Z33" s="241">
        <v>0.000571859488831833</v>
      </c>
      <c r="AA33" s="241">
        <v>0.0005850375466348312</v>
      </c>
      <c r="AB33" s="235">
        <v>0</v>
      </c>
      <c r="AC33" s="235"/>
      <c r="AD33" s="241">
        <v>0.0005850375466348312</v>
      </c>
      <c r="AE33" s="235">
        <v>0</v>
      </c>
      <c r="AF33" s="235"/>
      <c r="AG33" s="241">
        <v>0.0005646660566742538</v>
      </c>
      <c r="AH33" s="235">
        <v>1</v>
      </c>
      <c r="AI33" s="235"/>
      <c r="AJ33" s="241">
        <v>0.000564666056674254</v>
      </c>
      <c r="AK33" s="235">
        <v>0</v>
      </c>
      <c r="AL33" s="235"/>
      <c r="AM33" s="185">
        <f t="shared" si="12"/>
        <v>12860000</v>
      </c>
      <c r="AN33" s="185">
        <f t="shared" si="4"/>
        <v>500000</v>
      </c>
      <c r="AO33" s="40"/>
      <c r="AP33" s="40"/>
      <c r="AQ33" s="40"/>
      <c r="AR33" s="40"/>
      <c r="AS33" s="40"/>
      <c r="AT33" s="40"/>
      <c r="AU33" s="40"/>
      <c r="AV33" s="40">
        <v>500000</v>
      </c>
      <c r="AW33" s="40"/>
      <c r="AX33" s="185">
        <f t="shared" si="2"/>
        <v>12360000</v>
      </c>
      <c r="AY33" s="40">
        <v>0</v>
      </c>
      <c r="AZ33" s="40">
        <f t="shared" si="13"/>
        <v>0</v>
      </c>
      <c r="BA33" s="40">
        <v>0</v>
      </c>
      <c r="BB33" s="40">
        <v>0</v>
      </c>
      <c r="BC33" s="40">
        <v>0</v>
      </c>
      <c r="BD33" s="40">
        <v>0</v>
      </c>
      <c r="BE33" s="40">
        <v>0</v>
      </c>
      <c r="BF33" s="40">
        <v>12360000</v>
      </c>
      <c r="BG33" s="40"/>
      <c r="BH33" s="185">
        <f t="shared" si="5"/>
        <v>0</v>
      </c>
      <c r="BI33" s="40"/>
      <c r="BJ33" s="40">
        <f t="shared" si="14"/>
        <v>0</v>
      </c>
      <c r="BK33" s="40"/>
      <c r="BL33" s="40"/>
      <c r="BM33" s="40"/>
      <c r="BN33" s="40"/>
      <c r="BO33" s="40"/>
      <c r="BP33" s="40"/>
      <c r="BQ33" s="40"/>
      <c r="BR33" s="185">
        <f t="shared" si="3"/>
        <v>0</v>
      </c>
      <c r="BS33" s="40"/>
      <c r="BT33" s="40">
        <f t="shared" si="15"/>
        <v>0</v>
      </c>
      <c r="BU33" s="40"/>
      <c r="BV33" s="40"/>
      <c r="BW33" s="40"/>
      <c r="BX33" s="40"/>
      <c r="BY33" s="40"/>
      <c r="BZ33" s="40"/>
      <c r="CA33" s="40"/>
      <c r="CB33" s="15"/>
    </row>
    <row r="34" spans="2:80" ht="84" customHeight="1">
      <c r="B34" s="620"/>
      <c r="C34" s="616"/>
      <c r="D34" s="507"/>
      <c r="E34" s="479"/>
      <c r="F34" s="482"/>
      <c r="G34" s="482"/>
      <c r="H34" s="320"/>
      <c r="I34" s="320"/>
      <c r="J34" s="320"/>
      <c r="K34" s="320"/>
      <c r="L34" s="321"/>
      <c r="M34" s="320"/>
      <c r="N34" s="320"/>
      <c r="O34" s="239">
        <v>28</v>
      </c>
      <c r="P34" s="239" t="s">
        <v>80</v>
      </c>
      <c r="Q34" s="239" t="s">
        <v>81</v>
      </c>
      <c r="R34" s="235"/>
      <c r="S34" s="235"/>
      <c r="T34" s="235" t="s">
        <v>353</v>
      </c>
      <c r="U34" s="235" t="s">
        <v>501</v>
      </c>
      <c r="V34" s="235" t="s">
        <v>63</v>
      </c>
      <c r="W34" s="235" t="s">
        <v>74</v>
      </c>
      <c r="X34" s="235" t="s">
        <v>82</v>
      </c>
      <c r="Y34" s="235">
        <v>25</v>
      </c>
      <c r="Z34" s="241">
        <v>0.00012898290942755492</v>
      </c>
      <c r="AA34" s="241">
        <v>0.00011700750932696622</v>
      </c>
      <c r="AB34" s="235">
        <v>5</v>
      </c>
      <c r="AC34" s="235"/>
      <c r="AD34" s="241">
        <v>0.00011700750932696624</v>
      </c>
      <c r="AE34" s="235">
        <v>6</v>
      </c>
      <c r="AF34" s="235"/>
      <c r="AG34" s="241">
        <v>0.00013551985360182092</v>
      </c>
      <c r="AH34" s="235">
        <v>6</v>
      </c>
      <c r="AI34" s="235"/>
      <c r="AJ34" s="241">
        <v>0.00013551985360182097</v>
      </c>
      <c r="AK34" s="235">
        <v>4</v>
      </c>
      <c r="AL34" s="235"/>
      <c r="AM34" s="185">
        <f t="shared" si="12"/>
        <v>33469016</v>
      </c>
      <c r="AN34" s="185">
        <f t="shared" si="4"/>
        <v>8000000</v>
      </c>
      <c r="AO34" s="40"/>
      <c r="AP34" s="40">
        <v>8000000</v>
      </c>
      <c r="AQ34" s="40"/>
      <c r="AR34" s="40"/>
      <c r="AS34" s="40"/>
      <c r="AT34" s="40"/>
      <c r="AU34" s="40"/>
      <c r="AV34" s="40"/>
      <c r="AW34" s="40"/>
      <c r="AX34" s="185">
        <f t="shared" si="2"/>
        <v>8240000</v>
      </c>
      <c r="AY34" s="40">
        <v>0</v>
      </c>
      <c r="AZ34" s="40">
        <f t="shared" si="13"/>
        <v>8240000</v>
      </c>
      <c r="BA34" s="40">
        <v>0</v>
      </c>
      <c r="BB34" s="40">
        <v>0</v>
      </c>
      <c r="BC34" s="40">
        <v>0</v>
      </c>
      <c r="BD34" s="40">
        <v>0</v>
      </c>
      <c r="BE34" s="40">
        <v>0</v>
      </c>
      <c r="BF34" s="40">
        <v>0</v>
      </c>
      <c r="BG34" s="40"/>
      <c r="BH34" s="185">
        <f t="shared" si="5"/>
        <v>8487200</v>
      </c>
      <c r="BI34" s="40"/>
      <c r="BJ34" s="40">
        <f t="shared" si="14"/>
        <v>8487200</v>
      </c>
      <c r="BK34" s="40"/>
      <c r="BL34" s="40"/>
      <c r="BM34" s="40"/>
      <c r="BN34" s="40"/>
      <c r="BO34" s="40"/>
      <c r="BP34" s="40"/>
      <c r="BQ34" s="40"/>
      <c r="BR34" s="185">
        <f t="shared" si="3"/>
        <v>8741816</v>
      </c>
      <c r="BS34" s="40"/>
      <c r="BT34" s="40">
        <f t="shared" si="15"/>
        <v>8741816</v>
      </c>
      <c r="BU34" s="40"/>
      <c r="BV34" s="40"/>
      <c r="BW34" s="40"/>
      <c r="BX34" s="40"/>
      <c r="BY34" s="40"/>
      <c r="BZ34" s="40"/>
      <c r="CA34" s="40"/>
      <c r="CB34" s="15"/>
    </row>
    <row r="35" spans="2:80" ht="84" customHeight="1">
      <c r="B35" s="620"/>
      <c r="C35" s="616"/>
      <c r="D35" s="507"/>
      <c r="E35" s="479"/>
      <c r="F35" s="482"/>
      <c r="G35" s="482"/>
      <c r="H35" s="320"/>
      <c r="I35" s="320"/>
      <c r="J35" s="320"/>
      <c r="K35" s="320"/>
      <c r="L35" s="321"/>
      <c r="M35" s="320"/>
      <c r="N35" s="320"/>
      <c r="O35" s="239">
        <v>29</v>
      </c>
      <c r="P35" s="239"/>
      <c r="Q35" s="239"/>
      <c r="R35" s="235"/>
      <c r="S35" s="235"/>
      <c r="T35" s="235" t="s">
        <v>404</v>
      </c>
      <c r="U35" s="235" t="s">
        <v>502</v>
      </c>
      <c r="V35" s="235" t="s">
        <v>63</v>
      </c>
      <c r="W35" s="235" t="s">
        <v>74</v>
      </c>
      <c r="X35" s="235">
        <v>0</v>
      </c>
      <c r="Y35" s="235">
        <v>8</v>
      </c>
      <c r="Z35" s="241">
        <v>0.00010748575785629575</v>
      </c>
      <c r="AA35" s="241">
        <v>9.750625777247186E-05</v>
      </c>
      <c r="AB35" s="235">
        <v>1</v>
      </c>
      <c r="AC35" s="235"/>
      <c r="AD35" s="241">
        <v>9.750625777247186E-05</v>
      </c>
      <c r="AE35" s="235">
        <v>1</v>
      </c>
      <c r="AF35" s="235"/>
      <c r="AG35" s="241">
        <v>0.00011293321133485077</v>
      </c>
      <c r="AH35" s="235">
        <v>1</v>
      </c>
      <c r="AI35" s="235"/>
      <c r="AJ35" s="241">
        <v>0.0001129332113348508</v>
      </c>
      <c r="AK35" s="235">
        <v>1</v>
      </c>
      <c r="AL35" s="235"/>
      <c r="AM35" s="185">
        <f t="shared" si="12"/>
        <v>0</v>
      </c>
      <c r="AN35" s="185">
        <f t="shared" si="4"/>
        <v>0</v>
      </c>
      <c r="AO35" s="40"/>
      <c r="AP35" s="40"/>
      <c r="AQ35" s="40"/>
      <c r="AR35" s="40"/>
      <c r="AS35" s="40"/>
      <c r="AT35" s="40"/>
      <c r="AU35" s="40"/>
      <c r="AV35" s="40"/>
      <c r="AW35" s="40"/>
      <c r="AX35" s="185">
        <f t="shared" si="2"/>
        <v>0</v>
      </c>
      <c r="AY35" s="40">
        <v>0</v>
      </c>
      <c r="AZ35" s="40">
        <f t="shared" si="13"/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/>
      <c r="BH35" s="185">
        <f t="shared" si="5"/>
        <v>0</v>
      </c>
      <c r="BI35" s="40"/>
      <c r="BJ35" s="40">
        <f t="shared" si="14"/>
        <v>0</v>
      </c>
      <c r="BK35" s="40"/>
      <c r="BL35" s="40"/>
      <c r="BM35" s="40"/>
      <c r="BN35" s="40"/>
      <c r="BO35" s="40"/>
      <c r="BP35" s="40"/>
      <c r="BQ35" s="40"/>
      <c r="BR35" s="185">
        <f t="shared" si="3"/>
        <v>0</v>
      </c>
      <c r="BS35" s="40"/>
      <c r="BT35" s="40">
        <f t="shared" si="15"/>
        <v>0</v>
      </c>
      <c r="BU35" s="40"/>
      <c r="BV35" s="40"/>
      <c r="BW35" s="40"/>
      <c r="BX35" s="40"/>
      <c r="BY35" s="40"/>
      <c r="BZ35" s="40"/>
      <c r="CA35" s="40"/>
      <c r="CB35" s="15"/>
    </row>
    <row r="36" spans="2:80" ht="84" customHeight="1">
      <c r="B36" s="620"/>
      <c r="C36" s="616"/>
      <c r="D36" s="507"/>
      <c r="E36" s="479"/>
      <c r="F36" s="482"/>
      <c r="G36" s="482"/>
      <c r="H36" s="320"/>
      <c r="I36" s="320"/>
      <c r="J36" s="320"/>
      <c r="K36" s="320"/>
      <c r="L36" s="321"/>
      <c r="M36" s="320"/>
      <c r="N36" s="320" t="s">
        <v>458</v>
      </c>
      <c r="O36" s="239">
        <v>30</v>
      </c>
      <c r="P36" s="239" t="s">
        <v>83</v>
      </c>
      <c r="Q36" s="239" t="s">
        <v>84</v>
      </c>
      <c r="R36" s="235"/>
      <c r="S36" s="235"/>
      <c r="T36" s="235" t="s">
        <v>443</v>
      </c>
      <c r="U36" s="235" t="s">
        <v>503</v>
      </c>
      <c r="V36" s="235" t="s">
        <v>63</v>
      </c>
      <c r="W36" s="235" t="s">
        <v>74</v>
      </c>
      <c r="X36" s="235">
        <v>0</v>
      </c>
      <c r="Y36" s="235">
        <v>16</v>
      </c>
      <c r="Z36" s="241">
        <v>6.449145471377746E-05</v>
      </c>
      <c r="AA36" s="241">
        <v>5.850375466348311E-05</v>
      </c>
      <c r="AB36" s="235">
        <v>2</v>
      </c>
      <c r="AC36" s="235"/>
      <c r="AD36" s="241">
        <v>5.850375466348312E-05</v>
      </c>
      <c r="AE36" s="235">
        <v>5</v>
      </c>
      <c r="AF36" s="235"/>
      <c r="AG36" s="241">
        <v>6.775992680091046E-05</v>
      </c>
      <c r="AH36" s="235">
        <v>4</v>
      </c>
      <c r="AI36" s="235"/>
      <c r="AJ36" s="241">
        <v>6.775992680091048E-05</v>
      </c>
      <c r="AK36" s="235">
        <v>5</v>
      </c>
      <c r="AL36" s="235"/>
      <c r="AM36" s="185">
        <f t="shared" si="12"/>
        <v>33469016</v>
      </c>
      <c r="AN36" s="185">
        <f t="shared" si="4"/>
        <v>8000000</v>
      </c>
      <c r="AO36" s="40"/>
      <c r="AP36" s="40">
        <v>8000000</v>
      </c>
      <c r="AQ36" s="40"/>
      <c r="AR36" s="40"/>
      <c r="AS36" s="40"/>
      <c r="AT36" s="40"/>
      <c r="AU36" s="40"/>
      <c r="AV36" s="40"/>
      <c r="AW36" s="40"/>
      <c r="AX36" s="185">
        <f t="shared" si="2"/>
        <v>8240000</v>
      </c>
      <c r="AY36" s="40">
        <v>0</v>
      </c>
      <c r="AZ36" s="40">
        <f t="shared" si="13"/>
        <v>8240000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/>
      <c r="BH36" s="185">
        <f t="shared" si="5"/>
        <v>8487200</v>
      </c>
      <c r="BI36" s="40"/>
      <c r="BJ36" s="40">
        <f t="shared" si="14"/>
        <v>8487200</v>
      </c>
      <c r="BK36" s="40"/>
      <c r="BL36" s="40"/>
      <c r="BM36" s="40"/>
      <c r="BN36" s="40"/>
      <c r="BO36" s="40"/>
      <c r="BP36" s="40"/>
      <c r="BQ36" s="40"/>
      <c r="BR36" s="185">
        <f>SUM(BS36:BZ36)</f>
        <v>8741816</v>
      </c>
      <c r="BS36" s="40"/>
      <c r="BT36" s="40">
        <f t="shared" si="15"/>
        <v>8741816</v>
      </c>
      <c r="BU36" s="40"/>
      <c r="BV36" s="40"/>
      <c r="BW36" s="40"/>
      <c r="BX36" s="40"/>
      <c r="BY36" s="40"/>
      <c r="BZ36" s="40"/>
      <c r="CA36" s="40"/>
      <c r="CB36" s="15"/>
    </row>
    <row r="37" spans="2:80" ht="84" customHeight="1">
      <c r="B37" s="620"/>
      <c r="C37" s="616"/>
      <c r="D37" s="507"/>
      <c r="E37" s="479"/>
      <c r="F37" s="579"/>
      <c r="G37" s="579"/>
      <c r="H37" s="320"/>
      <c r="I37" s="320"/>
      <c r="J37" s="320"/>
      <c r="K37" s="320"/>
      <c r="L37" s="321"/>
      <c r="M37" s="320"/>
      <c r="N37" s="320"/>
      <c r="O37" s="239">
        <v>31</v>
      </c>
      <c r="P37" s="239" t="s">
        <v>83</v>
      </c>
      <c r="Q37" s="239" t="s">
        <v>84</v>
      </c>
      <c r="R37" s="235"/>
      <c r="S37" s="235"/>
      <c r="T37" s="235" t="s">
        <v>159</v>
      </c>
      <c r="U37" s="235" t="s">
        <v>508</v>
      </c>
      <c r="V37" s="235" t="s">
        <v>94</v>
      </c>
      <c r="W37" s="235" t="s">
        <v>158</v>
      </c>
      <c r="X37" s="235">
        <v>0</v>
      </c>
      <c r="Y37" s="235">
        <v>4</v>
      </c>
      <c r="Z37" s="241">
        <v>0.0011533436302581703</v>
      </c>
      <c r="AA37" s="241">
        <v>0.0011353351871278333</v>
      </c>
      <c r="AB37" s="235">
        <v>1</v>
      </c>
      <c r="AC37" s="235"/>
      <c r="AD37" s="241">
        <v>0.00110226717196877</v>
      </c>
      <c r="AE37" s="235">
        <v>1</v>
      </c>
      <c r="AF37" s="235"/>
      <c r="AG37" s="241">
        <v>0.0010701555780538346</v>
      </c>
      <c r="AH37" s="235">
        <v>1</v>
      </c>
      <c r="AI37" s="235"/>
      <c r="AJ37" s="241">
        <v>0.001298733131514055</v>
      </c>
      <c r="AK37" s="235">
        <v>1</v>
      </c>
      <c r="AL37" s="235"/>
      <c r="AM37" s="185">
        <f t="shared" si="12"/>
        <v>35523508</v>
      </c>
      <c r="AN37" s="185">
        <f t="shared" si="4"/>
        <v>10000000</v>
      </c>
      <c r="AO37" s="40"/>
      <c r="AP37" s="40">
        <v>4000000</v>
      </c>
      <c r="AQ37" s="40"/>
      <c r="AR37" s="40"/>
      <c r="AS37" s="40"/>
      <c r="AT37" s="40"/>
      <c r="AU37" s="40"/>
      <c r="AV37" s="40">
        <v>6000000</v>
      </c>
      <c r="AW37" s="40"/>
      <c r="AX37" s="185">
        <f t="shared" si="2"/>
        <v>4120000</v>
      </c>
      <c r="AY37" s="40"/>
      <c r="AZ37" s="40">
        <f t="shared" si="13"/>
        <v>4120000</v>
      </c>
      <c r="BA37" s="40"/>
      <c r="BB37" s="40"/>
      <c r="BC37" s="40"/>
      <c r="BD37" s="40"/>
      <c r="BE37" s="40"/>
      <c r="BF37" s="40"/>
      <c r="BG37" s="40"/>
      <c r="BH37" s="185">
        <f t="shared" si="5"/>
        <v>10543600</v>
      </c>
      <c r="BI37" s="40"/>
      <c r="BJ37" s="40">
        <f t="shared" si="14"/>
        <v>4243600</v>
      </c>
      <c r="BK37" s="40"/>
      <c r="BL37" s="40"/>
      <c r="BM37" s="40"/>
      <c r="BN37" s="40"/>
      <c r="BO37" s="40"/>
      <c r="BP37" s="40">
        <f>AV37*1.05</f>
        <v>6300000</v>
      </c>
      <c r="BQ37" s="40"/>
      <c r="BR37" s="185">
        <f t="shared" si="3"/>
        <v>10859908</v>
      </c>
      <c r="BS37" s="40"/>
      <c r="BT37" s="40">
        <f t="shared" si="15"/>
        <v>4370908</v>
      </c>
      <c r="BU37" s="40"/>
      <c r="BV37" s="40"/>
      <c r="BW37" s="40"/>
      <c r="BX37" s="40"/>
      <c r="BY37" s="40"/>
      <c r="BZ37" s="40">
        <f>BP37*1.03</f>
        <v>6489000</v>
      </c>
      <c r="CA37" s="40"/>
      <c r="CB37" s="15"/>
    </row>
    <row r="38" spans="2:80" ht="84" customHeight="1">
      <c r="B38" s="620"/>
      <c r="C38" s="616"/>
      <c r="D38" s="507"/>
      <c r="E38" s="479"/>
      <c r="F38" s="579"/>
      <c r="G38" s="579"/>
      <c r="H38" s="320"/>
      <c r="I38" s="320"/>
      <c r="J38" s="320"/>
      <c r="K38" s="320"/>
      <c r="L38" s="321"/>
      <c r="M38" s="320"/>
      <c r="N38" s="320"/>
      <c r="O38" s="297">
        <v>32</v>
      </c>
      <c r="P38" s="297" t="s">
        <v>83</v>
      </c>
      <c r="Q38" s="297" t="s">
        <v>84</v>
      </c>
      <c r="R38" s="294"/>
      <c r="S38" s="294"/>
      <c r="T38" s="294" t="s">
        <v>724</v>
      </c>
      <c r="U38" s="294" t="s">
        <v>725</v>
      </c>
      <c r="V38" s="294" t="s">
        <v>94</v>
      </c>
      <c r="W38" s="294" t="s">
        <v>106</v>
      </c>
      <c r="X38" s="294">
        <v>0</v>
      </c>
      <c r="Y38" s="294">
        <v>30</v>
      </c>
      <c r="Z38" s="296">
        <v>2.7137497182545183E-05</v>
      </c>
      <c r="AA38" s="296">
        <v>2.838337967819583E-05</v>
      </c>
      <c r="AB38" s="294">
        <v>5</v>
      </c>
      <c r="AC38" s="294"/>
      <c r="AD38" s="296">
        <v>2.7556679299219257E-05</v>
      </c>
      <c r="AE38" s="294">
        <v>10</v>
      </c>
      <c r="AF38" s="294"/>
      <c r="AG38" s="296">
        <v>2.6753889451345864E-05</v>
      </c>
      <c r="AH38" s="294">
        <v>10</v>
      </c>
      <c r="AI38" s="294"/>
      <c r="AJ38" s="296">
        <v>2.5974662630281102E-05</v>
      </c>
      <c r="AK38" s="294">
        <v>10</v>
      </c>
      <c r="AL38" s="294"/>
      <c r="AM38" s="185">
        <f>AN38+AX38+BH38+BR38</f>
        <v>27156254</v>
      </c>
      <c r="AN38" s="185">
        <f>SUM(AO38:AV38)</f>
        <v>8000000</v>
      </c>
      <c r="AO38" s="40"/>
      <c r="AP38" s="40">
        <v>2000000</v>
      </c>
      <c r="AQ38" s="40"/>
      <c r="AR38" s="40"/>
      <c r="AS38" s="40"/>
      <c r="AT38" s="40"/>
      <c r="AU38" s="40"/>
      <c r="AV38" s="40">
        <v>6000000</v>
      </c>
      <c r="AW38" s="40"/>
      <c r="AX38" s="185">
        <f>SUM(AY38:BF38)</f>
        <v>2060000</v>
      </c>
      <c r="AY38" s="40"/>
      <c r="AZ38" s="40">
        <f t="shared" si="13"/>
        <v>2060000</v>
      </c>
      <c r="BA38" s="40"/>
      <c r="BB38" s="40"/>
      <c r="BC38" s="40"/>
      <c r="BD38" s="40"/>
      <c r="BE38" s="40"/>
      <c r="BF38" s="40"/>
      <c r="BG38" s="40"/>
      <c r="BH38" s="185">
        <f>SUM(BI38:BP38)</f>
        <v>8421800</v>
      </c>
      <c r="BI38" s="40"/>
      <c r="BJ38" s="40">
        <f t="shared" si="14"/>
        <v>2121800</v>
      </c>
      <c r="BK38" s="40"/>
      <c r="BL38" s="40"/>
      <c r="BM38" s="40"/>
      <c r="BN38" s="40"/>
      <c r="BO38" s="40"/>
      <c r="BP38" s="40">
        <f>AV38*1.05</f>
        <v>6300000</v>
      </c>
      <c r="BQ38" s="40"/>
      <c r="BR38" s="185">
        <f>SUM(BS38:BZ38)</f>
        <v>8674454</v>
      </c>
      <c r="BS38" s="40"/>
      <c r="BT38" s="40">
        <f t="shared" si="15"/>
        <v>2185454</v>
      </c>
      <c r="BU38" s="40"/>
      <c r="BV38" s="40"/>
      <c r="BW38" s="40"/>
      <c r="BX38" s="40"/>
      <c r="BY38" s="40"/>
      <c r="BZ38" s="40">
        <f>BP38*1.03</f>
        <v>6489000</v>
      </c>
      <c r="CA38" s="40"/>
      <c r="CB38" s="15"/>
    </row>
    <row r="39" spans="2:80" ht="84" customHeight="1">
      <c r="B39" s="620"/>
      <c r="C39" s="616"/>
      <c r="D39" s="507"/>
      <c r="E39" s="479"/>
      <c r="F39" s="579"/>
      <c r="G39" s="579"/>
      <c r="H39" s="474" t="s">
        <v>726</v>
      </c>
      <c r="I39" s="474" t="s">
        <v>727</v>
      </c>
      <c r="J39" s="510">
        <v>1</v>
      </c>
      <c r="K39" s="510">
        <v>1</v>
      </c>
      <c r="L39" s="511">
        <v>1</v>
      </c>
      <c r="M39" s="474"/>
      <c r="N39" s="474"/>
      <c r="O39" s="297">
        <v>33</v>
      </c>
      <c r="P39" s="297" t="s">
        <v>80</v>
      </c>
      <c r="Q39" s="297" t="s">
        <v>81</v>
      </c>
      <c r="R39" s="299"/>
      <c r="S39" s="299"/>
      <c r="T39" s="294" t="s">
        <v>386</v>
      </c>
      <c r="U39" s="294" t="s">
        <v>524</v>
      </c>
      <c r="V39" s="294" t="s">
        <v>63</v>
      </c>
      <c r="W39" s="294" t="s">
        <v>207</v>
      </c>
      <c r="X39" s="294">
        <v>3</v>
      </c>
      <c r="Y39" s="294">
        <v>12</v>
      </c>
      <c r="Z39" s="296">
        <v>1E-06</v>
      </c>
      <c r="AA39" s="296">
        <v>0</v>
      </c>
      <c r="AB39" s="294">
        <v>3</v>
      </c>
      <c r="AC39" s="294"/>
      <c r="AD39" s="296">
        <v>0</v>
      </c>
      <c r="AE39" s="294">
        <v>3</v>
      </c>
      <c r="AF39" s="294"/>
      <c r="AG39" s="296">
        <v>0</v>
      </c>
      <c r="AH39" s="294">
        <v>3</v>
      </c>
      <c r="AI39" s="294"/>
      <c r="AJ39" s="296">
        <v>0</v>
      </c>
      <c r="AK39" s="294">
        <v>3</v>
      </c>
      <c r="AL39" s="294"/>
      <c r="AM39" s="185">
        <f>AN39+AX39+BH39+BR39</f>
        <v>8367254</v>
      </c>
      <c r="AN39" s="185">
        <f>SUM(AO39:AV39)</f>
        <v>2000000</v>
      </c>
      <c r="AO39" s="40">
        <v>1000000</v>
      </c>
      <c r="AP39" s="40"/>
      <c r="AQ39" s="40">
        <v>1000000</v>
      </c>
      <c r="AR39" s="40"/>
      <c r="AS39" s="40"/>
      <c r="AT39" s="40"/>
      <c r="AU39" s="40"/>
      <c r="AV39" s="40"/>
      <c r="AW39" s="40"/>
      <c r="AX39" s="185">
        <f>SUM(AY39:BF39)</f>
        <v>2060000</v>
      </c>
      <c r="AY39" s="40">
        <f>AO39*1.03</f>
        <v>1030000</v>
      </c>
      <c r="AZ39" s="40">
        <f t="shared" si="13"/>
        <v>0</v>
      </c>
      <c r="BA39" s="40">
        <f>AQ39*1.03</f>
        <v>1030000</v>
      </c>
      <c r="BB39" s="40"/>
      <c r="BC39" s="40"/>
      <c r="BD39" s="40"/>
      <c r="BE39" s="40"/>
      <c r="BF39" s="40"/>
      <c r="BG39" s="40"/>
      <c r="BH39" s="185">
        <f>SUM(BI39:BP39)</f>
        <v>2121800</v>
      </c>
      <c r="BI39" s="40">
        <f>AY39*1.03</f>
        <v>1060900</v>
      </c>
      <c r="BJ39" s="40">
        <f t="shared" si="14"/>
        <v>0</v>
      </c>
      <c r="BK39" s="40">
        <f>BA39*1.03</f>
        <v>1060900</v>
      </c>
      <c r="BL39" s="40"/>
      <c r="BM39" s="40"/>
      <c r="BN39" s="40"/>
      <c r="BO39" s="40"/>
      <c r="BP39" s="40"/>
      <c r="BQ39" s="40"/>
      <c r="BR39" s="185">
        <f>SUM(BS39:BZ39)</f>
        <v>2185454</v>
      </c>
      <c r="BS39" s="40">
        <f>BI39*1.03</f>
        <v>1092727</v>
      </c>
      <c r="BT39" s="40">
        <f t="shared" si="15"/>
        <v>0</v>
      </c>
      <c r="BU39" s="40">
        <f>BK39*1.03</f>
        <v>1092727</v>
      </c>
      <c r="BV39" s="40"/>
      <c r="BW39" s="40"/>
      <c r="BX39" s="40"/>
      <c r="BY39" s="40"/>
      <c r="BZ39" s="40"/>
      <c r="CA39" s="40"/>
      <c r="CB39" s="86"/>
    </row>
    <row r="40" spans="2:80" ht="84" customHeight="1" thickBot="1">
      <c r="B40" s="620"/>
      <c r="C40" s="616"/>
      <c r="D40" s="508"/>
      <c r="E40" s="509"/>
      <c r="F40" s="582"/>
      <c r="G40" s="579"/>
      <c r="H40" s="475"/>
      <c r="I40" s="475"/>
      <c r="J40" s="475"/>
      <c r="K40" s="475"/>
      <c r="L40" s="512"/>
      <c r="M40" s="475"/>
      <c r="N40" s="475"/>
      <c r="O40" s="234">
        <v>34</v>
      </c>
      <c r="P40" s="298" t="s">
        <v>80</v>
      </c>
      <c r="Q40" s="298" t="s">
        <v>81</v>
      </c>
      <c r="R40" s="233"/>
      <c r="S40" s="233"/>
      <c r="T40" s="295" t="s">
        <v>387</v>
      </c>
      <c r="U40" s="295" t="s">
        <v>208</v>
      </c>
      <c r="V40" s="295" t="s">
        <v>63</v>
      </c>
      <c r="W40" s="295" t="s">
        <v>207</v>
      </c>
      <c r="X40" s="295" t="s">
        <v>209</v>
      </c>
      <c r="Y40" s="295">
        <v>8</v>
      </c>
      <c r="Z40" s="300">
        <v>1E-06</v>
      </c>
      <c r="AA40" s="300">
        <v>0</v>
      </c>
      <c r="AB40" s="295">
        <v>2</v>
      </c>
      <c r="AC40" s="295"/>
      <c r="AD40" s="300">
        <v>0</v>
      </c>
      <c r="AE40" s="295">
        <v>2</v>
      </c>
      <c r="AF40" s="295"/>
      <c r="AG40" s="300">
        <v>0</v>
      </c>
      <c r="AH40" s="295">
        <v>2</v>
      </c>
      <c r="AI40" s="295"/>
      <c r="AJ40" s="300">
        <v>0</v>
      </c>
      <c r="AK40" s="295">
        <v>2</v>
      </c>
      <c r="AL40" s="295"/>
      <c r="AM40" s="190">
        <f>AN40+AX40+BH40+BR40</f>
        <v>8367254</v>
      </c>
      <c r="AN40" s="190">
        <f>SUM(AO40:AV40)</f>
        <v>2000000</v>
      </c>
      <c r="AO40" s="41">
        <v>1000000</v>
      </c>
      <c r="AP40" s="41"/>
      <c r="AQ40" s="41">
        <v>1000000</v>
      </c>
      <c r="AR40" s="41"/>
      <c r="AS40" s="41"/>
      <c r="AT40" s="41"/>
      <c r="AU40" s="41"/>
      <c r="AV40" s="41"/>
      <c r="AW40" s="41"/>
      <c r="AX40" s="190">
        <f>SUM(AY40:BF40)</f>
        <v>2060000</v>
      </c>
      <c r="AY40" s="41">
        <f>AO40*1.03</f>
        <v>1030000</v>
      </c>
      <c r="AZ40" s="41">
        <f t="shared" si="13"/>
        <v>0</v>
      </c>
      <c r="BA40" s="41">
        <f>AQ40*1.03</f>
        <v>1030000</v>
      </c>
      <c r="BB40" s="41"/>
      <c r="BC40" s="41"/>
      <c r="BD40" s="41"/>
      <c r="BE40" s="41"/>
      <c r="BF40" s="41"/>
      <c r="BG40" s="41"/>
      <c r="BH40" s="190">
        <f>SUM(BI40:BP40)</f>
        <v>2121800</v>
      </c>
      <c r="BI40" s="41">
        <f>AY40*1.03</f>
        <v>1060900</v>
      </c>
      <c r="BJ40" s="41">
        <f t="shared" si="14"/>
        <v>0</v>
      </c>
      <c r="BK40" s="41">
        <f>BA40*1.03</f>
        <v>1060900</v>
      </c>
      <c r="BL40" s="41"/>
      <c r="BM40" s="41"/>
      <c r="BN40" s="41"/>
      <c r="BO40" s="41"/>
      <c r="BP40" s="41"/>
      <c r="BQ40" s="41"/>
      <c r="BR40" s="190">
        <f>SUM(BS40:BZ40)</f>
        <v>2185454</v>
      </c>
      <c r="BS40" s="41">
        <f>BI40*1.03</f>
        <v>1092727</v>
      </c>
      <c r="BT40" s="41">
        <f t="shared" si="15"/>
        <v>0</v>
      </c>
      <c r="BU40" s="41">
        <f>BK40*1.03</f>
        <v>1092727</v>
      </c>
      <c r="BV40" s="41"/>
      <c r="BW40" s="41"/>
      <c r="BX40" s="41"/>
      <c r="BY40" s="41"/>
      <c r="BZ40" s="41"/>
      <c r="CA40" s="41"/>
      <c r="CB40" s="87"/>
    </row>
    <row r="41" spans="2:80" ht="84" customHeight="1">
      <c r="B41" s="620"/>
      <c r="C41" s="616"/>
      <c r="D41" s="513" t="s">
        <v>640</v>
      </c>
      <c r="E41" s="516">
        <v>0.021299660162029208</v>
      </c>
      <c r="F41" s="501" t="s">
        <v>147</v>
      </c>
      <c r="G41" s="504"/>
      <c r="H41" s="505" t="s">
        <v>730</v>
      </c>
      <c r="I41" s="486" t="s">
        <v>728</v>
      </c>
      <c r="J41" s="487">
        <v>0.8</v>
      </c>
      <c r="K41" s="487">
        <v>0.9</v>
      </c>
      <c r="L41" s="505"/>
      <c r="M41" s="584"/>
      <c r="N41" s="584"/>
      <c r="O41" s="311">
        <v>28</v>
      </c>
      <c r="P41" s="310" t="s">
        <v>135</v>
      </c>
      <c r="Q41" s="310" t="s">
        <v>136</v>
      </c>
      <c r="R41" s="312"/>
      <c r="S41" s="311"/>
      <c r="T41" s="339" t="s">
        <v>733</v>
      </c>
      <c r="U41" s="301" t="s">
        <v>138</v>
      </c>
      <c r="V41" s="313" t="s">
        <v>63</v>
      </c>
      <c r="W41" s="319" t="s">
        <v>139</v>
      </c>
      <c r="X41" s="319">
        <v>0</v>
      </c>
      <c r="Y41" s="318">
        <v>1</v>
      </c>
      <c r="Z41" s="319"/>
      <c r="AA41" s="319"/>
      <c r="AB41" s="318">
        <v>0.2</v>
      </c>
      <c r="AC41" s="319"/>
      <c r="AD41" s="319"/>
      <c r="AE41" s="318">
        <v>0.6</v>
      </c>
      <c r="AF41" s="319"/>
      <c r="AG41" s="319"/>
      <c r="AH41" s="318">
        <v>0.85</v>
      </c>
      <c r="AI41" s="319"/>
      <c r="AJ41" s="319"/>
      <c r="AK41" s="318">
        <v>1</v>
      </c>
      <c r="AL41" s="319"/>
      <c r="AM41" s="315">
        <f>AN41+AX41+BH41+BR41</f>
        <v>50203524</v>
      </c>
      <c r="AN41" s="315">
        <f>SUM(AO41:AV41)</f>
        <v>12000000</v>
      </c>
      <c r="AO41" s="316"/>
      <c r="AP41" s="316"/>
      <c r="AQ41" s="316">
        <v>12000000</v>
      </c>
      <c r="AR41" s="316"/>
      <c r="AS41" s="316"/>
      <c r="AT41" s="316"/>
      <c r="AU41" s="316"/>
      <c r="AV41" s="316"/>
      <c r="AW41" s="316"/>
      <c r="AX41" s="315">
        <f>SUM(AY41:BF41)</f>
        <v>12360000</v>
      </c>
      <c r="AY41" s="316"/>
      <c r="AZ41" s="316"/>
      <c r="BA41" s="316">
        <f>AQ41*1.03</f>
        <v>12360000</v>
      </c>
      <c r="BB41" s="316"/>
      <c r="BC41" s="316"/>
      <c r="BD41" s="316"/>
      <c r="BE41" s="316"/>
      <c r="BF41" s="316"/>
      <c r="BG41" s="316"/>
      <c r="BH41" s="315">
        <f>SUM(BI41:BP41)</f>
        <v>12730800</v>
      </c>
      <c r="BI41" s="316"/>
      <c r="BJ41" s="316"/>
      <c r="BK41" s="316">
        <f>BA41*1.03</f>
        <v>12730800</v>
      </c>
      <c r="BL41" s="316"/>
      <c r="BM41" s="316"/>
      <c r="BN41" s="316"/>
      <c r="BO41" s="316"/>
      <c r="BP41" s="316"/>
      <c r="BQ41" s="316"/>
      <c r="BR41" s="315">
        <f>SUM(BS41:BZ41)</f>
        <v>13112724</v>
      </c>
      <c r="BS41" s="316"/>
      <c r="BT41" s="316"/>
      <c r="BU41" s="316">
        <f>BK41*1.03</f>
        <v>13112724</v>
      </c>
      <c r="BV41" s="316"/>
      <c r="BW41" s="316"/>
      <c r="BX41" s="316"/>
      <c r="BY41" s="316"/>
      <c r="BZ41" s="316"/>
      <c r="CA41" s="316"/>
      <c r="CB41" s="317"/>
    </row>
    <row r="42" spans="2:80" ht="84" customHeight="1">
      <c r="B42" s="620"/>
      <c r="C42" s="616"/>
      <c r="D42" s="514"/>
      <c r="E42" s="517"/>
      <c r="F42" s="502"/>
      <c r="G42" s="504"/>
      <c r="H42" s="505"/>
      <c r="I42" s="486"/>
      <c r="J42" s="487"/>
      <c r="K42" s="487"/>
      <c r="L42" s="505"/>
      <c r="M42" s="584"/>
      <c r="N42" s="584"/>
      <c r="O42" s="311">
        <v>31</v>
      </c>
      <c r="P42" s="314" t="s">
        <v>135</v>
      </c>
      <c r="Q42" s="311" t="s">
        <v>136</v>
      </c>
      <c r="R42" s="311"/>
      <c r="S42" s="311"/>
      <c r="T42" s="339" t="s">
        <v>729</v>
      </c>
      <c r="U42" s="243" t="s">
        <v>504</v>
      </c>
      <c r="V42" s="313" t="s">
        <v>63</v>
      </c>
      <c r="W42" s="314" t="s">
        <v>139</v>
      </c>
      <c r="X42" s="314" t="s">
        <v>134</v>
      </c>
      <c r="Y42" s="314">
        <v>1</v>
      </c>
      <c r="Z42" s="314"/>
      <c r="AA42" s="314"/>
      <c r="AB42" s="314">
        <v>0</v>
      </c>
      <c r="AC42" s="314"/>
      <c r="AD42" s="314"/>
      <c r="AE42" s="314">
        <v>1</v>
      </c>
      <c r="AF42" s="314"/>
      <c r="AG42" s="314"/>
      <c r="AH42" s="314">
        <v>0</v>
      </c>
      <c r="AI42" s="314"/>
      <c r="AJ42" s="314"/>
      <c r="AK42" s="314">
        <v>0</v>
      </c>
      <c r="AL42" s="314"/>
      <c r="AM42" s="315">
        <f t="shared" si="12"/>
        <v>3000000</v>
      </c>
      <c r="AN42" s="315">
        <f t="shared" si="4"/>
        <v>0</v>
      </c>
      <c r="AO42" s="316"/>
      <c r="AP42" s="316"/>
      <c r="AQ42" s="316"/>
      <c r="AR42" s="316"/>
      <c r="AS42" s="316"/>
      <c r="AT42" s="316"/>
      <c r="AU42" s="316"/>
      <c r="AV42" s="316"/>
      <c r="AW42" s="316"/>
      <c r="AX42" s="315">
        <f t="shared" si="2"/>
        <v>3000000</v>
      </c>
      <c r="AY42" s="316"/>
      <c r="AZ42" s="316"/>
      <c r="BA42" s="316">
        <v>3000000</v>
      </c>
      <c r="BB42" s="316"/>
      <c r="BC42" s="316"/>
      <c r="BD42" s="316"/>
      <c r="BE42" s="316"/>
      <c r="BF42" s="316"/>
      <c r="BG42" s="316"/>
      <c r="BH42" s="315">
        <f t="shared" si="5"/>
        <v>0</v>
      </c>
      <c r="BI42" s="316"/>
      <c r="BJ42" s="316"/>
      <c r="BK42" s="316"/>
      <c r="BL42" s="316"/>
      <c r="BM42" s="316"/>
      <c r="BN42" s="316"/>
      <c r="BO42" s="316"/>
      <c r="BP42" s="316"/>
      <c r="BQ42" s="316"/>
      <c r="BR42" s="315">
        <f t="shared" si="3"/>
        <v>0</v>
      </c>
      <c r="BS42" s="316"/>
      <c r="BT42" s="316"/>
      <c r="BU42" s="316"/>
      <c r="BV42" s="316"/>
      <c r="BW42" s="316"/>
      <c r="BX42" s="316"/>
      <c r="BY42" s="316"/>
      <c r="BZ42" s="316"/>
      <c r="CA42" s="316"/>
      <c r="CB42" s="317"/>
    </row>
    <row r="43" spans="2:80" ht="84" customHeight="1">
      <c r="B43" s="620"/>
      <c r="C43" s="616"/>
      <c r="D43" s="514"/>
      <c r="E43" s="517"/>
      <c r="F43" s="502"/>
      <c r="G43" s="504"/>
      <c r="H43" s="505"/>
      <c r="I43" s="486"/>
      <c r="J43" s="487"/>
      <c r="K43" s="487"/>
      <c r="L43" s="505"/>
      <c r="M43" s="584"/>
      <c r="N43" s="584"/>
      <c r="O43" s="311">
        <v>32</v>
      </c>
      <c r="P43" s="338" t="s">
        <v>135</v>
      </c>
      <c r="Q43" s="311" t="s">
        <v>136</v>
      </c>
      <c r="R43" s="311"/>
      <c r="S43" s="311"/>
      <c r="T43" s="339" t="s">
        <v>731</v>
      </c>
      <c r="U43" s="340" t="s">
        <v>732</v>
      </c>
      <c r="V43" s="313" t="s">
        <v>63</v>
      </c>
      <c r="W43" s="313" t="s">
        <v>137</v>
      </c>
      <c r="X43" s="338">
        <v>0</v>
      </c>
      <c r="Y43" s="338">
        <v>8</v>
      </c>
      <c r="Z43" s="338"/>
      <c r="AA43" s="338"/>
      <c r="AB43" s="338">
        <v>1</v>
      </c>
      <c r="AC43" s="338"/>
      <c r="AD43" s="338"/>
      <c r="AE43" s="338">
        <v>3</v>
      </c>
      <c r="AF43" s="338"/>
      <c r="AG43" s="338"/>
      <c r="AH43" s="338">
        <v>2</v>
      </c>
      <c r="AI43" s="338"/>
      <c r="AJ43" s="338"/>
      <c r="AK43" s="338">
        <v>2</v>
      </c>
      <c r="AL43" s="338"/>
      <c r="AM43" s="315">
        <f>AN43+AX43+BH43+BR43</f>
        <v>6181800</v>
      </c>
      <c r="AN43" s="315">
        <f>SUM(AO43:AV43)</f>
        <v>0</v>
      </c>
      <c r="AO43" s="316"/>
      <c r="AP43" s="316"/>
      <c r="AQ43" s="316"/>
      <c r="AR43" s="316"/>
      <c r="AS43" s="316"/>
      <c r="AT43" s="316"/>
      <c r="AU43" s="316"/>
      <c r="AV43" s="316"/>
      <c r="AW43" s="316"/>
      <c r="AX43" s="315">
        <f>SUM(AY43:BF43)</f>
        <v>2000000</v>
      </c>
      <c r="AY43" s="316"/>
      <c r="AZ43" s="316"/>
      <c r="BA43" s="316">
        <v>2000000</v>
      </c>
      <c r="BB43" s="316"/>
      <c r="BC43" s="316"/>
      <c r="BD43" s="316"/>
      <c r="BE43" s="316"/>
      <c r="BF43" s="316"/>
      <c r="BG43" s="316"/>
      <c r="BH43" s="315">
        <f>SUM(BI43:BP43)</f>
        <v>2060000</v>
      </c>
      <c r="BI43" s="316"/>
      <c r="BJ43" s="316"/>
      <c r="BK43" s="316">
        <f>BA43*1.03</f>
        <v>2060000</v>
      </c>
      <c r="BL43" s="316"/>
      <c r="BM43" s="316"/>
      <c r="BN43" s="316"/>
      <c r="BO43" s="316"/>
      <c r="BP43" s="316"/>
      <c r="BQ43" s="316"/>
      <c r="BR43" s="315">
        <f>SUM(BS43:BZ43)</f>
        <v>2121800</v>
      </c>
      <c r="BS43" s="316"/>
      <c r="BT43" s="316"/>
      <c r="BU43" s="316">
        <f>BK43*1.03</f>
        <v>2121800</v>
      </c>
      <c r="BV43" s="316"/>
      <c r="BW43" s="316"/>
      <c r="BX43" s="316"/>
      <c r="BY43" s="316"/>
      <c r="BZ43" s="316"/>
      <c r="CA43" s="316"/>
      <c r="CB43" s="317"/>
    </row>
    <row r="44" spans="2:80" ht="84" customHeight="1">
      <c r="B44" s="620"/>
      <c r="C44" s="616"/>
      <c r="D44" s="514"/>
      <c r="E44" s="517"/>
      <c r="F44" s="502"/>
      <c r="G44" s="504"/>
      <c r="H44" s="505"/>
      <c r="I44" s="486"/>
      <c r="J44" s="487"/>
      <c r="K44" s="487"/>
      <c r="L44" s="505"/>
      <c r="M44" s="584"/>
      <c r="N44" s="584"/>
      <c r="O44" s="311">
        <v>32</v>
      </c>
      <c r="P44" s="366" t="s">
        <v>140</v>
      </c>
      <c r="Q44" s="367" t="s">
        <v>141</v>
      </c>
      <c r="R44" s="366"/>
      <c r="S44" s="366"/>
      <c r="T44" s="341" t="s">
        <v>385</v>
      </c>
      <c r="U44" s="341" t="s">
        <v>146</v>
      </c>
      <c r="V44" s="368" t="s">
        <v>63</v>
      </c>
      <c r="W44" s="368" t="s">
        <v>145</v>
      </c>
      <c r="X44" s="366">
        <v>0</v>
      </c>
      <c r="Y44" s="366">
        <v>2</v>
      </c>
      <c r="Z44" s="366"/>
      <c r="AA44" s="366"/>
      <c r="AB44" s="366">
        <v>0</v>
      </c>
      <c r="AC44" s="366"/>
      <c r="AD44" s="366"/>
      <c r="AE44" s="366">
        <v>1</v>
      </c>
      <c r="AF44" s="366"/>
      <c r="AG44" s="366"/>
      <c r="AH44" s="366">
        <v>1</v>
      </c>
      <c r="AI44" s="366"/>
      <c r="AJ44" s="366"/>
      <c r="AK44" s="366">
        <v>0</v>
      </c>
      <c r="AL44" s="366"/>
      <c r="AM44" s="42">
        <f>AN44+AX44+BH44+BR44</f>
        <v>0</v>
      </c>
      <c r="AN44" s="42">
        <f>SUM(AO44:AV44)</f>
        <v>0</v>
      </c>
      <c r="AO44" s="369"/>
      <c r="AP44" s="369"/>
      <c r="AQ44" s="369"/>
      <c r="AR44" s="369"/>
      <c r="AS44" s="369"/>
      <c r="AT44" s="369"/>
      <c r="AU44" s="369"/>
      <c r="AV44" s="369"/>
      <c r="AW44" s="369"/>
      <c r="AX44" s="42">
        <f>SUM(AY44:BF44)</f>
        <v>0</v>
      </c>
      <c r="AY44" s="369"/>
      <c r="AZ44" s="369"/>
      <c r="BA44" s="369"/>
      <c r="BB44" s="369"/>
      <c r="BC44" s="369"/>
      <c r="BD44" s="369"/>
      <c r="BE44" s="369"/>
      <c r="BF44" s="369"/>
      <c r="BG44" s="369"/>
      <c r="BH44" s="42">
        <f>SUM(BI44:BP44)</f>
        <v>0</v>
      </c>
      <c r="BI44" s="369"/>
      <c r="BJ44" s="369"/>
      <c r="BK44" s="369"/>
      <c r="BL44" s="369"/>
      <c r="BM44" s="369"/>
      <c r="BN44" s="369"/>
      <c r="BO44" s="369"/>
      <c r="BP44" s="369"/>
      <c r="BQ44" s="369"/>
      <c r="BR44" s="42">
        <f>SUM(BS44:BZ44)</f>
        <v>0</v>
      </c>
      <c r="BS44" s="369"/>
      <c r="BT44" s="369"/>
      <c r="BU44" s="369"/>
      <c r="BV44" s="369"/>
      <c r="BW44" s="369"/>
      <c r="BX44" s="369"/>
      <c r="BY44" s="369"/>
      <c r="BZ44" s="369"/>
      <c r="CA44" s="369"/>
      <c r="CB44" s="370"/>
    </row>
    <row r="45" spans="2:80" ht="84" customHeight="1">
      <c r="B45" s="620"/>
      <c r="C45" s="616"/>
      <c r="D45" s="514"/>
      <c r="E45" s="517"/>
      <c r="F45" s="502"/>
      <c r="G45" s="504"/>
      <c r="H45" s="492" t="s">
        <v>382</v>
      </c>
      <c r="I45" s="488" t="s">
        <v>734</v>
      </c>
      <c r="J45" s="472">
        <v>0</v>
      </c>
      <c r="K45" s="472">
        <v>0</v>
      </c>
      <c r="L45" s="505"/>
      <c r="M45" s="472"/>
      <c r="N45" s="473"/>
      <c r="O45" s="311">
        <v>33</v>
      </c>
      <c r="P45" s="338" t="s">
        <v>140</v>
      </c>
      <c r="Q45" s="311" t="s">
        <v>141</v>
      </c>
      <c r="R45" s="311"/>
      <c r="S45" s="311"/>
      <c r="T45" s="339" t="s">
        <v>142</v>
      </c>
      <c r="U45" s="339" t="s">
        <v>381</v>
      </c>
      <c r="V45" s="313" t="s">
        <v>63</v>
      </c>
      <c r="W45" s="338" t="s">
        <v>143</v>
      </c>
      <c r="X45" s="338">
        <v>0</v>
      </c>
      <c r="Y45" s="338">
        <v>4</v>
      </c>
      <c r="Z45" s="338"/>
      <c r="AA45" s="338"/>
      <c r="AB45" s="338">
        <v>0</v>
      </c>
      <c r="AC45" s="338"/>
      <c r="AD45" s="338"/>
      <c r="AE45" s="338">
        <v>2</v>
      </c>
      <c r="AF45" s="338"/>
      <c r="AG45" s="338"/>
      <c r="AH45" s="338">
        <v>1</v>
      </c>
      <c r="AI45" s="338"/>
      <c r="AJ45" s="338"/>
      <c r="AK45" s="338">
        <v>1</v>
      </c>
      <c r="AL45" s="338"/>
      <c r="AM45" s="315">
        <f t="shared" si="12"/>
        <v>18545400</v>
      </c>
      <c r="AN45" s="315">
        <f t="shared" si="4"/>
        <v>0</v>
      </c>
      <c r="AO45" s="316"/>
      <c r="AP45" s="316"/>
      <c r="AQ45" s="316"/>
      <c r="AR45" s="316"/>
      <c r="AS45" s="316"/>
      <c r="AT45" s="316"/>
      <c r="AU45" s="316"/>
      <c r="AV45" s="316"/>
      <c r="AW45" s="316"/>
      <c r="AX45" s="315">
        <f t="shared" si="2"/>
        <v>6000000</v>
      </c>
      <c r="AY45" s="316"/>
      <c r="AZ45" s="316"/>
      <c r="BA45" s="316">
        <v>6000000</v>
      </c>
      <c r="BB45" s="316"/>
      <c r="BC45" s="316"/>
      <c r="BD45" s="316"/>
      <c r="BE45" s="316"/>
      <c r="BF45" s="316"/>
      <c r="BG45" s="316"/>
      <c r="BH45" s="315">
        <f t="shared" si="5"/>
        <v>6180000</v>
      </c>
      <c r="BI45" s="316"/>
      <c r="BJ45" s="316"/>
      <c r="BK45" s="316">
        <f aca="true" t="shared" si="16" ref="BK45:BK50">BA45*1.03</f>
        <v>6180000</v>
      </c>
      <c r="BL45" s="316"/>
      <c r="BM45" s="316"/>
      <c r="BN45" s="316"/>
      <c r="BO45" s="316"/>
      <c r="BP45" s="316"/>
      <c r="BQ45" s="316"/>
      <c r="BR45" s="315">
        <f t="shared" si="3"/>
        <v>6365400</v>
      </c>
      <c r="BS45" s="316"/>
      <c r="BT45" s="316"/>
      <c r="BU45" s="316">
        <f aca="true" t="shared" si="17" ref="BU45:BU50">BK45*1.03</f>
        <v>6365400</v>
      </c>
      <c r="BV45" s="316"/>
      <c r="BW45" s="316"/>
      <c r="BX45" s="316"/>
      <c r="BY45" s="316"/>
      <c r="BZ45" s="316"/>
      <c r="CA45" s="316"/>
      <c r="CB45" s="317"/>
    </row>
    <row r="46" spans="2:80" ht="84" customHeight="1">
      <c r="B46" s="620"/>
      <c r="C46" s="616"/>
      <c r="D46" s="514"/>
      <c r="E46" s="517"/>
      <c r="F46" s="502"/>
      <c r="G46" s="504"/>
      <c r="H46" s="492"/>
      <c r="I46" s="488"/>
      <c r="J46" s="472"/>
      <c r="K46" s="472"/>
      <c r="L46" s="505"/>
      <c r="M46" s="472"/>
      <c r="N46" s="473"/>
      <c r="O46" s="311">
        <v>34</v>
      </c>
      <c r="P46" s="314" t="s">
        <v>140</v>
      </c>
      <c r="Q46" s="311" t="s">
        <v>141</v>
      </c>
      <c r="R46" s="314"/>
      <c r="S46" s="314"/>
      <c r="T46" s="243" t="s">
        <v>383</v>
      </c>
      <c r="U46" s="243" t="s">
        <v>144</v>
      </c>
      <c r="V46" s="313" t="s">
        <v>63</v>
      </c>
      <c r="W46" s="313" t="s">
        <v>137</v>
      </c>
      <c r="X46" s="314">
        <v>0</v>
      </c>
      <c r="Y46" s="314">
        <v>8</v>
      </c>
      <c r="Z46" s="314"/>
      <c r="AA46" s="314"/>
      <c r="AB46" s="314">
        <v>1</v>
      </c>
      <c r="AC46" s="314"/>
      <c r="AD46" s="314"/>
      <c r="AE46" s="314">
        <v>3</v>
      </c>
      <c r="AF46" s="314"/>
      <c r="AG46" s="314"/>
      <c r="AH46" s="314">
        <v>3</v>
      </c>
      <c r="AI46" s="314"/>
      <c r="AJ46" s="314"/>
      <c r="AK46" s="314">
        <v>1</v>
      </c>
      <c r="AL46" s="314"/>
      <c r="AM46" s="315">
        <f t="shared" si="12"/>
        <v>10459067.5</v>
      </c>
      <c r="AN46" s="315">
        <f t="shared" si="4"/>
        <v>2500000</v>
      </c>
      <c r="AO46" s="316"/>
      <c r="AP46" s="316"/>
      <c r="AQ46" s="316">
        <v>2500000</v>
      </c>
      <c r="AR46" s="316"/>
      <c r="AS46" s="316"/>
      <c r="AT46" s="316"/>
      <c r="AU46" s="316"/>
      <c r="AV46" s="316"/>
      <c r="AW46" s="316"/>
      <c r="AX46" s="315">
        <f t="shared" si="2"/>
        <v>2575000</v>
      </c>
      <c r="AY46" s="316"/>
      <c r="AZ46" s="316"/>
      <c r="BA46" s="316">
        <f>AQ46*1.03</f>
        <v>2575000</v>
      </c>
      <c r="BB46" s="316"/>
      <c r="BC46" s="316"/>
      <c r="BD46" s="316"/>
      <c r="BE46" s="316"/>
      <c r="BF46" s="316"/>
      <c r="BG46" s="316"/>
      <c r="BH46" s="315">
        <f t="shared" si="5"/>
        <v>2652250</v>
      </c>
      <c r="BI46" s="316"/>
      <c r="BJ46" s="316"/>
      <c r="BK46" s="316">
        <f t="shared" si="16"/>
        <v>2652250</v>
      </c>
      <c r="BL46" s="316"/>
      <c r="BM46" s="316"/>
      <c r="BN46" s="316"/>
      <c r="BO46" s="316"/>
      <c r="BP46" s="316"/>
      <c r="BQ46" s="316"/>
      <c r="BR46" s="315">
        <f t="shared" si="3"/>
        <v>2731817.5</v>
      </c>
      <c r="BS46" s="316"/>
      <c r="BT46" s="316"/>
      <c r="BU46" s="316">
        <f t="shared" si="17"/>
        <v>2731817.5</v>
      </c>
      <c r="BV46" s="316"/>
      <c r="BW46" s="316"/>
      <c r="BX46" s="316"/>
      <c r="BY46" s="316"/>
      <c r="BZ46" s="316"/>
      <c r="CA46" s="316"/>
      <c r="CB46" s="317"/>
    </row>
    <row r="47" spans="2:80" ht="84" customHeight="1">
      <c r="B47" s="620"/>
      <c r="C47" s="616"/>
      <c r="D47" s="514"/>
      <c r="E47" s="517"/>
      <c r="F47" s="502"/>
      <c r="G47" s="504"/>
      <c r="H47" s="492"/>
      <c r="I47" s="488"/>
      <c r="J47" s="472"/>
      <c r="K47" s="472"/>
      <c r="L47" s="505"/>
      <c r="M47" s="472"/>
      <c r="N47" s="473"/>
      <c r="O47" s="311">
        <v>36</v>
      </c>
      <c r="P47" s="314" t="s">
        <v>140</v>
      </c>
      <c r="Q47" s="311" t="s">
        <v>141</v>
      </c>
      <c r="R47" s="314"/>
      <c r="S47" s="314"/>
      <c r="T47" s="243" t="s">
        <v>384</v>
      </c>
      <c r="U47" s="243" t="s">
        <v>505</v>
      </c>
      <c r="V47" s="313" t="s">
        <v>63</v>
      </c>
      <c r="W47" s="313" t="s">
        <v>145</v>
      </c>
      <c r="X47" s="314">
        <v>0</v>
      </c>
      <c r="Y47" s="314">
        <v>4</v>
      </c>
      <c r="Z47" s="314"/>
      <c r="AA47" s="314"/>
      <c r="AB47" s="314">
        <v>0</v>
      </c>
      <c r="AC47" s="314"/>
      <c r="AD47" s="314"/>
      <c r="AE47" s="314">
        <v>2</v>
      </c>
      <c r="AF47" s="314"/>
      <c r="AG47" s="314"/>
      <c r="AH47" s="314">
        <v>1</v>
      </c>
      <c r="AI47" s="314"/>
      <c r="AJ47" s="314"/>
      <c r="AK47" s="314">
        <v>1</v>
      </c>
      <c r="AL47" s="314"/>
      <c r="AM47" s="315">
        <f t="shared" si="12"/>
        <v>18545400</v>
      </c>
      <c r="AN47" s="315">
        <f t="shared" si="4"/>
        <v>0</v>
      </c>
      <c r="AO47" s="316"/>
      <c r="AP47" s="316"/>
      <c r="AQ47" s="316"/>
      <c r="AR47" s="316"/>
      <c r="AS47" s="316"/>
      <c r="AT47" s="316"/>
      <c r="AU47" s="316"/>
      <c r="AV47" s="316"/>
      <c r="AW47" s="316"/>
      <c r="AX47" s="315">
        <f t="shared" si="2"/>
        <v>6000000</v>
      </c>
      <c r="AY47" s="316"/>
      <c r="AZ47" s="316"/>
      <c r="BA47" s="316">
        <v>6000000</v>
      </c>
      <c r="BB47" s="316"/>
      <c r="BC47" s="316"/>
      <c r="BD47" s="316"/>
      <c r="BE47" s="316"/>
      <c r="BF47" s="316"/>
      <c r="BG47" s="316"/>
      <c r="BH47" s="315">
        <f t="shared" si="5"/>
        <v>6180000</v>
      </c>
      <c r="BI47" s="316"/>
      <c r="BJ47" s="316"/>
      <c r="BK47" s="316">
        <f t="shared" si="16"/>
        <v>6180000</v>
      </c>
      <c r="BL47" s="316"/>
      <c r="BM47" s="316"/>
      <c r="BN47" s="316"/>
      <c r="BO47" s="316"/>
      <c r="BP47" s="316"/>
      <c r="BQ47" s="316"/>
      <c r="BR47" s="315">
        <f t="shared" si="3"/>
        <v>6365400</v>
      </c>
      <c r="BS47" s="316"/>
      <c r="BT47" s="316"/>
      <c r="BU47" s="316">
        <f t="shared" si="17"/>
        <v>6365400</v>
      </c>
      <c r="BV47" s="316"/>
      <c r="BW47" s="316"/>
      <c r="BX47" s="316"/>
      <c r="BY47" s="316"/>
      <c r="BZ47" s="316"/>
      <c r="CA47" s="316"/>
      <c r="CB47" s="317"/>
    </row>
    <row r="48" spans="2:80" ht="84" customHeight="1">
      <c r="B48" s="620"/>
      <c r="C48" s="616"/>
      <c r="D48" s="514"/>
      <c r="E48" s="517"/>
      <c r="F48" s="503"/>
      <c r="G48" s="57"/>
      <c r="H48" s="342" t="s">
        <v>710</v>
      </c>
      <c r="I48" s="342" t="s">
        <v>710</v>
      </c>
      <c r="J48" s="342" t="s">
        <v>710</v>
      </c>
      <c r="K48" s="342" t="s">
        <v>710</v>
      </c>
      <c r="L48" s="54"/>
      <c r="M48" s="71"/>
      <c r="N48" s="71"/>
      <c r="O48" s="57">
        <v>38</v>
      </c>
      <c r="P48" s="57" t="s">
        <v>148</v>
      </c>
      <c r="Q48" s="57" t="s">
        <v>149</v>
      </c>
      <c r="R48" s="68"/>
      <c r="S48" s="68"/>
      <c r="T48" s="342" t="s">
        <v>735</v>
      </c>
      <c r="U48" s="342" t="s">
        <v>609</v>
      </c>
      <c r="V48" s="68" t="s">
        <v>150</v>
      </c>
      <c r="W48" s="68" t="s">
        <v>151</v>
      </c>
      <c r="X48" s="71">
        <v>0.8</v>
      </c>
      <c r="Y48" s="71">
        <v>0.8</v>
      </c>
      <c r="Z48" s="54">
        <v>0.0033243434048617847</v>
      </c>
      <c r="AA48" s="54">
        <v>0.0028383379678195834</v>
      </c>
      <c r="AB48" s="71">
        <v>0.8</v>
      </c>
      <c r="AC48" s="68"/>
      <c r="AD48" s="54">
        <v>0.0027556679299219253</v>
      </c>
      <c r="AE48" s="71">
        <v>0.8</v>
      </c>
      <c r="AF48" s="68"/>
      <c r="AG48" s="54">
        <v>0.003745544523188421</v>
      </c>
      <c r="AH48" s="71">
        <v>0.8</v>
      </c>
      <c r="AI48" s="68"/>
      <c r="AJ48" s="54">
        <v>0.003896199394542165</v>
      </c>
      <c r="AK48" s="71">
        <v>0.8</v>
      </c>
      <c r="AL48" s="68"/>
      <c r="AM48" s="182">
        <f t="shared" si="12"/>
        <v>33469016</v>
      </c>
      <c r="AN48" s="182">
        <f t="shared" si="4"/>
        <v>8000000</v>
      </c>
      <c r="AO48" s="24"/>
      <c r="AP48" s="24"/>
      <c r="AQ48" s="24">
        <v>8000000</v>
      </c>
      <c r="AR48" s="24"/>
      <c r="AS48" s="24"/>
      <c r="AT48" s="24"/>
      <c r="AU48" s="24"/>
      <c r="AV48" s="24"/>
      <c r="AW48" s="24"/>
      <c r="AX48" s="182">
        <f t="shared" si="2"/>
        <v>8240000</v>
      </c>
      <c r="AY48" s="24"/>
      <c r="AZ48" s="24"/>
      <c r="BA48" s="24">
        <f>AQ48*1.03</f>
        <v>8240000</v>
      </c>
      <c r="BB48" s="24"/>
      <c r="BC48" s="24"/>
      <c r="BD48" s="24"/>
      <c r="BE48" s="24"/>
      <c r="BF48" s="24"/>
      <c r="BG48" s="24"/>
      <c r="BH48" s="182">
        <f t="shared" si="5"/>
        <v>8487200</v>
      </c>
      <c r="BI48" s="24"/>
      <c r="BJ48" s="24"/>
      <c r="BK48" s="24">
        <f t="shared" si="16"/>
        <v>8487200</v>
      </c>
      <c r="BL48" s="24"/>
      <c r="BM48" s="24"/>
      <c r="BN48" s="24"/>
      <c r="BO48" s="24"/>
      <c r="BP48" s="24"/>
      <c r="BQ48" s="24"/>
      <c r="BR48" s="182">
        <f t="shared" si="3"/>
        <v>8741816</v>
      </c>
      <c r="BS48" s="24"/>
      <c r="BT48" s="24"/>
      <c r="BU48" s="24">
        <f t="shared" si="17"/>
        <v>8741816</v>
      </c>
      <c r="BV48" s="24"/>
      <c r="BW48" s="24"/>
      <c r="BX48" s="24"/>
      <c r="BY48" s="24"/>
      <c r="BZ48" s="24"/>
      <c r="CA48" s="24"/>
      <c r="CB48" s="47"/>
    </row>
    <row r="49" spans="2:80" ht="84" customHeight="1">
      <c r="B49" s="620"/>
      <c r="C49" s="616"/>
      <c r="D49" s="514"/>
      <c r="E49" s="517"/>
      <c r="F49" s="519" t="s">
        <v>413</v>
      </c>
      <c r="G49" s="519">
        <v>12</v>
      </c>
      <c r="H49" s="489" t="s">
        <v>736</v>
      </c>
      <c r="I49" s="489" t="s">
        <v>152</v>
      </c>
      <c r="J49" s="492">
        <v>0</v>
      </c>
      <c r="K49" s="480">
        <v>0.4</v>
      </c>
      <c r="L49" s="481"/>
      <c r="M49" s="480"/>
      <c r="N49" s="480"/>
      <c r="O49" s="55">
        <v>39</v>
      </c>
      <c r="P49" s="55" t="s">
        <v>153</v>
      </c>
      <c r="Q49" s="55" t="s">
        <v>154</v>
      </c>
      <c r="R49" s="66"/>
      <c r="S49" s="66"/>
      <c r="T49" s="66" t="s">
        <v>155</v>
      </c>
      <c r="U49" s="66" t="s">
        <v>506</v>
      </c>
      <c r="V49" s="66" t="s">
        <v>94</v>
      </c>
      <c r="W49" s="66" t="s">
        <v>95</v>
      </c>
      <c r="X49" s="66">
        <v>0</v>
      </c>
      <c r="Y49" s="66">
        <v>4</v>
      </c>
      <c r="Z49" s="52">
        <v>0.0010990686358930799</v>
      </c>
      <c r="AA49" s="52">
        <v>0.0011353351871278333</v>
      </c>
      <c r="AB49" s="66">
        <v>1</v>
      </c>
      <c r="AC49" s="66"/>
      <c r="AD49" s="52">
        <v>0.00110226717196877</v>
      </c>
      <c r="AE49" s="66">
        <v>1</v>
      </c>
      <c r="AF49" s="66"/>
      <c r="AG49" s="52">
        <v>0.0011236633569565262</v>
      </c>
      <c r="AH49" s="66">
        <v>1</v>
      </c>
      <c r="AI49" s="66"/>
      <c r="AJ49" s="52">
        <v>0.0010389865052112441</v>
      </c>
      <c r="AK49" s="66">
        <v>1</v>
      </c>
      <c r="AL49" s="66"/>
      <c r="AM49" s="42">
        <f t="shared" si="12"/>
        <v>12550881</v>
      </c>
      <c r="AN49" s="42">
        <f t="shared" si="4"/>
        <v>3000000</v>
      </c>
      <c r="AO49" s="25"/>
      <c r="AP49" s="25"/>
      <c r="AQ49" s="25">
        <v>3000000</v>
      </c>
      <c r="AR49" s="25"/>
      <c r="AS49" s="25"/>
      <c r="AT49" s="25"/>
      <c r="AU49" s="25"/>
      <c r="AV49" s="25"/>
      <c r="AW49" s="25"/>
      <c r="AX49" s="42">
        <f t="shared" si="2"/>
        <v>3090000</v>
      </c>
      <c r="AY49" s="25"/>
      <c r="AZ49" s="25"/>
      <c r="BA49" s="25">
        <f>AQ49*1.03</f>
        <v>3090000</v>
      </c>
      <c r="BB49" s="25"/>
      <c r="BC49" s="25"/>
      <c r="BD49" s="25"/>
      <c r="BE49" s="25"/>
      <c r="BF49" s="25"/>
      <c r="BG49" s="25"/>
      <c r="BH49" s="42">
        <f t="shared" si="5"/>
        <v>3182700</v>
      </c>
      <c r="BI49" s="25"/>
      <c r="BJ49" s="25"/>
      <c r="BK49" s="25">
        <f t="shared" si="16"/>
        <v>3182700</v>
      </c>
      <c r="BL49" s="25"/>
      <c r="BM49" s="25"/>
      <c r="BN49" s="25"/>
      <c r="BO49" s="25"/>
      <c r="BP49" s="25"/>
      <c r="BQ49" s="25"/>
      <c r="BR49" s="42">
        <f t="shared" si="3"/>
        <v>3278181</v>
      </c>
      <c r="BS49" s="25"/>
      <c r="BT49" s="25"/>
      <c r="BU49" s="25">
        <f t="shared" si="17"/>
        <v>3278181</v>
      </c>
      <c r="BV49" s="25"/>
      <c r="BW49" s="25"/>
      <c r="BX49" s="25"/>
      <c r="BY49" s="25"/>
      <c r="BZ49" s="25"/>
      <c r="CA49" s="25"/>
      <c r="CB49" s="35"/>
    </row>
    <row r="50" spans="2:80" ht="84" customHeight="1">
      <c r="B50" s="620"/>
      <c r="C50" s="616"/>
      <c r="D50" s="514"/>
      <c r="E50" s="517"/>
      <c r="F50" s="519"/>
      <c r="G50" s="519"/>
      <c r="H50" s="490"/>
      <c r="I50" s="490"/>
      <c r="J50" s="492"/>
      <c r="K50" s="480"/>
      <c r="L50" s="481"/>
      <c r="M50" s="480"/>
      <c r="N50" s="480"/>
      <c r="O50" s="55">
        <v>40</v>
      </c>
      <c r="P50" s="55" t="s">
        <v>156</v>
      </c>
      <c r="Q50" s="55" t="s">
        <v>154</v>
      </c>
      <c r="R50" s="66"/>
      <c r="S50" s="66"/>
      <c r="T50" s="66" t="s">
        <v>157</v>
      </c>
      <c r="U50" s="66" t="s">
        <v>507</v>
      </c>
      <c r="V50" s="66" t="s">
        <v>94</v>
      </c>
      <c r="W50" s="66" t="s">
        <v>158</v>
      </c>
      <c r="X50" s="66">
        <v>0</v>
      </c>
      <c r="Y50" s="66">
        <v>4</v>
      </c>
      <c r="Z50" s="52">
        <v>0.000848046786954537</v>
      </c>
      <c r="AA50" s="52">
        <v>0.000851501390345875</v>
      </c>
      <c r="AB50" s="66">
        <v>1</v>
      </c>
      <c r="AC50" s="66"/>
      <c r="AD50" s="52">
        <v>0.0008267003789765776</v>
      </c>
      <c r="AE50" s="66">
        <v>1</v>
      </c>
      <c r="AF50" s="66"/>
      <c r="AG50" s="52">
        <v>0.0008026166835403759</v>
      </c>
      <c r="AH50" s="66">
        <v>1</v>
      </c>
      <c r="AI50" s="66"/>
      <c r="AJ50" s="52">
        <v>0.0009091131920598384</v>
      </c>
      <c r="AK50" s="66">
        <v>1</v>
      </c>
      <c r="AL50" s="66"/>
      <c r="AM50" s="42">
        <f t="shared" si="12"/>
        <v>20918135</v>
      </c>
      <c r="AN50" s="42">
        <f t="shared" si="4"/>
        <v>5000000</v>
      </c>
      <c r="AO50" s="25"/>
      <c r="AP50" s="25"/>
      <c r="AQ50" s="25">
        <v>5000000</v>
      </c>
      <c r="AR50" s="25"/>
      <c r="AS50" s="25"/>
      <c r="AT50" s="25"/>
      <c r="AU50" s="25"/>
      <c r="AV50" s="25"/>
      <c r="AW50" s="25"/>
      <c r="AX50" s="42">
        <f t="shared" si="2"/>
        <v>5150000</v>
      </c>
      <c r="AY50" s="25"/>
      <c r="AZ50" s="25"/>
      <c r="BA50" s="25">
        <f>AQ50*1.03</f>
        <v>5150000</v>
      </c>
      <c r="BB50" s="25"/>
      <c r="BC50" s="25"/>
      <c r="BD50" s="25"/>
      <c r="BE50" s="25"/>
      <c r="BF50" s="25"/>
      <c r="BG50" s="25"/>
      <c r="BH50" s="42">
        <f t="shared" si="5"/>
        <v>5304500</v>
      </c>
      <c r="BI50" s="25"/>
      <c r="BJ50" s="25"/>
      <c r="BK50" s="25">
        <f t="shared" si="16"/>
        <v>5304500</v>
      </c>
      <c r="BL50" s="25"/>
      <c r="BM50" s="25"/>
      <c r="BN50" s="25"/>
      <c r="BO50" s="25"/>
      <c r="BP50" s="25"/>
      <c r="BQ50" s="25"/>
      <c r="BR50" s="42">
        <f t="shared" si="3"/>
        <v>5463635</v>
      </c>
      <c r="BS50" s="25"/>
      <c r="BT50" s="25"/>
      <c r="BU50" s="25">
        <f t="shared" si="17"/>
        <v>5463635</v>
      </c>
      <c r="BV50" s="25"/>
      <c r="BW50" s="25"/>
      <c r="BX50" s="25"/>
      <c r="BY50" s="25"/>
      <c r="BZ50" s="25"/>
      <c r="CA50" s="25"/>
      <c r="CB50" s="35"/>
    </row>
    <row r="51" spans="2:80" ht="84" customHeight="1">
      <c r="B51" s="620"/>
      <c r="C51" s="616"/>
      <c r="D51" s="514"/>
      <c r="E51" s="517"/>
      <c r="F51" s="519"/>
      <c r="G51" s="519"/>
      <c r="H51" s="491"/>
      <c r="I51" s="491"/>
      <c r="J51" s="492"/>
      <c r="K51" s="480"/>
      <c r="L51" s="481"/>
      <c r="M51" s="480"/>
      <c r="N51" s="480"/>
      <c r="O51" s="55">
        <v>42</v>
      </c>
      <c r="P51" s="55"/>
      <c r="Q51" s="55"/>
      <c r="R51" s="66"/>
      <c r="S51" s="66"/>
      <c r="T51" s="339" t="s">
        <v>737</v>
      </c>
      <c r="U51" s="66" t="s">
        <v>509</v>
      </c>
      <c r="V51" s="66" t="s">
        <v>94</v>
      </c>
      <c r="W51" s="66" t="s">
        <v>158</v>
      </c>
      <c r="X51" s="66" t="s">
        <v>161</v>
      </c>
      <c r="Y51" s="66">
        <v>50</v>
      </c>
      <c r="Z51" s="52">
        <v>0.006784374295636296</v>
      </c>
      <c r="AA51" s="52">
        <v>0.007095844919548958</v>
      </c>
      <c r="AB51" s="66">
        <v>5</v>
      </c>
      <c r="AC51" s="66"/>
      <c r="AD51" s="52">
        <v>0.0068891698248048135</v>
      </c>
      <c r="AE51" s="66">
        <v>15</v>
      </c>
      <c r="AF51" s="66"/>
      <c r="AG51" s="52">
        <v>0.006688472362836465</v>
      </c>
      <c r="AH51" s="66">
        <v>20</v>
      </c>
      <c r="AI51" s="66"/>
      <c r="AJ51" s="52">
        <v>0.006493665657570274</v>
      </c>
      <c r="AK51" s="66">
        <v>10</v>
      </c>
      <c r="AL51" s="66"/>
      <c r="AM51" s="42">
        <f t="shared" si="12"/>
        <v>0</v>
      </c>
      <c r="AN51" s="42">
        <f t="shared" si="4"/>
        <v>0</v>
      </c>
      <c r="AO51" s="25"/>
      <c r="AP51" s="25"/>
      <c r="AQ51" s="25"/>
      <c r="AR51" s="25"/>
      <c r="AS51" s="25"/>
      <c r="AT51" s="25"/>
      <c r="AU51" s="25"/>
      <c r="AV51" s="25"/>
      <c r="AW51" s="25"/>
      <c r="AX51" s="42">
        <f t="shared" si="2"/>
        <v>0</v>
      </c>
      <c r="AY51" s="25"/>
      <c r="AZ51" s="25"/>
      <c r="BA51" s="25"/>
      <c r="BB51" s="25"/>
      <c r="BC51" s="25"/>
      <c r="BD51" s="25"/>
      <c r="BE51" s="25"/>
      <c r="BF51" s="25"/>
      <c r="BG51" s="25"/>
      <c r="BH51" s="42">
        <f t="shared" si="5"/>
        <v>0</v>
      </c>
      <c r="BI51" s="25"/>
      <c r="BJ51" s="25"/>
      <c r="BK51" s="25"/>
      <c r="BL51" s="25"/>
      <c r="BM51" s="25"/>
      <c r="BN51" s="25"/>
      <c r="BO51" s="25"/>
      <c r="BP51" s="25"/>
      <c r="BQ51" s="25"/>
      <c r="BR51" s="42">
        <f t="shared" si="3"/>
        <v>0</v>
      </c>
      <c r="BS51" s="25"/>
      <c r="BT51" s="25"/>
      <c r="BU51" s="25"/>
      <c r="BV51" s="25"/>
      <c r="BW51" s="25"/>
      <c r="BX51" s="25"/>
      <c r="BY51" s="25"/>
      <c r="BZ51" s="25"/>
      <c r="CA51" s="25"/>
      <c r="CB51" s="35"/>
    </row>
    <row r="52" spans="2:80" ht="84" customHeight="1">
      <c r="B52" s="620"/>
      <c r="C52" s="616"/>
      <c r="D52" s="514"/>
      <c r="E52" s="517"/>
      <c r="F52" s="519" t="s">
        <v>414</v>
      </c>
      <c r="G52" s="519">
        <v>13</v>
      </c>
      <c r="H52" s="489" t="s">
        <v>401</v>
      </c>
      <c r="I52" s="489" t="s">
        <v>162</v>
      </c>
      <c r="J52" s="492" t="s">
        <v>163</v>
      </c>
      <c r="K52" s="480">
        <v>0.7</v>
      </c>
      <c r="L52" s="481">
        <v>0.005563186922421763</v>
      </c>
      <c r="M52" s="480">
        <v>0.35</v>
      </c>
      <c r="N52" s="480">
        <v>0.35</v>
      </c>
      <c r="O52" s="55">
        <v>43</v>
      </c>
      <c r="P52" s="55" t="s">
        <v>160</v>
      </c>
      <c r="Q52" s="55" t="s">
        <v>164</v>
      </c>
      <c r="R52" s="66"/>
      <c r="S52" s="66"/>
      <c r="T52" s="66" t="s">
        <v>165</v>
      </c>
      <c r="U52" s="66" t="s">
        <v>510</v>
      </c>
      <c r="V52" s="66" t="s">
        <v>94</v>
      </c>
      <c r="W52" s="66" t="s">
        <v>166</v>
      </c>
      <c r="X52" s="66">
        <v>0</v>
      </c>
      <c r="Y52" s="66">
        <v>1</v>
      </c>
      <c r="Z52" s="52">
        <v>0.0008141249154763555</v>
      </c>
      <c r="AA52" s="52">
        <v>0.000851501390345875</v>
      </c>
      <c r="AB52" s="66">
        <v>1</v>
      </c>
      <c r="AC52" s="66"/>
      <c r="AD52" s="52">
        <v>0.0008267003789765776</v>
      </c>
      <c r="AE52" s="66">
        <v>0</v>
      </c>
      <c r="AF52" s="66"/>
      <c r="AG52" s="52">
        <v>0.0008026166835403759</v>
      </c>
      <c r="AH52" s="66">
        <v>0</v>
      </c>
      <c r="AI52" s="66"/>
      <c r="AJ52" s="52">
        <v>0.000779239878908433</v>
      </c>
      <c r="AK52" s="66">
        <v>0</v>
      </c>
      <c r="AL52" s="66"/>
      <c r="AM52" s="42">
        <f t="shared" si="12"/>
        <v>3500000</v>
      </c>
      <c r="AN52" s="42">
        <f t="shared" si="4"/>
        <v>0</v>
      </c>
      <c r="AO52" s="25"/>
      <c r="AP52" s="25"/>
      <c r="AQ52" s="25"/>
      <c r="AR52" s="25"/>
      <c r="AS52" s="25"/>
      <c r="AT52" s="25"/>
      <c r="AU52" s="25"/>
      <c r="AV52" s="25"/>
      <c r="AW52" s="25"/>
      <c r="AX52" s="42">
        <f t="shared" si="2"/>
        <v>3500000</v>
      </c>
      <c r="AY52" s="25"/>
      <c r="AZ52" s="25"/>
      <c r="BA52" s="25">
        <v>3500000</v>
      </c>
      <c r="BB52" s="25"/>
      <c r="BC52" s="25"/>
      <c r="BD52" s="25"/>
      <c r="BE52" s="25"/>
      <c r="BF52" s="25"/>
      <c r="BG52" s="25"/>
      <c r="BH52" s="42">
        <f t="shared" si="5"/>
        <v>0</v>
      </c>
      <c r="BI52" s="25"/>
      <c r="BJ52" s="25"/>
      <c r="BK52" s="25"/>
      <c r="BL52" s="25"/>
      <c r="BM52" s="25"/>
      <c r="BN52" s="25"/>
      <c r="BO52" s="25"/>
      <c r="BP52" s="25"/>
      <c r="BQ52" s="25"/>
      <c r="BR52" s="42">
        <f t="shared" si="3"/>
        <v>0</v>
      </c>
      <c r="BS52" s="25"/>
      <c r="BT52" s="25"/>
      <c r="BU52" s="25"/>
      <c r="BV52" s="25"/>
      <c r="BW52" s="25"/>
      <c r="BX52" s="25"/>
      <c r="BY52" s="25"/>
      <c r="BZ52" s="25"/>
      <c r="CA52" s="25"/>
      <c r="CB52" s="35"/>
    </row>
    <row r="53" spans="2:80" ht="84" customHeight="1">
      <c r="B53" s="620"/>
      <c r="C53" s="616"/>
      <c r="D53" s="514"/>
      <c r="E53" s="517"/>
      <c r="F53" s="519"/>
      <c r="G53" s="519"/>
      <c r="H53" s="490"/>
      <c r="I53" s="490"/>
      <c r="J53" s="492"/>
      <c r="K53" s="480"/>
      <c r="L53" s="481"/>
      <c r="M53" s="480"/>
      <c r="N53" s="480"/>
      <c r="O53" s="55">
        <v>44</v>
      </c>
      <c r="P53" s="55" t="s">
        <v>160</v>
      </c>
      <c r="Q53" s="55" t="s">
        <v>164</v>
      </c>
      <c r="R53" s="66"/>
      <c r="S53" s="66"/>
      <c r="T53" s="66" t="s">
        <v>167</v>
      </c>
      <c r="U53" s="66" t="s">
        <v>511</v>
      </c>
      <c r="V53" s="66" t="s">
        <v>94</v>
      </c>
      <c r="W53" s="66" t="s">
        <v>166</v>
      </c>
      <c r="X53" s="66">
        <v>0</v>
      </c>
      <c r="Y53" s="66">
        <v>4</v>
      </c>
      <c r="Z53" s="52">
        <v>0.0008141249154763555</v>
      </c>
      <c r="AA53" s="52">
        <v>0.000851501390345875</v>
      </c>
      <c r="AB53" s="66">
        <v>1</v>
      </c>
      <c r="AC53" s="66"/>
      <c r="AD53" s="52">
        <v>0.0008267003789765776</v>
      </c>
      <c r="AE53" s="66">
        <v>1</v>
      </c>
      <c r="AF53" s="66"/>
      <c r="AG53" s="52">
        <v>0.0008026166835403759</v>
      </c>
      <c r="AH53" s="66">
        <v>1</v>
      </c>
      <c r="AI53" s="66"/>
      <c r="AJ53" s="52">
        <v>0.000779239878908433</v>
      </c>
      <c r="AK53" s="66">
        <v>0</v>
      </c>
      <c r="AL53" s="66"/>
      <c r="AM53" s="42">
        <f t="shared" si="12"/>
        <v>20918135</v>
      </c>
      <c r="AN53" s="42">
        <f t="shared" si="4"/>
        <v>5000000</v>
      </c>
      <c r="AO53" s="25"/>
      <c r="AP53" s="25"/>
      <c r="AQ53" s="25">
        <v>5000000</v>
      </c>
      <c r="AR53" s="25"/>
      <c r="AS53" s="25"/>
      <c r="AT53" s="25"/>
      <c r="AU53" s="25"/>
      <c r="AV53" s="25"/>
      <c r="AW53" s="25"/>
      <c r="AX53" s="42">
        <f t="shared" si="2"/>
        <v>5150000</v>
      </c>
      <c r="AY53" s="25"/>
      <c r="AZ53" s="25"/>
      <c r="BA53" s="25">
        <f>AQ53*1.03</f>
        <v>5150000</v>
      </c>
      <c r="BB53" s="25"/>
      <c r="BC53" s="25"/>
      <c r="BD53" s="25"/>
      <c r="BE53" s="25"/>
      <c r="BF53" s="25"/>
      <c r="BG53" s="25"/>
      <c r="BH53" s="42">
        <f t="shared" si="5"/>
        <v>5304500</v>
      </c>
      <c r="BI53" s="25"/>
      <c r="BJ53" s="25"/>
      <c r="BK53" s="25">
        <f>BA53*1.03</f>
        <v>5304500</v>
      </c>
      <c r="BL53" s="25"/>
      <c r="BM53" s="25"/>
      <c r="BN53" s="25"/>
      <c r="BO53" s="25"/>
      <c r="BP53" s="25"/>
      <c r="BQ53" s="25"/>
      <c r="BR53" s="42">
        <f t="shared" si="3"/>
        <v>5463635</v>
      </c>
      <c r="BS53" s="25"/>
      <c r="BT53" s="25"/>
      <c r="BU53" s="25">
        <f>BK53*1.03</f>
        <v>5463635</v>
      </c>
      <c r="BV53" s="25"/>
      <c r="BW53" s="25"/>
      <c r="BX53" s="25"/>
      <c r="BY53" s="25"/>
      <c r="BZ53" s="25"/>
      <c r="CA53" s="25"/>
      <c r="CB53" s="35"/>
    </row>
    <row r="54" spans="2:80" ht="84" customHeight="1">
      <c r="B54" s="620"/>
      <c r="C54" s="616"/>
      <c r="D54" s="514"/>
      <c r="E54" s="517"/>
      <c r="F54" s="519"/>
      <c r="G54" s="519"/>
      <c r="H54" s="490"/>
      <c r="I54" s="490"/>
      <c r="J54" s="492"/>
      <c r="K54" s="480"/>
      <c r="L54" s="481"/>
      <c r="M54" s="480"/>
      <c r="N54" s="480"/>
      <c r="O54" s="55">
        <v>45</v>
      </c>
      <c r="P54" s="55"/>
      <c r="Q54" s="55"/>
      <c r="R54" s="66"/>
      <c r="S54" s="66"/>
      <c r="T54" s="66" t="s">
        <v>168</v>
      </c>
      <c r="U54" s="66" t="s">
        <v>512</v>
      </c>
      <c r="V54" s="66" t="s">
        <v>94</v>
      </c>
      <c r="W54" s="66" t="s">
        <v>166</v>
      </c>
      <c r="X54" s="66">
        <v>0</v>
      </c>
      <c r="Y54" s="66">
        <v>1</v>
      </c>
      <c r="Z54" s="52">
        <v>0.0027815934612108813</v>
      </c>
      <c r="AA54" s="52">
        <v>0.0028383379678195834</v>
      </c>
      <c r="AB54" s="66">
        <v>0</v>
      </c>
      <c r="AC54" s="66"/>
      <c r="AD54" s="52">
        <v>0.003031234722914118</v>
      </c>
      <c r="AE54" s="66">
        <v>1</v>
      </c>
      <c r="AF54" s="66"/>
      <c r="AG54" s="52">
        <v>0.0026753889451345864</v>
      </c>
      <c r="AH54" s="66">
        <v>0</v>
      </c>
      <c r="AI54" s="66"/>
      <c r="AJ54" s="52">
        <v>0.00259746626302811</v>
      </c>
      <c r="AK54" s="66">
        <v>0</v>
      </c>
      <c r="AL54" s="66"/>
      <c r="AM54" s="42">
        <f t="shared" si="12"/>
        <v>0</v>
      </c>
      <c r="AN54" s="42">
        <f t="shared" si="4"/>
        <v>0</v>
      </c>
      <c r="AO54" s="25"/>
      <c r="AP54" s="25"/>
      <c r="AQ54" s="25"/>
      <c r="AR54" s="25"/>
      <c r="AS54" s="25"/>
      <c r="AT54" s="25"/>
      <c r="AU54" s="25"/>
      <c r="AV54" s="25"/>
      <c r="AW54" s="25"/>
      <c r="AX54" s="42">
        <f t="shared" si="2"/>
        <v>0</v>
      </c>
      <c r="AY54" s="25"/>
      <c r="AZ54" s="25"/>
      <c r="BA54" s="25"/>
      <c r="BB54" s="25"/>
      <c r="BC54" s="25"/>
      <c r="BD54" s="25"/>
      <c r="BE54" s="25"/>
      <c r="BF54" s="25"/>
      <c r="BG54" s="25"/>
      <c r="BH54" s="42">
        <f t="shared" si="5"/>
        <v>0</v>
      </c>
      <c r="BI54" s="25"/>
      <c r="BJ54" s="25"/>
      <c r="BK54" s="25"/>
      <c r="BL54" s="25"/>
      <c r="BM54" s="25"/>
      <c r="BN54" s="25"/>
      <c r="BO54" s="25"/>
      <c r="BP54" s="25"/>
      <c r="BQ54" s="25"/>
      <c r="BR54" s="42">
        <f t="shared" si="3"/>
        <v>0</v>
      </c>
      <c r="BS54" s="25"/>
      <c r="BT54" s="25"/>
      <c r="BU54" s="25"/>
      <c r="BV54" s="25"/>
      <c r="BW54" s="25"/>
      <c r="BX54" s="25"/>
      <c r="BY54" s="25"/>
      <c r="BZ54" s="25"/>
      <c r="CA54" s="25"/>
      <c r="CB54" s="35"/>
    </row>
    <row r="55" spans="2:80" ht="84" customHeight="1">
      <c r="B55" s="620"/>
      <c r="C55" s="616"/>
      <c r="D55" s="514"/>
      <c r="E55" s="517"/>
      <c r="F55" s="519"/>
      <c r="G55" s="519"/>
      <c r="H55" s="491"/>
      <c r="I55" s="491"/>
      <c r="J55" s="492"/>
      <c r="K55" s="480"/>
      <c r="L55" s="481"/>
      <c r="M55" s="480"/>
      <c r="N55" s="480"/>
      <c r="O55" s="55">
        <v>46</v>
      </c>
      <c r="P55" s="349" t="s">
        <v>160</v>
      </c>
      <c r="Q55" s="55" t="s">
        <v>164</v>
      </c>
      <c r="R55" s="66"/>
      <c r="S55" s="66"/>
      <c r="T55" s="66" t="s">
        <v>169</v>
      </c>
      <c r="U55" s="66" t="s">
        <v>513</v>
      </c>
      <c r="V55" s="66" t="s">
        <v>94</v>
      </c>
      <c r="W55" s="66" t="s">
        <v>166</v>
      </c>
      <c r="X55" s="66">
        <v>0</v>
      </c>
      <c r="Y55" s="66">
        <v>2</v>
      </c>
      <c r="Z55" s="52">
        <v>0.0011533436302581703</v>
      </c>
      <c r="AA55" s="52">
        <v>0.0011353351871278333</v>
      </c>
      <c r="AB55" s="66">
        <v>0</v>
      </c>
      <c r="AC55" s="66"/>
      <c r="AD55" s="52">
        <v>0.0013778339649609627</v>
      </c>
      <c r="AE55" s="66">
        <v>1</v>
      </c>
      <c r="AF55" s="66"/>
      <c r="AG55" s="52">
        <v>0.0010701555780538346</v>
      </c>
      <c r="AH55" s="66">
        <v>1</v>
      </c>
      <c r="AI55" s="66"/>
      <c r="AJ55" s="52">
        <v>0.0010389865052112441</v>
      </c>
      <c r="AK55" s="66">
        <v>0</v>
      </c>
      <c r="AL55" s="66"/>
      <c r="AM55" s="42">
        <f t="shared" si="12"/>
        <v>7105000</v>
      </c>
      <c r="AN55" s="42">
        <f t="shared" si="4"/>
        <v>0</v>
      </c>
      <c r="AO55" s="25"/>
      <c r="AP55" s="25"/>
      <c r="AQ55" s="25"/>
      <c r="AR55" s="25"/>
      <c r="AS55" s="25"/>
      <c r="AT55" s="25"/>
      <c r="AU55" s="25"/>
      <c r="AV55" s="25"/>
      <c r="AW55" s="25"/>
      <c r="AX55" s="42">
        <f t="shared" si="2"/>
        <v>3500000</v>
      </c>
      <c r="AY55" s="25"/>
      <c r="AZ55" s="25"/>
      <c r="BA55" s="25">
        <v>3500000</v>
      </c>
      <c r="BB55" s="25"/>
      <c r="BC55" s="25"/>
      <c r="BD55" s="25"/>
      <c r="BE55" s="25"/>
      <c r="BF55" s="25"/>
      <c r="BG55" s="25"/>
      <c r="BH55" s="42">
        <f t="shared" si="5"/>
        <v>3605000</v>
      </c>
      <c r="BI55" s="25"/>
      <c r="BJ55" s="25"/>
      <c r="BK55" s="25">
        <f>BA55*1.03</f>
        <v>3605000</v>
      </c>
      <c r="BL55" s="25"/>
      <c r="BM55" s="25"/>
      <c r="BN55" s="25"/>
      <c r="BO55" s="25"/>
      <c r="BP55" s="25"/>
      <c r="BQ55" s="25"/>
      <c r="BR55" s="42">
        <f t="shared" si="3"/>
        <v>0</v>
      </c>
      <c r="BS55" s="25"/>
      <c r="BT55" s="25"/>
      <c r="BU55" s="25"/>
      <c r="BV55" s="25"/>
      <c r="BW55" s="25"/>
      <c r="BX55" s="25"/>
      <c r="BY55" s="25"/>
      <c r="BZ55" s="25"/>
      <c r="CA55" s="25"/>
      <c r="CB55" s="35"/>
    </row>
    <row r="56" spans="2:80" ht="84" customHeight="1">
      <c r="B56" s="620"/>
      <c r="C56" s="616"/>
      <c r="D56" s="514"/>
      <c r="E56" s="517"/>
      <c r="F56" s="519" t="s">
        <v>415</v>
      </c>
      <c r="G56" s="519">
        <v>14</v>
      </c>
      <c r="H56" s="489" t="s">
        <v>170</v>
      </c>
      <c r="I56" s="489" t="s">
        <v>171</v>
      </c>
      <c r="J56" s="492">
        <v>0</v>
      </c>
      <c r="K56" s="480">
        <v>1</v>
      </c>
      <c r="L56" s="481">
        <v>0.002026696133335431</v>
      </c>
      <c r="M56" s="480">
        <v>0.5</v>
      </c>
      <c r="N56" s="480">
        <v>0.5</v>
      </c>
      <c r="O56" s="55">
        <v>47</v>
      </c>
      <c r="P56" s="55" t="s">
        <v>156</v>
      </c>
      <c r="Q56" s="55" t="s">
        <v>172</v>
      </c>
      <c r="R56" s="66"/>
      <c r="S56" s="66"/>
      <c r="T56" s="66" t="s">
        <v>173</v>
      </c>
      <c r="U56" s="66" t="s">
        <v>506</v>
      </c>
      <c r="V56" s="66" t="s">
        <v>94</v>
      </c>
      <c r="W56" s="66" t="s">
        <v>95</v>
      </c>
      <c r="X56" s="66">
        <v>0</v>
      </c>
      <c r="Y56" s="66">
        <v>8</v>
      </c>
      <c r="Z56" s="52">
        <v>0.0011163687903469526</v>
      </c>
      <c r="AA56" s="52">
        <v>0.0011353351871278333</v>
      </c>
      <c r="AB56" s="66">
        <v>2</v>
      </c>
      <c r="AC56" s="66"/>
      <c r="AD56" s="52">
        <v>0.00110226717196877</v>
      </c>
      <c r="AE56" s="66">
        <v>2</v>
      </c>
      <c r="AF56" s="66"/>
      <c r="AG56" s="52">
        <v>0.0010701555780538346</v>
      </c>
      <c r="AH56" s="66">
        <v>2</v>
      </c>
      <c r="AI56" s="66"/>
      <c r="AJ56" s="52">
        <v>0.001157171220179023</v>
      </c>
      <c r="AK56" s="66">
        <v>2</v>
      </c>
      <c r="AL56" s="66"/>
      <c r="AM56" s="42">
        <f t="shared" si="12"/>
        <v>16734508</v>
      </c>
      <c r="AN56" s="42">
        <f t="shared" si="4"/>
        <v>4000000</v>
      </c>
      <c r="AO56" s="25"/>
      <c r="AP56" s="25"/>
      <c r="AQ56" s="25">
        <v>4000000</v>
      </c>
      <c r="AR56" s="25"/>
      <c r="AS56" s="25"/>
      <c r="AT56" s="25"/>
      <c r="AU56" s="25"/>
      <c r="AV56" s="25"/>
      <c r="AW56" s="25"/>
      <c r="AX56" s="42">
        <f t="shared" si="2"/>
        <v>4120000</v>
      </c>
      <c r="AY56" s="25"/>
      <c r="AZ56" s="25"/>
      <c r="BA56" s="25">
        <f>AQ56*1.03</f>
        <v>4120000</v>
      </c>
      <c r="BB56" s="25"/>
      <c r="BC56" s="25"/>
      <c r="BD56" s="25"/>
      <c r="BE56" s="25"/>
      <c r="BF56" s="25"/>
      <c r="BG56" s="25"/>
      <c r="BH56" s="42">
        <f t="shared" si="5"/>
        <v>4243600</v>
      </c>
      <c r="BI56" s="25"/>
      <c r="BJ56" s="25"/>
      <c r="BK56" s="25">
        <f>BA56*1.03</f>
        <v>4243600</v>
      </c>
      <c r="BL56" s="25"/>
      <c r="BM56" s="25"/>
      <c r="BN56" s="25"/>
      <c r="BO56" s="25"/>
      <c r="BP56" s="25"/>
      <c r="BQ56" s="25"/>
      <c r="BR56" s="42">
        <f t="shared" si="3"/>
        <v>4370908</v>
      </c>
      <c r="BS56" s="25"/>
      <c r="BT56" s="25"/>
      <c r="BU56" s="25">
        <f>BK56*1.03</f>
        <v>4370908</v>
      </c>
      <c r="BV56" s="25"/>
      <c r="BW56" s="25"/>
      <c r="BX56" s="25"/>
      <c r="BY56" s="25"/>
      <c r="BZ56" s="25"/>
      <c r="CA56" s="25"/>
      <c r="CB56" s="35"/>
    </row>
    <row r="57" spans="2:80" ht="84" customHeight="1">
      <c r="B57" s="620"/>
      <c r="C57" s="616"/>
      <c r="D57" s="514"/>
      <c r="E57" s="517"/>
      <c r="F57" s="519"/>
      <c r="G57" s="519"/>
      <c r="H57" s="491"/>
      <c r="I57" s="491"/>
      <c r="J57" s="492"/>
      <c r="K57" s="480"/>
      <c r="L57" s="481"/>
      <c r="M57" s="480"/>
      <c r="N57" s="480"/>
      <c r="O57" s="55">
        <v>48</v>
      </c>
      <c r="P57" s="349" t="s">
        <v>156</v>
      </c>
      <c r="Q57" s="55" t="s">
        <v>172</v>
      </c>
      <c r="R57" s="66"/>
      <c r="S57" s="66"/>
      <c r="T57" s="66" t="s">
        <v>174</v>
      </c>
      <c r="U57" s="66" t="s">
        <v>494</v>
      </c>
      <c r="V57" s="66" t="s">
        <v>94</v>
      </c>
      <c r="W57" s="66" t="s">
        <v>175</v>
      </c>
      <c r="X57" s="66">
        <v>0</v>
      </c>
      <c r="Y57" s="66">
        <v>8</v>
      </c>
      <c r="Z57" s="52">
        <v>0.0009103273429884782</v>
      </c>
      <c r="AA57" s="52">
        <v>0.0009082681497022666</v>
      </c>
      <c r="AB57" s="66">
        <v>2</v>
      </c>
      <c r="AC57" s="66"/>
      <c r="AD57" s="52">
        <v>0.0009507054358230642</v>
      </c>
      <c r="AE57" s="66">
        <v>2</v>
      </c>
      <c r="AF57" s="66"/>
      <c r="AG57" s="52">
        <v>0.0009545787756240203</v>
      </c>
      <c r="AH57" s="66">
        <v>2</v>
      </c>
      <c r="AI57" s="66"/>
      <c r="AJ57" s="52">
        <v>0.0008311892041689953</v>
      </c>
      <c r="AK57" s="66">
        <v>2</v>
      </c>
      <c r="AL57" s="66"/>
      <c r="AM57" s="42">
        <f t="shared" si="12"/>
        <v>16734508</v>
      </c>
      <c r="AN57" s="42">
        <f t="shared" si="4"/>
        <v>4000000</v>
      </c>
      <c r="AO57" s="25"/>
      <c r="AP57" s="25"/>
      <c r="AQ57" s="25">
        <v>4000000</v>
      </c>
      <c r="AR57" s="25"/>
      <c r="AS57" s="25"/>
      <c r="AT57" s="25"/>
      <c r="AU57" s="25"/>
      <c r="AV57" s="25"/>
      <c r="AW57" s="25"/>
      <c r="AX57" s="42">
        <f t="shared" si="2"/>
        <v>4120000</v>
      </c>
      <c r="AY57" s="25"/>
      <c r="AZ57" s="25"/>
      <c r="BA57" s="25">
        <f>AQ57*1.03</f>
        <v>4120000</v>
      </c>
      <c r="BB57" s="25"/>
      <c r="BC57" s="25"/>
      <c r="BD57" s="25"/>
      <c r="BE57" s="25"/>
      <c r="BF57" s="25"/>
      <c r="BG57" s="25"/>
      <c r="BH57" s="42">
        <f t="shared" si="5"/>
        <v>4243600</v>
      </c>
      <c r="BI57" s="25"/>
      <c r="BJ57" s="25"/>
      <c r="BK57" s="25">
        <f>BA57*1.03</f>
        <v>4243600</v>
      </c>
      <c r="BL57" s="25"/>
      <c r="BM57" s="25"/>
      <c r="BN57" s="25"/>
      <c r="BO57" s="25"/>
      <c r="BP57" s="25"/>
      <c r="BQ57" s="25"/>
      <c r="BR57" s="42">
        <f t="shared" si="3"/>
        <v>4370908</v>
      </c>
      <c r="BS57" s="25"/>
      <c r="BT57" s="25"/>
      <c r="BU57" s="25">
        <f>BK57*1.03</f>
        <v>4370908</v>
      </c>
      <c r="BV57" s="25"/>
      <c r="BW57" s="25"/>
      <c r="BX57" s="25"/>
      <c r="BY57" s="25"/>
      <c r="BZ57" s="25"/>
      <c r="CA57" s="25"/>
      <c r="CB57" s="35"/>
    </row>
    <row r="58" spans="2:80" ht="84" customHeight="1">
      <c r="B58" s="620"/>
      <c r="C58" s="616"/>
      <c r="D58" s="514"/>
      <c r="E58" s="517"/>
      <c r="F58" s="519" t="s">
        <v>176</v>
      </c>
      <c r="G58" s="519">
        <v>15</v>
      </c>
      <c r="H58" s="489" t="s">
        <v>177</v>
      </c>
      <c r="I58" s="489" t="s">
        <v>178</v>
      </c>
      <c r="J58" s="492">
        <v>486</v>
      </c>
      <c r="K58" s="480">
        <v>1</v>
      </c>
      <c r="L58" s="481">
        <v>0.0004884749492858133</v>
      </c>
      <c r="M58" s="492">
        <v>243</v>
      </c>
      <c r="N58" s="492">
        <v>243</v>
      </c>
      <c r="O58" s="55">
        <v>49</v>
      </c>
      <c r="P58" s="55" t="s">
        <v>140</v>
      </c>
      <c r="Q58" s="55" t="s">
        <v>179</v>
      </c>
      <c r="R58" s="66"/>
      <c r="S58" s="66"/>
      <c r="T58" s="66" t="s">
        <v>437</v>
      </c>
      <c r="U58" s="66" t="s">
        <v>438</v>
      </c>
      <c r="V58" s="67" t="s">
        <v>94</v>
      </c>
      <c r="W58" s="67" t="s">
        <v>180</v>
      </c>
      <c r="X58" s="67">
        <v>0</v>
      </c>
      <c r="Y58" s="72">
        <v>1</v>
      </c>
      <c r="Z58" s="52">
        <v>2.7137497182545183E-05</v>
      </c>
      <c r="AA58" s="52">
        <v>2.838337967819583E-05</v>
      </c>
      <c r="AB58" s="72">
        <v>0.25</v>
      </c>
      <c r="AC58" s="66"/>
      <c r="AD58" s="52">
        <v>2.7556679299219257E-05</v>
      </c>
      <c r="AE58" s="72">
        <v>0.25</v>
      </c>
      <c r="AF58" s="66"/>
      <c r="AG58" s="52">
        <v>2.6753889451345864E-05</v>
      </c>
      <c r="AH58" s="72">
        <v>0.25</v>
      </c>
      <c r="AI58" s="66"/>
      <c r="AJ58" s="52">
        <v>2.5974662630281102E-05</v>
      </c>
      <c r="AK58" s="72">
        <v>0.25</v>
      </c>
      <c r="AL58" s="66"/>
      <c r="AM58" s="42">
        <f t="shared" si="12"/>
        <v>400000</v>
      </c>
      <c r="AN58" s="42">
        <f t="shared" si="4"/>
        <v>100000</v>
      </c>
      <c r="AO58" s="25"/>
      <c r="AP58" s="25"/>
      <c r="AQ58" s="25">
        <v>100000</v>
      </c>
      <c r="AR58" s="25"/>
      <c r="AS58" s="25"/>
      <c r="AT58" s="25"/>
      <c r="AU58" s="25"/>
      <c r="AV58" s="25"/>
      <c r="AW58" s="25"/>
      <c r="AX58" s="42">
        <f t="shared" si="2"/>
        <v>100000</v>
      </c>
      <c r="AY58" s="25"/>
      <c r="AZ58" s="25"/>
      <c r="BA58" s="25">
        <v>100000</v>
      </c>
      <c r="BB58" s="25"/>
      <c r="BC58" s="25"/>
      <c r="BD58" s="25"/>
      <c r="BE58" s="25"/>
      <c r="BF58" s="25"/>
      <c r="BG58" s="25"/>
      <c r="BH58" s="42">
        <f t="shared" si="5"/>
        <v>100000</v>
      </c>
      <c r="BI58" s="25"/>
      <c r="BJ58" s="25"/>
      <c r="BK58" s="25">
        <v>100000</v>
      </c>
      <c r="BL58" s="25"/>
      <c r="BM58" s="25"/>
      <c r="BN58" s="25"/>
      <c r="BO58" s="25"/>
      <c r="BP58" s="25"/>
      <c r="BQ58" s="25"/>
      <c r="BR58" s="42">
        <f t="shared" si="3"/>
        <v>100000</v>
      </c>
      <c r="BS58" s="25"/>
      <c r="BT58" s="25"/>
      <c r="BU58" s="25">
        <v>100000</v>
      </c>
      <c r="BV58" s="25"/>
      <c r="BW58" s="25"/>
      <c r="BX58" s="25"/>
      <c r="BY58" s="25"/>
      <c r="BZ58" s="25"/>
      <c r="CA58" s="25"/>
      <c r="CB58" s="35"/>
    </row>
    <row r="59" spans="2:80" ht="84" customHeight="1">
      <c r="B59" s="620"/>
      <c r="C59" s="616"/>
      <c r="D59" s="514"/>
      <c r="E59" s="517"/>
      <c r="F59" s="519"/>
      <c r="G59" s="519"/>
      <c r="H59" s="490"/>
      <c r="I59" s="490"/>
      <c r="J59" s="492"/>
      <c r="K59" s="492"/>
      <c r="L59" s="481"/>
      <c r="M59" s="492"/>
      <c r="N59" s="492"/>
      <c r="O59" s="55">
        <v>50</v>
      </c>
      <c r="P59" s="55" t="s">
        <v>140</v>
      </c>
      <c r="Q59" s="55" t="s">
        <v>179</v>
      </c>
      <c r="R59" s="66"/>
      <c r="S59" s="66"/>
      <c r="T59" s="66" t="s">
        <v>181</v>
      </c>
      <c r="U59" s="66" t="s">
        <v>514</v>
      </c>
      <c r="V59" s="67" t="s">
        <v>94</v>
      </c>
      <c r="W59" s="67" t="s">
        <v>180</v>
      </c>
      <c r="X59" s="67">
        <v>0</v>
      </c>
      <c r="Y59" s="72">
        <v>1</v>
      </c>
      <c r="Z59" s="52">
        <v>2.7137497182545183E-05</v>
      </c>
      <c r="AA59" s="52">
        <v>2.838337967819583E-05</v>
      </c>
      <c r="AB59" s="72">
        <v>0.25</v>
      </c>
      <c r="AC59" s="66"/>
      <c r="AD59" s="52">
        <v>2.7556679299219257E-05</v>
      </c>
      <c r="AE59" s="72">
        <v>0.25</v>
      </c>
      <c r="AF59" s="66"/>
      <c r="AG59" s="52">
        <v>2.6753889451345864E-05</v>
      </c>
      <c r="AH59" s="72">
        <v>0.25</v>
      </c>
      <c r="AI59" s="66"/>
      <c r="AJ59" s="52">
        <v>2.5974662630281102E-05</v>
      </c>
      <c r="AK59" s="72">
        <v>0.25</v>
      </c>
      <c r="AL59" s="66"/>
      <c r="AM59" s="42">
        <f t="shared" si="12"/>
        <v>400000</v>
      </c>
      <c r="AN59" s="42">
        <f t="shared" si="4"/>
        <v>100000</v>
      </c>
      <c r="AO59" s="25"/>
      <c r="AP59" s="25"/>
      <c r="AQ59" s="25">
        <v>100000</v>
      </c>
      <c r="AR59" s="25"/>
      <c r="AS59" s="25"/>
      <c r="AT59" s="25"/>
      <c r="AU59" s="25"/>
      <c r="AV59" s="25"/>
      <c r="AW59" s="25"/>
      <c r="AX59" s="42">
        <f t="shared" si="2"/>
        <v>100000</v>
      </c>
      <c r="AY59" s="25"/>
      <c r="AZ59" s="25"/>
      <c r="BA59" s="25">
        <v>100000</v>
      </c>
      <c r="BB59" s="25"/>
      <c r="BC59" s="25"/>
      <c r="BD59" s="25"/>
      <c r="BE59" s="25"/>
      <c r="BF59" s="25"/>
      <c r="BG59" s="25"/>
      <c r="BH59" s="42">
        <f t="shared" si="5"/>
        <v>100000</v>
      </c>
      <c r="BI59" s="25"/>
      <c r="BJ59" s="25"/>
      <c r="BK59" s="25">
        <v>100000</v>
      </c>
      <c r="BL59" s="25"/>
      <c r="BM59" s="25"/>
      <c r="BN59" s="25"/>
      <c r="BO59" s="25"/>
      <c r="BP59" s="25"/>
      <c r="BQ59" s="25"/>
      <c r="BR59" s="42">
        <f t="shared" si="3"/>
        <v>100000</v>
      </c>
      <c r="BS59" s="25"/>
      <c r="BT59" s="25"/>
      <c r="BU59" s="25">
        <v>100000</v>
      </c>
      <c r="BV59" s="25"/>
      <c r="BW59" s="25"/>
      <c r="BX59" s="25"/>
      <c r="BY59" s="25"/>
      <c r="BZ59" s="25"/>
      <c r="CA59" s="25"/>
      <c r="CB59" s="35"/>
    </row>
    <row r="60" spans="2:80" ht="84" customHeight="1">
      <c r="B60" s="620"/>
      <c r="C60" s="616"/>
      <c r="D60" s="514"/>
      <c r="E60" s="517"/>
      <c r="F60" s="519"/>
      <c r="G60" s="519"/>
      <c r="H60" s="490"/>
      <c r="I60" s="490"/>
      <c r="J60" s="492"/>
      <c r="K60" s="492"/>
      <c r="L60" s="481"/>
      <c r="M60" s="492"/>
      <c r="N60" s="492"/>
      <c r="O60" s="55">
        <v>51</v>
      </c>
      <c r="P60" s="55" t="s">
        <v>140</v>
      </c>
      <c r="Q60" s="55" t="s">
        <v>179</v>
      </c>
      <c r="R60" s="66"/>
      <c r="S60" s="66"/>
      <c r="T60" s="66" t="s">
        <v>182</v>
      </c>
      <c r="U60" s="66" t="s">
        <v>514</v>
      </c>
      <c r="V60" s="67" t="s">
        <v>94</v>
      </c>
      <c r="W60" s="67" t="s">
        <v>180</v>
      </c>
      <c r="X60" s="67">
        <v>0</v>
      </c>
      <c r="Y60" s="72">
        <v>1</v>
      </c>
      <c r="Z60" s="52">
        <v>2.7137497182545183E-05</v>
      </c>
      <c r="AA60" s="52">
        <v>2.838337967819583E-05</v>
      </c>
      <c r="AB60" s="72">
        <v>0.25</v>
      </c>
      <c r="AC60" s="66"/>
      <c r="AD60" s="52">
        <v>2.7556679299219257E-05</v>
      </c>
      <c r="AE60" s="72">
        <v>0.25</v>
      </c>
      <c r="AF60" s="66"/>
      <c r="AG60" s="52">
        <v>2.6753889451345864E-05</v>
      </c>
      <c r="AH60" s="72">
        <v>0.25</v>
      </c>
      <c r="AI60" s="66"/>
      <c r="AJ60" s="52">
        <v>2.5974662630281102E-05</v>
      </c>
      <c r="AK60" s="72">
        <v>0.25</v>
      </c>
      <c r="AL60" s="66"/>
      <c r="AM60" s="42">
        <f t="shared" si="12"/>
        <v>400000</v>
      </c>
      <c r="AN60" s="42">
        <f t="shared" si="4"/>
        <v>100000</v>
      </c>
      <c r="AO60" s="25"/>
      <c r="AP60" s="25"/>
      <c r="AQ60" s="25">
        <v>100000</v>
      </c>
      <c r="AR60" s="25"/>
      <c r="AS60" s="25"/>
      <c r="AT60" s="25"/>
      <c r="AU60" s="25"/>
      <c r="AV60" s="25"/>
      <c r="AW60" s="25"/>
      <c r="AX60" s="42">
        <f t="shared" si="2"/>
        <v>100000</v>
      </c>
      <c r="AY60" s="25"/>
      <c r="AZ60" s="25"/>
      <c r="BA60" s="25">
        <v>100000</v>
      </c>
      <c r="BB60" s="25"/>
      <c r="BC60" s="25"/>
      <c r="BD60" s="25"/>
      <c r="BE60" s="25"/>
      <c r="BF60" s="25"/>
      <c r="BG60" s="25"/>
      <c r="BH60" s="42">
        <f t="shared" si="5"/>
        <v>100000</v>
      </c>
      <c r="BI60" s="25"/>
      <c r="BJ60" s="25"/>
      <c r="BK60" s="25">
        <v>100000</v>
      </c>
      <c r="BL60" s="25"/>
      <c r="BM60" s="25"/>
      <c r="BN60" s="25"/>
      <c r="BO60" s="25"/>
      <c r="BP60" s="25"/>
      <c r="BQ60" s="25"/>
      <c r="BR60" s="42">
        <f t="shared" si="3"/>
        <v>100000</v>
      </c>
      <c r="BS60" s="25"/>
      <c r="BT60" s="25"/>
      <c r="BU60" s="25">
        <v>100000</v>
      </c>
      <c r="BV60" s="25"/>
      <c r="BW60" s="25"/>
      <c r="BX60" s="25"/>
      <c r="BY60" s="25"/>
      <c r="BZ60" s="25"/>
      <c r="CA60" s="25"/>
      <c r="CB60" s="35"/>
    </row>
    <row r="61" spans="2:80" ht="84" customHeight="1">
      <c r="B61" s="620"/>
      <c r="C61" s="616"/>
      <c r="D61" s="514"/>
      <c r="E61" s="517"/>
      <c r="F61" s="519" t="s">
        <v>183</v>
      </c>
      <c r="G61" s="519"/>
      <c r="H61" s="490"/>
      <c r="I61" s="490"/>
      <c r="J61" s="492"/>
      <c r="K61" s="492"/>
      <c r="L61" s="481"/>
      <c r="M61" s="492"/>
      <c r="N61" s="492"/>
      <c r="O61" s="55">
        <v>52</v>
      </c>
      <c r="P61" s="55" t="s">
        <v>140</v>
      </c>
      <c r="Q61" s="55" t="s">
        <v>179</v>
      </c>
      <c r="R61" s="66"/>
      <c r="S61" s="66"/>
      <c r="T61" s="66" t="s">
        <v>184</v>
      </c>
      <c r="U61" s="66" t="s">
        <v>515</v>
      </c>
      <c r="V61" s="66" t="s">
        <v>94</v>
      </c>
      <c r="W61" s="66" t="s">
        <v>158</v>
      </c>
      <c r="X61" s="66">
        <v>0</v>
      </c>
      <c r="Y61" s="72">
        <v>1</v>
      </c>
      <c r="Z61" s="52">
        <v>2.7137497182545183E-05</v>
      </c>
      <c r="AA61" s="52">
        <v>2.838337967819583E-05</v>
      </c>
      <c r="AB61" s="72">
        <v>0.25</v>
      </c>
      <c r="AC61" s="66"/>
      <c r="AD61" s="52">
        <v>2.7556679299219257E-05</v>
      </c>
      <c r="AE61" s="72">
        <v>0.25</v>
      </c>
      <c r="AF61" s="66"/>
      <c r="AG61" s="52">
        <v>2.6753889451345864E-05</v>
      </c>
      <c r="AH61" s="72">
        <v>0.25</v>
      </c>
      <c r="AI61" s="66"/>
      <c r="AJ61" s="52">
        <v>2.5974662630281102E-05</v>
      </c>
      <c r="AK61" s="72">
        <v>0.25</v>
      </c>
      <c r="AL61" s="66"/>
      <c r="AM61" s="42">
        <f t="shared" si="12"/>
        <v>400000</v>
      </c>
      <c r="AN61" s="42">
        <f t="shared" si="4"/>
        <v>100000</v>
      </c>
      <c r="AO61" s="25"/>
      <c r="AP61" s="25"/>
      <c r="AQ61" s="25">
        <v>100000</v>
      </c>
      <c r="AR61" s="25"/>
      <c r="AS61" s="25"/>
      <c r="AT61" s="25"/>
      <c r="AU61" s="25"/>
      <c r="AV61" s="25"/>
      <c r="AW61" s="25"/>
      <c r="AX61" s="42">
        <f t="shared" si="2"/>
        <v>100000</v>
      </c>
      <c r="AY61" s="25"/>
      <c r="AZ61" s="25"/>
      <c r="BA61" s="25">
        <v>100000</v>
      </c>
      <c r="BB61" s="25"/>
      <c r="BC61" s="25"/>
      <c r="BD61" s="25"/>
      <c r="BE61" s="25"/>
      <c r="BF61" s="25"/>
      <c r="BG61" s="25"/>
      <c r="BH61" s="42">
        <f t="shared" si="5"/>
        <v>100000</v>
      </c>
      <c r="BI61" s="25"/>
      <c r="BJ61" s="25"/>
      <c r="BK61" s="25">
        <v>100000</v>
      </c>
      <c r="BL61" s="25"/>
      <c r="BM61" s="25"/>
      <c r="BN61" s="25"/>
      <c r="BO61" s="25"/>
      <c r="BP61" s="25"/>
      <c r="BQ61" s="25"/>
      <c r="BR61" s="42">
        <f t="shared" si="3"/>
        <v>100000</v>
      </c>
      <c r="BS61" s="25"/>
      <c r="BT61" s="25"/>
      <c r="BU61" s="25">
        <v>100000</v>
      </c>
      <c r="BV61" s="25"/>
      <c r="BW61" s="25"/>
      <c r="BX61" s="25"/>
      <c r="BY61" s="25"/>
      <c r="BZ61" s="25"/>
      <c r="CA61" s="25"/>
      <c r="CB61" s="35"/>
    </row>
    <row r="62" spans="2:80" ht="84" customHeight="1">
      <c r="B62" s="620"/>
      <c r="C62" s="616"/>
      <c r="D62" s="514"/>
      <c r="E62" s="517"/>
      <c r="F62" s="519"/>
      <c r="G62" s="519"/>
      <c r="H62" s="490"/>
      <c r="I62" s="490"/>
      <c r="J62" s="492"/>
      <c r="K62" s="492"/>
      <c r="L62" s="481"/>
      <c r="M62" s="492"/>
      <c r="N62" s="492"/>
      <c r="O62" s="55">
        <v>53</v>
      </c>
      <c r="P62" s="55" t="s">
        <v>140</v>
      </c>
      <c r="Q62" s="55" t="s">
        <v>179</v>
      </c>
      <c r="R62" s="66"/>
      <c r="S62" s="66"/>
      <c r="T62" s="66" t="s">
        <v>185</v>
      </c>
      <c r="U62" s="66" t="s">
        <v>516</v>
      </c>
      <c r="V62" s="66" t="s">
        <v>94</v>
      </c>
      <c r="W62" s="66" t="s">
        <v>106</v>
      </c>
      <c r="X62" s="66">
        <v>0</v>
      </c>
      <c r="Y62" s="66">
        <v>30</v>
      </c>
      <c r="Z62" s="52">
        <v>2.7137497182545183E-05</v>
      </c>
      <c r="AA62" s="52">
        <v>2.838337967819583E-05</v>
      </c>
      <c r="AB62" s="66">
        <v>5</v>
      </c>
      <c r="AC62" s="66"/>
      <c r="AD62" s="52">
        <v>2.7556679299219257E-05</v>
      </c>
      <c r="AE62" s="66">
        <v>10</v>
      </c>
      <c r="AF62" s="66"/>
      <c r="AG62" s="52">
        <v>2.6753889451345864E-05</v>
      </c>
      <c r="AH62" s="66">
        <v>10</v>
      </c>
      <c r="AI62" s="66"/>
      <c r="AJ62" s="52">
        <v>2.5974662630281102E-05</v>
      </c>
      <c r="AK62" s="66">
        <v>5</v>
      </c>
      <c r="AL62" s="66"/>
      <c r="AM62" s="42">
        <f t="shared" si="12"/>
        <v>400000</v>
      </c>
      <c r="AN62" s="42">
        <f t="shared" si="4"/>
        <v>100000</v>
      </c>
      <c r="AO62" s="25"/>
      <c r="AP62" s="25"/>
      <c r="AQ62" s="25">
        <v>100000</v>
      </c>
      <c r="AR62" s="25"/>
      <c r="AS62" s="25"/>
      <c r="AT62" s="25"/>
      <c r="AU62" s="25"/>
      <c r="AV62" s="25"/>
      <c r="AW62" s="25"/>
      <c r="AX62" s="42">
        <f t="shared" si="2"/>
        <v>100000</v>
      </c>
      <c r="AY62" s="25"/>
      <c r="AZ62" s="25"/>
      <c r="BA62" s="25">
        <v>100000</v>
      </c>
      <c r="BB62" s="25"/>
      <c r="BC62" s="25"/>
      <c r="BD62" s="25"/>
      <c r="BE62" s="25"/>
      <c r="BF62" s="25"/>
      <c r="BG62" s="25"/>
      <c r="BH62" s="42">
        <f t="shared" si="5"/>
        <v>100000</v>
      </c>
      <c r="BI62" s="25"/>
      <c r="BJ62" s="25"/>
      <c r="BK62" s="25">
        <v>100000</v>
      </c>
      <c r="BL62" s="25"/>
      <c r="BM62" s="25"/>
      <c r="BN62" s="25"/>
      <c r="BO62" s="25"/>
      <c r="BP62" s="25"/>
      <c r="BQ62" s="25"/>
      <c r="BR62" s="42">
        <f t="shared" si="3"/>
        <v>100000</v>
      </c>
      <c r="BS62" s="25"/>
      <c r="BT62" s="25"/>
      <c r="BU62" s="25">
        <v>100000</v>
      </c>
      <c r="BV62" s="25"/>
      <c r="BW62" s="25"/>
      <c r="BX62" s="25"/>
      <c r="BY62" s="25"/>
      <c r="BZ62" s="25"/>
      <c r="CA62" s="25"/>
      <c r="CB62" s="35"/>
    </row>
    <row r="63" spans="2:80" ht="84" customHeight="1">
      <c r="B63" s="620"/>
      <c r="C63" s="616"/>
      <c r="D63" s="514"/>
      <c r="E63" s="517"/>
      <c r="F63" s="519"/>
      <c r="G63" s="519"/>
      <c r="H63" s="490"/>
      <c r="I63" s="490"/>
      <c r="J63" s="492"/>
      <c r="K63" s="492"/>
      <c r="L63" s="481"/>
      <c r="M63" s="492"/>
      <c r="N63" s="492"/>
      <c r="O63" s="55">
        <v>54</v>
      </c>
      <c r="P63" s="55" t="s">
        <v>140</v>
      </c>
      <c r="Q63" s="55" t="s">
        <v>179</v>
      </c>
      <c r="R63" s="66"/>
      <c r="S63" s="66"/>
      <c r="T63" s="66" t="s">
        <v>186</v>
      </c>
      <c r="U63" s="66" t="s">
        <v>517</v>
      </c>
      <c r="V63" s="66" t="s">
        <v>94</v>
      </c>
      <c r="W63" s="66" t="s">
        <v>106</v>
      </c>
      <c r="X63" s="66">
        <v>0</v>
      </c>
      <c r="Y63" s="72">
        <v>1</v>
      </c>
      <c r="Z63" s="52">
        <v>2.7137497182545183E-05</v>
      </c>
      <c r="AA63" s="52">
        <v>2.838337967819583E-05</v>
      </c>
      <c r="AB63" s="72">
        <v>0.25</v>
      </c>
      <c r="AC63" s="66"/>
      <c r="AD63" s="52">
        <v>2.7556679299219257E-05</v>
      </c>
      <c r="AE63" s="72">
        <v>0.5</v>
      </c>
      <c r="AF63" s="66"/>
      <c r="AG63" s="52">
        <v>2.6753889451345864E-05</v>
      </c>
      <c r="AH63" s="72">
        <v>0.75</v>
      </c>
      <c r="AI63" s="66"/>
      <c r="AJ63" s="52">
        <v>2.5974662630281102E-05</v>
      </c>
      <c r="AK63" s="72">
        <v>1</v>
      </c>
      <c r="AL63" s="66"/>
      <c r="AM63" s="42">
        <f t="shared" si="12"/>
        <v>400000</v>
      </c>
      <c r="AN63" s="42">
        <f t="shared" si="4"/>
        <v>100000</v>
      </c>
      <c r="AO63" s="25"/>
      <c r="AP63" s="25"/>
      <c r="AQ63" s="25">
        <v>100000</v>
      </c>
      <c r="AR63" s="25"/>
      <c r="AS63" s="25"/>
      <c r="AT63" s="25"/>
      <c r="AU63" s="25"/>
      <c r="AV63" s="25"/>
      <c r="AW63" s="25"/>
      <c r="AX63" s="42">
        <f t="shared" si="2"/>
        <v>100000</v>
      </c>
      <c r="AY63" s="25"/>
      <c r="AZ63" s="25"/>
      <c r="BA63" s="25">
        <v>100000</v>
      </c>
      <c r="BB63" s="25"/>
      <c r="BC63" s="25"/>
      <c r="BD63" s="25"/>
      <c r="BE63" s="25"/>
      <c r="BF63" s="25"/>
      <c r="BG63" s="25"/>
      <c r="BH63" s="42">
        <f t="shared" si="5"/>
        <v>100000</v>
      </c>
      <c r="BI63" s="25"/>
      <c r="BJ63" s="25"/>
      <c r="BK63" s="25">
        <v>100000</v>
      </c>
      <c r="BL63" s="25"/>
      <c r="BM63" s="25"/>
      <c r="BN63" s="25"/>
      <c r="BO63" s="25"/>
      <c r="BP63" s="25"/>
      <c r="BQ63" s="25"/>
      <c r="BR63" s="42">
        <f t="shared" si="3"/>
        <v>100000</v>
      </c>
      <c r="BS63" s="25"/>
      <c r="BT63" s="25"/>
      <c r="BU63" s="25">
        <v>100000</v>
      </c>
      <c r="BV63" s="25"/>
      <c r="BW63" s="25"/>
      <c r="BX63" s="25"/>
      <c r="BY63" s="25"/>
      <c r="BZ63" s="25"/>
      <c r="CA63" s="25"/>
      <c r="CB63" s="35"/>
    </row>
    <row r="64" spans="2:80" ht="84" customHeight="1">
      <c r="B64" s="620"/>
      <c r="C64" s="616"/>
      <c r="D64" s="514"/>
      <c r="E64" s="517"/>
      <c r="F64" s="519"/>
      <c r="G64" s="519"/>
      <c r="H64" s="490"/>
      <c r="I64" s="490"/>
      <c r="J64" s="492"/>
      <c r="K64" s="492"/>
      <c r="L64" s="481"/>
      <c r="M64" s="492"/>
      <c r="N64" s="492"/>
      <c r="O64" s="55">
        <v>55</v>
      </c>
      <c r="P64" s="55" t="s">
        <v>140</v>
      </c>
      <c r="Q64" s="55" t="s">
        <v>179</v>
      </c>
      <c r="R64" s="66"/>
      <c r="S64" s="66"/>
      <c r="T64" s="66" t="s">
        <v>187</v>
      </c>
      <c r="U64" s="66" t="s">
        <v>517</v>
      </c>
      <c r="V64" s="66" t="s">
        <v>94</v>
      </c>
      <c r="W64" s="66" t="s">
        <v>106</v>
      </c>
      <c r="X64" s="66">
        <v>0</v>
      </c>
      <c r="Y64" s="72">
        <v>1</v>
      </c>
      <c r="Z64" s="52">
        <v>2.7137497182545183E-05</v>
      </c>
      <c r="AA64" s="52">
        <v>2.838337967819583E-05</v>
      </c>
      <c r="AB64" s="72">
        <v>0.25</v>
      </c>
      <c r="AC64" s="66"/>
      <c r="AD64" s="52">
        <v>2.7556679299219257E-05</v>
      </c>
      <c r="AE64" s="72">
        <v>0.5</v>
      </c>
      <c r="AF64" s="66"/>
      <c r="AG64" s="52">
        <v>2.6753889451345864E-05</v>
      </c>
      <c r="AH64" s="72">
        <v>0.75</v>
      </c>
      <c r="AI64" s="66"/>
      <c r="AJ64" s="52">
        <v>2.5974662630281102E-05</v>
      </c>
      <c r="AK64" s="72">
        <v>1</v>
      </c>
      <c r="AL64" s="66"/>
      <c r="AM64" s="42">
        <f t="shared" si="12"/>
        <v>400000</v>
      </c>
      <c r="AN64" s="42">
        <f t="shared" si="4"/>
        <v>100000</v>
      </c>
      <c r="AO64" s="25"/>
      <c r="AP64" s="25"/>
      <c r="AQ64" s="25">
        <v>100000</v>
      </c>
      <c r="AR64" s="25"/>
      <c r="AS64" s="25"/>
      <c r="AT64" s="25"/>
      <c r="AU64" s="25"/>
      <c r="AV64" s="25"/>
      <c r="AW64" s="25"/>
      <c r="AX64" s="42">
        <f t="shared" si="2"/>
        <v>100000</v>
      </c>
      <c r="AY64" s="25"/>
      <c r="AZ64" s="25"/>
      <c r="BA64" s="25">
        <v>100000</v>
      </c>
      <c r="BB64" s="25"/>
      <c r="BC64" s="25"/>
      <c r="BD64" s="25"/>
      <c r="BE64" s="25"/>
      <c r="BF64" s="25"/>
      <c r="BG64" s="25"/>
      <c r="BH64" s="42">
        <f t="shared" si="5"/>
        <v>100000</v>
      </c>
      <c r="BI64" s="25"/>
      <c r="BJ64" s="25"/>
      <c r="BK64" s="25">
        <v>100000</v>
      </c>
      <c r="BL64" s="25"/>
      <c r="BM64" s="25"/>
      <c r="BN64" s="25"/>
      <c r="BO64" s="25"/>
      <c r="BP64" s="25"/>
      <c r="BQ64" s="25"/>
      <c r="BR64" s="42">
        <f t="shared" si="3"/>
        <v>100000</v>
      </c>
      <c r="BS64" s="25"/>
      <c r="BT64" s="25"/>
      <c r="BU64" s="25">
        <v>100000</v>
      </c>
      <c r="BV64" s="25"/>
      <c r="BW64" s="25"/>
      <c r="BX64" s="25"/>
      <c r="BY64" s="25"/>
      <c r="BZ64" s="25"/>
      <c r="CA64" s="25"/>
      <c r="CB64" s="35"/>
    </row>
    <row r="65" spans="2:80" ht="84" customHeight="1">
      <c r="B65" s="620"/>
      <c r="C65" s="616"/>
      <c r="D65" s="514"/>
      <c r="E65" s="517"/>
      <c r="F65" s="55" t="s">
        <v>416</v>
      </c>
      <c r="G65" s="519"/>
      <c r="H65" s="490"/>
      <c r="I65" s="490"/>
      <c r="J65" s="492"/>
      <c r="K65" s="492"/>
      <c r="L65" s="481"/>
      <c r="M65" s="492"/>
      <c r="N65" s="492"/>
      <c r="O65" s="55">
        <v>56</v>
      </c>
      <c r="P65" s="55" t="s">
        <v>140</v>
      </c>
      <c r="Q65" s="55" t="s">
        <v>179</v>
      </c>
      <c r="R65" s="66"/>
      <c r="S65" s="66"/>
      <c r="T65" s="66" t="s">
        <v>188</v>
      </c>
      <c r="U65" s="66" t="s">
        <v>518</v>
      </c>
      <c r="V65" s="66" t="s">
        <v>94</v>
      </c>
      <c r="W65" s="66" t="s">
        <v>106</v>
      </c>
      <c r="X65" s="66">
        <v>0</v>
      </c>
      <c r="Y65" s="66">
        <v>30</v>
      </c>
      <c r="Z65" s="52">
        <v>2.7137497182545183E-05</v>
      </c>
      <c r="AA65" s="52">
        <v>2.838337967819583E-05</v>
      </c>
      <c r="AB65" s="66">
        <v>5</v>
      </c>
      <c r="AC65" s="66"/>
      <c r="AD65" s="52">
        <v>2.7556679299219257E-05</v>
      </c>
      <c r="AE65" s="66">
        <v>10</v>
      </c>
      <c r="AF65" s="66"/>
      <c r="AG65" s="52">
        <v>2.6753889451345864E-05</v>
      </c>
      <c r="AH65" s="66">
        <v>10</v>
      </c>
      <c r="AI65" s="66"/>
      <c r="AJ65" s="52">
        <v>2.5974662630281102E-05</v>
      </c>
      <c r="AK65" s="66">
        <v>5</v>
      </c>
      <c r="AL65" s="66"/>
      <c r="AM65" s="42">
        <f t="shared" si="12"/>
        <v>400000</v>
      </c>
      <c r="AN65" s="42">
        <f t="shared" si="4"/>
        <v>100000</v>
      </c>
      <c r="AO65" s="25"/>
      <c r="AP65" s="25"/>
      <c r="AQ65" s="25">
        <v>100000</v>
      </c>
      <c r="AR65" s="25"/>
      <c r="AS65" s="25"/>
      <c r="AT65" s="25"/>
      <c r="AU65" s="25"/>
      <c r="AV65" s="25"/>
      <c r="AW65" s="25"/>
      <c r="AX65" s="42">
        <f t="shared" si="2"/>
        <v>100000</v>
      </c>
      <c r="AY65" s="25"/>
      <c r="AZ65" s="25"/>
      <c r="BA65" s="25">
        <v>100000</v>
      </c>
      <c r="BB65" s="25"/>
      <c r="BC65" s="25"/>
      <c r="BD65" s="25"/>
      <c r="BE65" s="25"/>
      <c r="BF65" s="25"/>
      <c r="BG65" s="25"/>
      <c r="BH65" s="42">
        <f t="shared" si="5"/>
        <v>100000</v>
      </c>
      <c r="BI65" s="25"/>
      <c r="BJ65" s="25"/>
      <c r="BK65" s="25">
        <v>100000</v>
      </c>
      <c r="BL65" s="25"/>
      <c r="BM65" s="25"/>
      <c r="BN65" s="25"/>
      <c r="BO65" s="25"/>
      <c r="BP65" s="25"/>
      <c r="BQ65" s="25"/>
      <c r="BR65" s="42">
        <f t="shared" si="3"/>
        <v>100000</v>
      </c>
      <c r="BS65" s="25"/>
      <c r="BT65" s="25"/>
      <c r="BU65" s="25">
        <v>100000</v>
      </c>
      <c r="BV65" s="25"/>
      <c r="BW65" s="25"/>
      <c r="BX65" s="25"/>
      <c r="BY65" s="25"/>
      <c r="BZ65" s="25"/>
      <c r="CA65" s="25"/>
      <c r="CB65" s="35"/>
    </row>
    <row r="66" spans="2:80" ht="84" customHeight="1">
      <c r="B66" s="620"/>
      <c r="C66" s="616"/>
      <c r="D66" s="514"/>
      <c r="E66" s="517"/>
      <c r="F66" s="519" t="s">
        <v>189</v>
      </c>
      <c r="G66" s="519"/>
      <c r="H66" s="490"/>
      <c r="I66" s="490"/>
      <c r="J66" s="492"/>
      <c r="K66" s="492"/>
      <c r="L66" s="481"/>
      <c r="M66" s="492"/>
      <c r="N66" s="492"/>
      <c r="O66" s="55">
        <v>57</v>
      </c>
      <c r="P66" s="55" t="s">
        <v>140</v>
      </c>
      <c r="Q66" s="55" t="s">
        <v>179</v>
      </c>
      <c r="R66" s="66"/>
      <c r="S66" s="66"/>
      <c r="T66" s="66" t="s">
        <v>190</v>
      </c>
      <c r="U66" s="66" t="s">
        <v>518</v>
      </c>
      <c r="V66" s="66" t="s">
        <v>94</v>
      </c>
      <c r="W66" s="66" t="s">
        <v>106</v>
      </c>
      <c r="X66" s="66">
        <v>0</v>
      </c>
      <c r="Y66" s="72">
        <v>1</v>
      </c>
      <c r="Z66" s="52">
        <v>2.7137497182545183E-05</v>
      </c>
      <c r="AA66" s="52">
        <v>2.838337967819583E-05</v>
      </c>
      <c r="AB66" s="72">
        <v>0.25</v>
      </c>
      <c r="AC66" s="66"/>
      <c r="AD66" s="52">
        <v>2.7556679299219257E-05</v>
      </c>
      <c r="AE66" s="72">
        <v>0.5</v>
      </c>
      <c r="AF66" s="66"/>
      <c r="AG66" s="52">
        <v>2.6753889451345864E-05</v>
      </c>
      <c r="AH66" s="72">
        <v>0.75</v>
      </c>
      <c r="AI66" s="66"/>
      <c r="AJ66" s="52">
        <v>2.5974662630281102E-05</v>
      </c>
      <c r="AK66" s="72">
        <v>1</v>
      </c>
      <c r="AL66" s="66"/>
      <c r="AM66" s="42">
        <f t="shared" si="12"/>
        <v>400000</v>
      </c>
      <c r="AN66" s="42">
        <f t="shared" si="4"/>
        <v>100000</v>
      </c>
      <c r="AO66" s="25"/>
      <c r="AP66" s="25"/>
      <c r="AQ66" s="25">
        <v>100000</v>
      </c>
      <c r="AR66" s="25"/>
      <c r="AS66" s="25"/>
      <c r="AT66" s="25"/>
      <c r="AU66" s="25"/>
      <c r="AV66" s="25"/>
      <c r="AW66" s="25"/>
      <c r="AX66" s="42">
        <f t="shared" si="2"/>
        <v>100000</v>
      </c>
      <c r="AY66" s="25"/>
      <c r="AZ66" s="25"/>
      <c r="BA66" s="25">
        <v>100000</v>
      </c>
      <c r="BB66" s="25"/>
      <c r="BC66" s="25"/>
      <c r="BD66" s="25"/>
      <c r="BE66" s="25"/>
      <c r="BF66" s="25"/>
      <c r="BG66" s="25"/>
      <c r="BH66" s="42">
        <f t="shared" si="5"/>
        <v>100000</v>
      </c>
      <c r="BI66" s="25"/>
      <c r="BJ66" s="25"/>
      <c r="BK66" s="25">
        <v>100000</v>
      </c>
      <c r="BL66" s="25"/>
      <c r="BM66" s="25"/>
      <c r="BN66" s="25"/>
      <c r="BO66" s="25"/>
      <c r="BP66" s="25"/>
      <c r="BQ66" s="25"/>
      <c r="BR66" s="42">
        <f t="shared" si="3"/>
        <v>100000</v>
      </c>
      <c r="BS66" s="25"/>
      <c r="BT66" s="25"/>
      <c r="BU66" s="25">
        <v>100000</v>
      </c>
      <c r="BV66" s="25"/>
      <c r="BW66" s="25"/>
      <c r="BX66" s="25"/>
      <c r="BY66" s="25"/>
      <c r="BZ66" s="25"/>
      <c r="CA66" s="25"/>
      <c r="CB66" s="35"/>
    </row>
    <row r="67" spans="2:80" ht="84" customHeight="1">
      <c r="B67" s="620"/>
      <c r="C67" s="616"/>
      <c r="D67" s="514"/>
      <c r="E67" s="517"/>
      <c r="F67" s="519"/>
      <c r="G67" s="519"/>
      <c r="H67" s="490"/>
      <c r="I67" s="490"/>
      <c r="J67" s="492"/>
      <c r="K67" s="492"/>
      <c r="L67" s="481"/>
      <c r="M67" s="492"/>
      <c r="N67" s="492"/>
      <c r="O67" s="55">
        <v>58</v>
      </c>
      <c r="P67" s="55" t="s">
        <v>140</v>
      </c>
      <c r="Q67" s="55" t="s">
        <v>179</v>
      </c>
      <c r="R67" s="66"/>
      <c r="S67" s="66"/>
      <c r="T67" s="66" t="s">
        <v>191</v>
      </c>
      <c r="U67" s="66" t="s">
        <v>519</v>
      </c>
      <c r="V67" s="66" t="s">
        <v>94</v>
      </c>
      <c r="W67" s="66" t="s">
        <v>106</v>
      </c>
      <c r="X67" s="66">
        <v>0</v>
      </c>
      <c r="Y67" s="72">
        <v>1</v>
      </c>
      <c r="Z67" s="52">
        <v>2.7137497182545183E-05</v>
      </c>
      <c r="AA67" s="52">
        <v>2.838337967819583E-05</v>
      </c>
      <c r="AB67" s="72">
        <v>0.25</v>
      </c>
      <c r="AC67" s="66"/>
      <c r="AD67" s="52">
        <v>2.7556679299219257E-05</v>
      </c>
      <c r="AE67" s="72">
        <v>0.5</v>
      </c>
      <c r="AF67" s="66"/>
      <c r="AG67" s="52">
        <v>2.6753889451345864E-05</v>
      </c>
      <c r="AH67" s="72">
        <v>0.75</v>
      </c>
      <c r="AI67" s="66"/>
      <c r="AJ67" s="52">
        <v>2.5974662630281102E-05</v>
      </c>
      <c r="AK67" s="72">
        <v>1</v>
      </c>
      <c r="AL67" s="66"/>
      <c r="AM67" s="42">
        <f t="shared" si="12"/>
        <v>400000</v>
      </c>
      <c r="AN67" s="42">
        <f t="shared" si="4"/>
        <v>100000</v>
      </c>
      <c r="AO67" s="25"/>
      <c r="AP67" s="25"/>
      <c r="AQ67" s="25">
        <v>100000</v>
      </c>
      <c r="AR67" s="25"/>
      <c r="AS67" s="25"/>
      <c r="AT67" s="25"/>
      <c r="AU67" s="25"/>
      <c r="AV67" s="25"/>
      <c r="AW67" s="25"/>
      <c r="AX67" s="42">
        <f t="shared" si="2"/>
        <v>100000</v>
      </c>
      <c r="AY67" s="25"/>
      <c r="AZ67" s="25"/>
      <c r="BA67" s="25">
        <v>100000</v>
      </c>
      <c r="BB67" s="25"/>
      <c r="BC67" s="25"/>
      <c r="BD67" s="25"/>
      <c r="BE67" s="25"/>
      <c r="BF67" s="25"/>
      <c r="BG67" s="25"/>
      <c r="BH67" s="42">
        <f t="shared" si="5"/>
        <v>100000</v>
      </c>
      <c r="BI67" s="25"/>
      <c r="BJ67" s="25"/>
      <c r="BK67" s="25">
        <v>100000</v>
      </c>
      <c r="BL67" s="25"/>
      <c r="BM67" s="25"/>
      <c r="BN67" s="25"/>
      <c r="BO67" s="25"/>
      <c r="BP67" s="25"/>
      <c r="BQ67" s="25"/>
      <c r="BR67" s="42">
        <f t="shared" si="3"/>
        <v>100000</v>
      </c>
      <c r="BS67" s="25"/>
      <c r="BT67" s="25"/>
      <c r="BU67" s="25">
        <v>100000</v>
      </c>
      <c r="BV67" s="25"/>
      <c r="BW67" s="25"/>
      <c r="BX67" s="25"/>
      <c r="BY67" s="25"/>
      <c r="BZ67" s="25"/>
      <c r="CA67" s="25"/>
      <c r="CB67" s="35"/>
    </row>
    <row r="68" spans="2:80" ht="84" customHeight="1">
      <c r="B68" s="620"/>
      <c r="C68" s="616"/>
      <c r="D68" s="514"/>
      <c r="E68" s="517"/>
      <c r="F68" s="519"/>
      <c r="G68" s="519"/>
      <c r="H68" s="490"/>
      <c r="I68" s="490"/>
      <c r="J68" s="492"/>
      <c r="K68" s="492"/>
      <c r="L68" s="481"/>
      <c r="M68" s="492"/>
      <c r="N68" s="492"/>
      <c r="O68" s="55">
        <v>60</v>
      </c>
      <c r="P68" s="55" t="s">
        <v>140</v>
      </c>
      <c r="Q68" s="55" t="s">
        <v>179</v>
      </c>
      <c r="R68" s="66"/>
      <c r="S68" s="66"/>
      <c r="T68" s="66" t="s">
        <v>192</v>
      </c>
      <c r="U68" s="66" t="s">
        <v>193</v>
      </c>
      <c r="V68" s="66" t="s">
        <v>94</v>
      </c>
      <c r="W68" s="66" t="s">
        <v>106</v>
      </c>
      <c r="X68" s="66">
        <v>0</v>
      </c>
      <c r="Y68" s="72">
        <v>1</v>
      </c>
      <c r="Z68" s="52">
        <v>2.7137497182545183E-05</v>
      </c>
      <c r="AA68" s="52">
        <v>2.838337967819583E-05</v>
      </c>
      <c r="AB68" s="72">
        <v>0.25</v>
      </c>
      <c r="AC68" s="66"/>
      <c r="AD68" s="52">
        <v>2.7556679299219257E-05</v>
      </c>
      <c r="AE68" s="72">
        <v>0.5</v>
      </c>
      <c r="AF68" s="66"/>
      <c r="AG68" s="52">
        <v>2.6753889451345864E-05</v>
      </c>
      <c r="AH68" s="72">
        <v>0.75</v>
      </c>
      <c r="AI68" s="66"/>
      <c r="AJ68" s="52">
        <v>2.5974662630281102E-05</v>
      </c>
      <c r="AK68" s="72">
        <v>1</v>
      </c>
      <c r="AL68" s="66"/>
      <c r="AM68" s="42">
        <f t="shared" si="12"/>
        <v>400000</v>
      </c>
      <c r="AN68" s="42">
        <f t="shared" si="4"/>
        <v>100000</v>
      </c>
      <c r="AO68" s="25"/>
      <c r="AP68" s="25"/>
      <c r="AQ68" s="25">
        <v>100000</v>
      </c>
      <c r="AR68" s="25"/>
      <c r="AS68" s="25"/>
      <c r="AT68" s="25"/>
      <c r="AU68" s="25"/>
      <c r="AV68" s="25"/>
      <c r="AW68" s="25"/>
      <c r="AX68" s="42">
        <f t="shared" si="2"/>
        <v>100000</v>
      </c>
      <c r="AY68" s="25"/>
      <c r="AZ68" s="25"/>
      <c r="BA68" s="25">
        <v>100000</v>
      </c>
      <c r="BB68" s="25"/>
      <c r="BC68" s="25"/>
      <c r="BD68" s="25"/>
      <c r="BE68" s="25"/>
      <c r="BF68" s="25"/>
      <c r="BG68" s="25"/>
      <c r="BH68" s="42">
        <f t="shared" si="5"/>
        <v>100000</v>
      </c>
      <c r="BI68" s="25"/>
      <c r="BJ68" s="25"/>
      <c r="BK68" s="25">
        <v>100000</v>
      </c>
      <c r="BL68" s="25"/>
      <c r="BM68" s="25"/>
      <c r="BN68" s="25"/>
      <c r="BO68" s="25"/>
      <c r="BP68" s="25"/>
      <c r="BQ68" s="25"/>
      <c r="BR68" s="42">
        <f t="shared" si="3"/>
        <v>100000</v>
      </c>
      <c r="BS68" s="25"/>
      <c r="BT68" s="25"/>
      <c r="BU68" s="25">
        <v>100000</v>
      </c>
      <c r="BV68" s="25"/>
      <c r="BW68" s="25"/>
      <c r="BX68" s="25"/>
      <c r="BY68" s="25"/>
      <c r="BZ68" s="25"/>
      <c r="CA68" s="25"/>
      <c r="CB68" s="35"/>
    </row>
    <row r="69" spans="2:80" ht="84" customHeight="1">
      <c r="B69" s="620"/>
      <c r="C69" s="616"/>
      <c r="D69" s="514"/>
      <c r="E69" s="517"/>
      <c r="F69" s="519"/>
      <c r="G69" s="519"/>
      <c r="H69" s="490"/>
      <c r="I69" s="490"/>
      <c r="J69" s="492"/>
      <c r="K69" s="492"/>
      <c r="L69" s="481"/>
      <c r="M69" s="492"/>
      <c r="N69" s="492"/>
      <c r="O69" s="55">
        <v>61</v>
      </c>
      <c r="P69" s="55" t="s">
        <v>140</v>
      </c>
      <c r="Q69" s="55" t="s">
        <v>179</v>
      </c>
      <c r="R69" s="66"/>
      <c r="S69" s="66"/>
      <c r="T69" s="66" t="s">
        <v>194</v>
      </c>
      <c r="U69" s="66" t="s">
        <v>517</v>
      </c>
      <c r="V69" s="66" t="s">
        <v>94</v>
      </c>
      <c r="W69" s="66" t="s">
        <v>106</v>
      </c>
      <c r="X69" s="66">
        <v>0</v>
      </c>
      <c r="Y69" s="66">
        <v>30</v>
      </c>
      <c r="Z69" s="52">
        <v>2.7137497182545183E-05</v>
      </c>
      <c r="AA69" s="52">
        <v>2.838337967819583E-05</v>
      </c>
      <c r="AB69" s="66">
        <v>5</v>
      </c>
      <c r="AC69" s="66"/>
      <c r="AD69" s="52">
        <v>2.7556679299219257E-05</v>
      </c>
      <c r="AE69" s="66">
        <v>10</v>
      </c>
      <c r="AF69" s="66"/>
      <c r="AG69" s="52">
        <v>2.6753889451345864E-05</v>
      </c>
      <c r="AH69" s="66">
        <v>10</v>
      </c>
      <c r="AI69" s="66"/>
      <c r="AJ69" s="52">
        <v>2.5974662630281102E-05</v>
      </c>
      <c r="AK69" s="66">
        <v>5</v>
      </c>
      <c r="AL69" s="66"/>
      <c r="AM69" s="42">
        <f t="shared" si="12"/>
        <v>400000</v>
      </c>
      <c r="AN69" s="42">
        <f t="shared" si="4"/>
        <v>100000</v>
      </c>
      <c r="AO69" s="25"/>
      <c r="AP69" s="25"/>
      <c r="AQ69" s="25">
        <v>100000</v>
      </c>
      <c r="AR69" s="25"/>
      <c r="AS69" s="25"/>
      <c r="AT69" s="25"/>
      <c r="AU69" s="25"/>
      <c r="AV69" s="25"/>
      <c r="AW69" s="25"/>
      <c r="AX69" s="42">
        <f t="shared" si="2"/>
        <v>100000</v>
      </c>
      <c r="AY69" s="25"/>
      <c r="AZ69" s="25"/>
      <c r="BA69" s="25">
        <v>100000</v>
      </c>
      <c r="BB69" s="25"/>
      <c r="BC69" s="25"/>
      <c r="BD69" s="25"/>
      <c r="BE69" s="25"/>
      <c r="BF69" s="25"/>
      <c r="BG69" s="25"/>
      <c r="BH69" s="42">
        <f t="shared" si="5"/>
        <v>100000</v>
      </c>
      <c r="BI69" s="25"/>
      <c r="BJ69" s="25"/>
      <c r="BK69" s="25">
        <v>100000</v>
      </c>
      <c r="BL69" s="25"/>
      <c r="BM69" s="25"/>
      <c r="BN69" s="25"/>
      <c r="BO69" s="25"/>
      <c r="BP69" s="25"/>
      <c r="BQ69" s="25"/>
      <c r="BR69" s="42">
        <f t="shared" si="3"/>
        <v>100000</v>
      </c>
      <c r="BS69" s="25"/>
      <c r="BT69" s="25"/>
      <c r="BU69" s="25">
        <v>100000</v>
      </c>
      <c r="BV69" s="25"/>
      <c r="BW69" s="25"/>
      <c r="BX69" s="25"/>
      <c r="BY69" s="25"/>
      <c r="BZ69" s="25"/>
      <c r="CA69" s="25"/>
      <c r="CB69" s="35"/>
    </row>
    <row r="70" spans="2:80" ht="84" customHeight="1">
      <c r="B70" s="620"/>
      <c r="C70" s="616"/>
      <c r="D70" s="514"/>
      <c r="E70" s="517"/>
      <c r="F70" s="55" t="s">
        <v>195</v>
      </c>
      <c r="G70" s="519"/>
      <c r="H70" s="490"/>
      <c r="I70" s="490"/>
      <c r="J70" s="492"/>
      <c r="K70" s="492"/>
      <c r="L70" s="481"/>
      <c r="M70" s="492"/>
      <c r="N70" s="492"/>
      <c r="O70" s="55">
        <v>62</v>
      </c>
      <c r="P70" s="55" t="s">
        <v>140</v>
      </c>
      <c r="Q70" s="55" t="s">
        <v>179</v>
      </c>
      <c r="R70" s="66"/>
      <c r="S70" s="66"/>
      <c r="T70" s="66" t="s">
        <v>196</v>
      </c>
      <c r="U70" s="66" t="s">
        <v>197</v>
      </c>
      <c r="V70" s="66" t="s">
        <v>94</v>
      </c>
      <c r="W70" s="66" t="s">
        <v>106</v>
      </c>
      <c r="X70" s="66">
        <v>0</v>
      </c>
      <c r="Y70" s="72">
        <v>1</v>
      </c>
      <c r="Z70" s="52">
        <v>2.7137497182545183E-05</v>
      </c>
      <c r="AA70" s="52">
        <v>2.838337967819583E-05</v>
      </c>
      <c r="AB70" s="72">
        <v>0.25</v>
      </c>
      <c r="AC70" s="66"/>
      <c r="AD70" s="52">
        <v>2.7556679299219257E-05</v>
      </c>
      <c r="AE70" s="72">
        <v>0.5</v>
      </c>
      <c r="AF70" s="66"/>
      <c r="AG70" s="52">
        <v>2.6753889451345864E-05</v>
      </c>
      <c r="AH70" s="72">
        <v>0.75</v>
      </c>
      <c r="AI70" s="66"/>
      <c r="AJ70" s="52">
        <v>2.5974662630281102E-05</v>
      </c>
      <c r="AK70" s="72">
        <v>1</v>
      </c>
      <c r="AL70" s="66"/>
      <c r="AM70" s="42">
        <f t="shared" si="12"/>
        <v>400000</v>
      </c>
      <c r="AN70" s="42">
        <f t="shared" si="4"/>
        <v>100000</v>
      </c>
      <c r="AO70" s="25"/>
      <c r="AP70" s="25"/>
      <c r="AQ70" s="25">
        <v>100000</v>
      </c>
      <c r="AR70" s="25"/>
      <c r="AS70" s="25"/>
      <c r="AT70" s="25"/>
      <c r="AU70" s="25"/>
      <c r="AV70" s="25"/>
      <c r="AW70" s="25"/>
      <c r="AX70" s="42">
        <f t="shared" si="2"/>
        <v>100000</v>
      </c>
      <c r="AY70" s="25"/>
      <c r="AZ70" s="25"/>
      <c r="BA70" s="25">
        <v>100000</v>
      </c>
      <c r="BB70" s="25"/>
      <c r="BC70" s="25"/>
      <c r="BD70" s="25"/>
      <c r="BE70" s="25"/>
      <c r="BF70" s="25"/>
      <c r="BG70" s="25"/>
      <c r="BH70" s="42">
        <f t="shared" si="5"/>
        <v>100000</v>
      </c>
      <c r="BI70" s="25"/>
      <c r="BJ70" s="25"/>
      <c r="BK70" s="25">
        <v>100000</v>
      </c>
      <c r="BL70" s="25"/>
      <c r="BM70" s="25"/>
      <c r="BN70" s="25"/>
      <c r="BO70" s="25"/>
      <c r="BP70" s="25"/>
      <c r="BQ70" s="25"/>
      <c r="BR70" s="42">
        <f t="shared" si="3"/>
        <v>100000</v>
      </c>
      <c r="BS70" s="25"/>
      <c r="BT70" s="25"/>
      <c r="BU70" s="25">
        <v>100000</v>
      </c>
      <c r="BV70" s="25"/>
      <c r="BW70" s="25"/>
      <c r="BX70" s="25"/>
      <c r="BY70" s="25"/>
      <c r="BZ70" s="25"/>
      <c r="CA70" s="25"/>
      <c r="CB70" s="35"/>
    </row>
    <row r="71" spans="2:80" ht="84" customHeight="1">
      <c r="B71" s="620"/>
      <c r="C71" s="616"/>
      <c r="D71" s="514"/>
      <c r="E71" s="517"/>
      <c r="F71" s="55" t="s">
        <v>198</v>
      </c>
      <c r="G71" s="519"/>
      <c r="H71" s="490"/>
      <c r="I71" s="490"/>
      <c r="J71" s="492"/>
      <c r="K71" s="492"/>
      <c r="L71" s="481"/>
      <c r="M71" s="492"/>
      <c r="N71" s="492"/>
      <c r="O71" s="55">
        <v>63</v>
      </c>
      <c r="P71" s="55" t="s">
        <v>140</v>
      </c>
      <c r="Q71" s="55" t="s">
        <v>179</v>
      </c>
      <c r="R71" s="66"/>
      <c r="S71" s="66"/>
      <c r="T71" s="66" t="s">
        <v>199</v>
      </c>
      <c r="U71" s="66" t="s">
        <v>520</v>
      </c>
      <c r="V71" s="66" t="s">
        <v>94</v>
      </c>
      <c r="W71" s="66" t="s">
        <v>106</v>
      </c>
      <c r="X71" s="66">
        <v>0</v>
      </c>
      <c r="Y71" s="66">
        <v>10</v>
      </c>
      <c r="Z71" s="52">
        <v>2.7137497182545183E-05</v>
      </c>
      <c r="AA71" s="52">
        <v>2.838337967819583E-05</v>
      </c>
      <c r="AB71" s="66">
        <v>2</v>
      </c>
      <c r="AC71" s="66"/>
      <c r="AD71" s="52">
        <v>2.7556679299219257E-05</v>
      </c>
      <c r="AE71" s="66">
        <v>4</v>
      </c>
      <c r="AF71" s="66"/>
      <c r="AG71" s="52">
        <v>2.6753889451345864E-05</v>
      </c>
      <c r="AH71" s="66">
        <v>2</v>
      </c>
      <c r="AI71" s="66"/>
      <c r="AJ71" s="52">
        <v>2.5974662630281102E-05</v>
      </c>
      <c r="AK71" s="66">
        <v>2</v>
      </c>
      <c r="AL71" s="66"/>
      <c r="AM71" s="42">
        <f t="shared" si="12"/>
        <v>400000</v>
      </c>
      <c r="AN71" s="42">
        <f t="shared" si="4"/>
        <v>100000</v>
      </c>
      <c r="AO71" s="25"/>
      <c r="AP71" s="25"/>
      <c r="AQ71" s="25">
        <v>100000</v>
      </c>
      <c r="AR71" s="25"/>
      <c r="AS71" s="25"/>
      <c r="AT71" s="25"/>
      <c r="AU71" s="25"/>
      <c r="AV71" s="25"/>
      <c r="AW71" s="25"/>
      <c r="AX71" s="42">
        <f t="shared" si="2"/>
        <v>100000</v>
      </c>
      <c r="AY71" s="25"/>
      <c r="AZ71" s="25"/>
      <c r="BA71" s="25">
        <v>100000</v>
      </c>
      <c r="BB71" s="25"/>
      <c r="BC71" s="25"/>
      <c r="BD71" s="25"/>
      <c r="BE71" s="25"/>
      <c r="BF71" s="25"/>
      <c r="BG71" s="25"/>
      <c r="BH71" s="42">
        <f t="shared" si="5"/>
        <v>100000</v>
      </c>
      <c r="BI71" s="25"/>
      <c r="BJ71" s="25"/>
      <c r="BK71" s="25">
        <v>100000</v>
      </c>
      <c r="BL71" s="25"/>
      <c r="BM71" s="25"/>
      <c r="BN71" s="25"/>
      <c r="BO71" s="25"/>
      <c r="BP71" s="25"/>
      <c r="BQ71" s="25"/>
      <c r="BR71" s="42">
        <f t="shared" si="3"/>
        <v>100000</v>
      </c>
      <c r="BS71" s="25"/>
      <c r="BT71" s="25"/>
      <c r="BU71" s="25">
        <v>100000</v>
      </c>
      <c r="BV71" s="25"/>
      <c r="BW71" s="25"/>
      <c r="BX71" s="25"/>
      <c r="BY71" s="25"/>
      <c r="BZ71" s="25"/>
      <c r="CA71" s="25"/>
      <c r="CB71" s="35"/>
    </row>
    <row r="72" spans="2:80" ht="84" customHeight="1">
      <c r="B72" s="620"/>
      <c r="C72" s="616"/>
      <c r="D72" s="514"/>
      <c r="E72" s="517"/>
      <c r="F72" s="55" t="s">
        <v>200</v>
      </c>
      <c r="G72" s="519"/>
      <c r="H72" s="490"/>
      <c r="I72" s="490"/>
      <c r="J72" s="492"/>
      <c r="K72" s="492"/>
      <c r="L72" s="481"/>
      <c r="M72" s="492"/>
      <c r="N72" s="492"/>
      <c r="O72" s="55">
        <v>64</v>
      </c>
      <c r="P72" s="55" t="s">
        <v>140</v>
      </c>
      <c r="Q72" s="55" t="s">
        <v>179</v>
      </c>
      <c r="R72" s="66"/>
      <c r="S72" s="66"/>
      <c r="T72" s="66" t="s">
        <v>201</v>
      </c>
      <c r="U72" s="66" t="s">
        <v>521</v>
      </c>
      <c r="V72" s="66" t="s">
        <v>94</v>
      </c>
      <c r="W72" s="66" t="s">
        <v>106</v>
      </c>
      <c r="X72" s="66">
        <v>0</v>
      </c>
      <c r="Y72" s="66">
        <v>2</v>
      </c>
      <c r="Z72" s="52">
        <v>2.7137497182545183E-05</v>
      </c>
      <c r="AA72" s="52">
        <v>2.838337967819583E-05</v>
      </c>
      <c r="AB72" s="66">
        <v>0</v>
      </c>
      <c r="AC72" s="66"/>
      <c r="AD72" s="52">
        <v>2.7556679299219257E-05</v>
      </c>
      <c r="AE72" s="66">
        <v>1</v>
      </c>
      <c r="AF72" s="66"/>
      <c r="AG72" s="52">
        <v>2.6753889451345864E-05</v>
      </c>
      <c r="AH72" s="66">
        <v>1</v>
      </c>
      <c r="AI72" s="66"/>
      <c r="AJ72" s="52">
        <v>2.5974662630281102E-05</v>
      </c>
      <c r="AK72" s="66">
        <v>0</v>
      </c>
      <c r="AL72" s="66"/>
      <c r="AM72" s="42">
        <f t="shared" si="12"/>
        <v>400000</v>
      </c>
      <c r="AN72" s="42">
        <f t="shared" si="4"/>
        <v>100000</v>
      </c>
      <c r="AO72" s="25"/>
      <c r="AP72" s="25"/>
      <c r="AQ72" s="25">
        <v>100000</v>
      </c>
      <c r="AR72" s="25"/>
      <c r="AS72" s="25"/>
      <c r="AT72" s="25"/>
      <c r="AU72" s="25"/>
      <c r="AV72" s="25"/>
      <c r="AW72" s="25"/>
      <c r="AX72" s="42">
        <f t="shared" si="2"/>
        <v>100000</v>
      </c>
      <c r="AY72" s="25"/>
      <c r="AZ72" s="25"/>
      <c r="BA72" s="25">
        <v>100000</v>
      </c>
      <c r="BB72" s="25"/>
      <c r="BC72" s="25"/>
      <c r="BD72" s="25"/>
      <c r="BE72" s="25"/>
      <c r="BF72" s="25"/>
      <c r="BG72" s="25"/>
      <c r="BH72" s="42">
        <f t="shared" si="5"/>
        <v>100000</v>
      </c>
      <c r="BI72" s="25"/>
      <c r="BJ72" s="25"/>
      <c r="BK72" s="25">
        <v>100000</v>
      </c>
      <c r="BL72" s="25"/>
      <c r="BM72" s="25"/>
      <c r="BN72" s="25"/>
      <c r="BO72" s="25"/>
      <c r="BP72" s="25"/>
      <c r="BQ72" s="25"/>
      <c r="BR72" s="42">
        <f t="shared" si="3"/>
        <v>100000</v>
      </c>
      <c r="BS72" s="25"/>
      <c r="BT72" s="25"/>
      <c r="BU72" s="25">
        <v>100000</v>
      </c>
      <c r="BV72" s="25"/>
      <c r="BW72" s="25"/>
      <c r="BX72" s="25"/>
      <c r="BY72" s="25"/>
      <c r="BZ72" s="25"/>
      <c r="CA72" s="25"/>
      <c r="CB72" s="35"/>
    </row>
    <row r="73" spans="2:80" ht="84" customHeight="1">
      <c r="B73" s="620"/>
      <c r="C73" s="616"/>
      <c r="D73" s="514"/>
      <c r="E73" s="517"/>
      <c r="F73" s="55" t="s">
        <v>417</v>
      </c>
      <c r="G73" s="519"/>
      <c r="H73" s="490"/>
      <c r="I73" s="490"/>
      <c r="J73" s="492"/>
      <c r="K73" s="492"/>
      <c r="L73" s="481"/>
      <c r="M73" s="492"/>
      <c r="N73" s="492"/>
      <c r="O73" s="55">
        <v>65</v>
      </c>
      <c r="P73" s="55" t="s">
        <v>140</v>
      </c>
      <c r="Q73" s="55" t="s">
        <v>179</v>
      </c>
      <c r="R73" s="66"/>
      <c r="S73" s="66"/>
      <c r="T73" s="66" t="s">
        <v>202</v>
      </c>
      <c r="U73" s="66" t="s">
        <v>522</v>
      </c>
      <c r="V73" s="66" t="s">
        <v>94</v>
      </c>
      <c r="W73" s="66" t="s">
        <v>106</v>
      </c>
      <c r="X73" s="66">
        <v>0</v>
      </c>
      <c r="Y73" s="66">
        <v>10</v>
      </c>
      <c r="Z73" s="52">
        <v>2.7137497182545183E-05</v>
      </c>
      <c r="AA73" s="52">
        <v>2.838337967819583E-05</v>
      </c>
      <c r="AB73" s="66">
        <v>2</v>
      </c>
      <c r="AC73" s="66"/>
      <c r="AD73" s="52">
        <v>2.7556679299219257E-05</v>
      </c>
      <c r="AE73" s="66">
        <v>4</v>
      </c>
      <c r="AF73" s="66"/>
      <c r="AG73" s="52">
        <v>2.6753889451345864E-05</v>
      </c>
      <c r="AH73" s="66">
        <v>2</v>
      </c>
      <c r="AI73" s="66"/>
      <c r="AJ73" s="52">
        <v>2.5974662630281102E-05</v>
      </c>
      <c r="AK73" s="66">
        <v>2</v>
      </c>
      <c r="AL73" s="66"/>
      <c r="AM73" s="42">
        <f t="shared" si="12"/>
        <v>400000</v>
      </c>
      <c r="AN73" s="42">
        <f t="shared" si="4"/>
        <v>100000</v>
      </c>
      <c r="AO73" s="25"/>
      <c r="AP73" s="25"/>
      <c r="AQ73" s="25">
        <v>100000</v>
      </c>
      <c r="AR73" s="25"/>
      <c r="AS73" s="25"/>
      <c r="AT73" s="25"/>
      <c r="AU73" s="25"/>
      <c r="AV73" s="25"/>
      <c r="AW73" s="25"/>
      <c r="AX73" s="42">
        <f aca="true" t="shared" si="18" ref="AX73:AX130">SUM(AY73:BF73)</f>
        <v>100000</v>
      </c>
      <c r="AY73" s="25"/>
      <c r="AZ73" s="25"/>
      <c r="BA73" s="25">
        <v>100000</v>
      </c>
      <c r="BB73" s="25"/>
      <c r="BC73" s="25"/>
      <c r="BD73" s="25"/>
      <c r="BE73" s="25"/>
      <c r="BF73" s="25"/>
      <c r="BG73" s="25"/>
      <c r="BH73" s="42">
        <f t="shared" si="5"/>
        <v>100000</v>
      </c>
      <c r="BI73" s="25"/>
      <c r="BJ73" s="25"/>
      <c r="BK73" s="25">
        <v>100000</v>
      </c>
      <c r="BL73" s="25"/>
      <c r="BM73" s="25"/>
      <c r="BN73" s="25"/>
      <c r="BO73" s="25"/>
      <c r="BP73" s="25"/>
      <c r="BQ73" s="25"/>
      <c r="BR73" s="42">
        <f aca="true" t="shared" si="19" ref="BR73:BR130">SUM(BS73:BZ73)</f>
        <v>100000</v>
      </c>
      <c r="BS73" s="25"/>
      <c r="BT73" s="25"/>
      <c r="BU73" s="25">
        <v>100000</v>
      </c>
      <c r="BV73" s="25"/>
      <c r="BW73" s="25"/>
      <c r="BX73" s="25"/>
      <c r="BY73" s="25"/>
      <c r="BZ73" s="25"/>
      <c r="CA73" s="25"/>
      <c r="CB73" s="35"/>
    </row>
    <row r="74" spans="2:80" ht="84" customHeight="1" thickBot="1">
      <c r="B74" s="620"/>
      <c r="C74" s="616"/>
      <c r="D74" s="514"/>
      <c r="E74" s="517"/>
      <c r="F74" s="161" t="s">
        <v>203</v>
      </c>
      <c r="G74" s="633"/>
      <c r="H74" s="490"/>
      <c r="I74" s="490"/>
      <c r="J74" s="489"/>
      <c r="K74" s="489"/>
      <c r="L74" s="589"/>
      <c r="M74" s="489"/>
      <c r="N74" s="489"/>
      <c r="O74" s="161">
        <v>66</v>
      </c>
      <c r="P74" s="161" t="s">
        <v>140</v>
      </c>
      <c r="Q74" s="161" t="s">
        <v>179</v>
      </c>
      <c r="R74" s="126"/>
      <c r="S74" s="126"/>
      <c r="T74" s="126" t="s">
        <v>204</v>
      </c>
      <c r="U74" s="126" t="s">
        <v>523</v>
      </c>
      <c r="V74" s="126" t="s">
        <v>94</v>
      </c>
      <c r="W74" s="126" t="s">
        <v>106</v>
      </c>
      <c r="X74" s="126">
        <v>0</v>
      </c>
      <c r="Y74" s="126">
        <v>10</v>
      </c>
      <c r="Z74" s="143">
        <v>2.7137497182545183E-05</v>
      </c>
      <c r="AA74" s="143">
        <v>2.838337967819583E-05</v>
      </c>
      <c r="AB74" s="126">
        <v>2</v>
      </c>
      <c r="AC74" s="126"/>
      <c r="AD74" s="143">
        <v>2.7556679299219257E-05</v>
      </c>
      <c r="AE74" s="126">
        <v>4</v>
      </c>
      <c r="AF74" s="126"/>
      <c r="AG74" s="143">
        <v>2.6753889451345864E-05</v>
      </c>
      <c r="AH74" s="126">
        <v>2</v>
      </c>
      <c r="AI74" s="126"/>
      <c r="AJ74" s="143">
        <v>2.5974662630281102E-05</v>
      </c>
      <c r="AK74" s="126">
        <v>2</v>
      </c>
      <c r="AL74" s="126"/>
      <c r="AM74" s="42">
        <f t="shared" si="12"/>
        <v>400000</v>
      </c>
      <c r="AN74" s="42">
        <f t="shared" si="4"/>
        <v>100000</v>
      </c>
      <c r="AO74" s="26"/>
      <c r="AP74" s="26"/>
      <c r="AQ74" s="26">
        <v>100000</v>
      </c>
      <c r="AR74" s="26"/>
      <c r="AS74" s="26"/>
      <c r="AT74" s="26"/>
      <c r="AU74" s="26"/>
      <c r="AV74" s="26"/>
      <c r="AW74" s="26"/>
      <c r="AX74" s="42">
        <f t="shared" si="18"/>
        <v>100000</v>
      </c>
      <c r="AY74" s="26"/>
      <c r="AZ74" s="26"/>
      <c r="BA74" s="26">
        <v>100000</v>
      </c>
      <c r="BB74" s="26"/>
      <c r="BC74" s="26"/>
      <c r="BD74" s="26"/>
      <c r="BE74" s="26"/>
      <c r="BF74" s="26"/>
      <c r="BG74" s="26"/>
      <c r="BH74" s="42">
        <f t="shared" si="5"/>
        <v>100000</v>
      </c>
      <c r="BI74" s="26"/>
      <c r="BJ74" s="26"/>
      <c r="BK74" s="26">
        <v>100000</v>
      </c>
      <c r="BL74" s="26"/>
      <c r="BM74" s="26"/>
      <c r="BN74" s="26"/>
      <c r="BO74" s="26"/>
      <c r="BP74" s="26"/>
      <c r="BQ74" s="26"/>
      <c r="BR74" s="42">
        <f t="shared" si="19"/>
        <v>100000</v>
      </c>
      <c r="BS74" s="26"/>
      <c r="BT74" s="26"/>
      <c r="BU74" s="26">
        <v>100000</v>
      </c>
      <c r="BV74" s="26"/>
      <c r="BW74" s="26"/>
      <c r="BX74" s="26"/>
      <c r="BY74" s="26"/>
      <c r="BZ74" s="26"/>
      <c r="CA74" s="26"/>
      <c r="CB74" s="37"/>
    </row>
    <row r="75" spans="2:80" ht="84" customHeight="1">
      <c r="B75" s="620"/>
      <c r="C75" s="616"/>
      <c r="D75" s="514"/>
      <c r="E75" s="517"/>
      <c r="F75" s="637" t="s">
        <v>709</v>
      </c>
      <c r="G75" s="637">
        <v>16</v>
      </c>
      <c r="H75" s="640" t="s">
        <v>710</v>
      </c>
      <c r="I75" s="640" t="s">
        <v>710</v>
      </c>
      <c r="J75" s="640" t="s">
        <v>710</v>
      </c>
      <c r="K75" s="640" t="s">
        <v>710</v>
      </c>
      <c r="L75" s="640" t="s">
        <v>710</v>
      </c>
      <c r="M75" s="640" t="s">
        <v>710</v>
      </c>
      <c r="N75" s="640" t="s">
        <v>710</v>
      </c>
      <c r="O75" s="132">
        <v>71</v>
      </c>
      <c r="P75" s="350" t="s">
        <v>205</v>
      </c>
      <c r="Q75" s="132" t="s">
        <v>206</v>
      </c>
      <c r="R75" s="62"/>
      <c r="S75" s="62"/>
      <c r="T75" s="62" t="s">
        <v>388</v>
      </c>
      <c r="U75" s="62" t="s">
        <v>144</v>
      </c>
      <c r="V75" s="62" t="s">
        <v>63</v>
      </c>
      <c r="W75" s="62" t="s">
        <v>207</v>
      </c>
      <c r="X75" s="62" t="s">
        <v>209</v>
      </c>
      <c r="Y75" s="62">
        <v>8</v>
      </c>
      <c r="Z75" s="119">
        <v>0.0002713749718254518</v>
      </c>
      <c r="AA75" s="119">
        <v>0.00028453108303224</v>
      </c>
      <c r="AB75" s="62">
        <v>2</v>
      </c>
      <c r="AC75" s="62"/>
      <c r="AD75" s="119">
        <v>0.0002762437699342136</v>
      </c>
      <c r="AE75" s="62">
        <v>2</v>
      </c>
      <c r="AF75" s="62"/>
      <c r="AG75" s="119">
        <v>0.00026819783488758606</v>
      </c>
      <c r="AH75" s="62">
        <v>2</v>
      </c>
      <c r="AI75" s="62"/>
      <c r="AJ75" s="119">
        <v>0.0002603926814608219</v>
      </c>
      <c r="AK75" s="62">
        <v>2</v>
      </c>
      <c r="AL75" s="62"/>
      <c r="AM75" s="204">
        <f aca="true" t="shared" si="20" ref="AM75:AM133">AN75+AX75+BH75+BR75</f>
        <v>8367254</v>
      </c>
      <c r="AN75" s="204">
        <f aca="true" t="shared" si="21" ref="AN75:AN133">SUM(AO75:AV75)</f>
        <v>2000000</v>
      </c>
      <c r="AO75" s="75"/>
      <c r="AP75" s="75"/>
      <c r="AQ75" s="371">
        <v>2000000</v>
      </c>
      <c r="AR75" s="75"/>
      <c r="AS75" s="75"/>
      <c r="AT75" s="75"/>
      <c r="AU75" s="75"/>
      <c r="AV75" s="75"/>
      <c r="AW75" s="75"/>
      <c r="AX75" s="204">
        <f t="shared" si="18"/>
        <v>2060000</v>
      </c>
      <c r="AY75" s="75"/>
      <c r="AZ75" s="75"/>
      <c r="BA75" s="371">
        <f>AQ75*1.03</f>
        <v>2060000</v>
      </c>
      <c r="BB75" s="75"/>
      <c r="BC75" s="75"/>
      <c r="BD75" s="75"/>
      <c r="BE75" s="75"/>
      <c r="BF75" s="75"/>
      <c r="BG75" s="75"/>
      <c r="BH75" s="204">
        <f aca="true" t="shared" si="22" ref="BH75:BH133">SUM(BI75:BP75)</f>
        <v>2121800</v>
      </c>
      <c r="BI75" s="75"/>
      <c r="BJ75" s="75"/>
      <c r="BK75" s="371">
        <f>BA75*1.03</f>
        <v>2121800</v>
      </c>
      <c r="BL75" s="75"/>
      <c r="BM75" s="75"/>
      <c r="BN75" s="75"/>
      <c r="BO75" s="75"/>
      <c r="BP75" s="75"/>
      <c r="BQ75" s="75"/>
      <c r="BR75" s="204">
        <f t="shared" si="19"/>
        <v>2185454</v>
      </c>
      <c r="BS75" s="75"/>
      <c r="BT75" s="75"/>
      <c r="BU75" s="371">
        <f>BK75*1.03</f>
        <v>2185454</v>
      </c>
      <c r="BV75" s="75"/>
      <c r="BW75" s="75"/>
      <c r="BX75" s="75"/>
      <c r="BY75" s="75"/>
      <c r="BZ75" s="75"/>
      <c r="CA75" s="75"/>
      <c r="CB75" s="81"/>
    </row>
    <row r="76" spans="2:80" ht="84" customHeight="1">
      <c r="B76" s="620"/>
      <c r="C76" s="616"/>
      <c r="D76" s="514"/>
      <c r="E76" s="517"/>
      <c r="F76" s="638"/>
      <c r="G76" s="638"/>
      <c r="H76" s="641"/>
      <c r="I76" s="641"/>
      <c r="J76" s="641"/>
      <c r="K76" s="641"/>
      <c r="L76" s="641"/>
      <c r="M76" s="641"/>
      <c r="N76" s="641"/>
      <c r="O76" s="133">
        <v>72</v>
      </c>
      <c r="P76" s="133" t="s">
        <v>210</v>
      </c>
      <c r="Q76" s="133" t="s">
        <v>211</v>
      </c>
      <c r="R76" s="138"/>
      <c r="S76" s="138"/>
      <c r="T76" s="138" t="s">
        <v>389</v>
      </c>
      <c r="U76" s="138" t="s">
        <v>212</v>
      </c>
      <c r="V76" s="138" t="s">
        <v>63</v>
      </c>
      <c r="W76" s="138" t="s">
        <v>207</v>
      </c>
      <c r="X76" s="138" t="s">
        <v>209</v>
      </c>
      <c r="Y76" s="138">
        <v>8</v>
      </c>
      <c r="Z76" s="120">
        <v>0.0003358265276339966</v>
      </c>
      <c r="AA76" s="120">
        <v>0.00028453108303224</v>
      </c>
      <c r="AB76" s="138">
        <v>2</v>
      </c>
      <c r="AC76" s="138"/>
      <c r="AD76" s="120">
        <v>0.0003176803354243457</v>
      </c>
      <c r="AE76" s="138">
        <v>2</v>
      </c>
      <c r="AF76" s="138"/>
      <c r="AG76" s="120">
        <v>0.00034865718535386186</v>
      </c>
      <c r="AH76" s="138">
        <v>2</v>
      </c>
      <c r="AI76" s="138"/>
      <c r="AJ76" s="120">
        <v>0.00039058902219123274</v>
      </c>
      <c r="AK76" s="138">
        <v>2</v>
      </c>
      <c r="AL76" s="138"/>
      <c r="AM76" s="195">
        <f t="shared" si="20"/>
        <v>8367254</v>
      </c>
      <c r="AN76" s="195">
        <f t="shared" si="21"/>
        <v>2000000</v>
      </c>
      <c r="AO76" s="77"/>
      <c r="AP76" s="77"/>
      <c r="AQ76" s="77">
        <v>2000000</v>
      </c>
      <c r="AR76" s="77"/>
      <c r="AS76" s="77"/>
      <c r="AT76" s="77"/>
      <c r="AU76" s="77"/>
      <c r="AV76" s="77"/>
      <c r="AW76" s="77"/>
      <c r="AX76" s="195">
        <f t="shared" si="18"/>
        <v>2060000</v>
      </c>
      <c r="AY76" s="77"/>
      <c r="AZ76" s="77"/>
      <c r="BA76" s="77">
        <f aca="true" t="shared" si="23" ref="BA76:BA82">AQ76*1.03</f>
        <v>2060000</v>
      </c>
      <c r="BB76" s="77"/>
      <c r="BC76" s="77"/>
      <c r="BD76" s="77"/>
      <c r="BE76" s="77"/>
      <c r="BF76" s="77"/>
      <c r="BG76" s="77"/>
      <c r="BH76" s="195">
        <f t="shared" si="22"/>
        <v>2121800</v>
      </c>
      <c r="BI76" s="77"/>
      <c r="BJ76" s="77"/>
      <c r="BK76" s="77">
        <f aca="true" t="shared" si="24" ref="BK76:BK82">BA76*1.03</f>
        <v>2121800</v>
      </c>
      <c r="BL76" s="77"/>
      <c r="BM76" s="77"/>
      <c r="BN76" s="77"/>
      <c r="BO76" s="77"/>
      <c r="BP76" s="77"/>
      <c r="BQ76" s="77"/>
      <c r="BR76" s="195">
        <f t="shared" si="19"/>
        <v>2185454</v>
      </c>
      <c r="BS76" s="77"/>
      <c r="BT76" s="77"/>
      <c r="BU76" s="77">
        <f aca="true" t="shared" si="25" ref="BU76:BU82">BK76*1.03</f>
        <v>2185454</v>
      </c>
      <c r="BV76" s="77"/>
      <c r="BW76" s="77"/>
      <c r="BX76" s="77"/>
      <c r="BY76" s="77"/>
      <c r="BZ76" s="77"/>
      <c r="CA76" s="77"/>
      <c r="CB76" s="82"/>
    </row>
    <row r="77" spans="2:80" ht="84" customHeight="1">
      <c r="B77" s="620"/>
      <c r="C77" s="616"/>
      <c r="D77" s="514"/>
      <c r="E77" s="517"/>
      <c r="F77" s="638"/>
      <c r="G77" s="638"/>
      <c r="H77" s="641"/>
      <c r="I77" s="641"/>
      <c r="J77" s="641"/>
      <c r="K77" s="641"/>
      <c r="L77" s="641"/>
      <c r="M77" s="641"/>
      <c r="N77" s="641"/>
      <c r="O77" s="133">
        <v>73</v>
      </c>
      <c r="P77" s="133" t="s">
        <v>210</v>
      </c>
      <c r="Q77" s="133" t="s">
        <v>211</v>
      </c>
      <c r="R77" s="138"/>
      <c r="S77" s="138"/>
      <c r="T77" s="138" t="s">
        <v>390</v>
      </c>
      <c r="U77" s="138" t="s">
        <v>525</v>
      </c>
      <c r="V77" s="138" t="s">
        <v>63</v>
      </c>
      <c r="W77" s="138" t="s">
        <v>207</v>
      </c>
      <c r="X77" s="138" t="s">
        <v>209</v>
      </c>
      <c r="Y77" s="138">
        <v>8</v>
      </c>
      <c r="Z77" s="120">
        <v>0.0003314845280847894</v>
      </c>
      <c r="AA77" s="120">
        <v>0.00028453108303224</v>
      </c>
      <c r="AB77" s="138">
        <v>2</v>
      </c>
      <c r="AC77" s="138"/>
      <c r="AD77" s="120">
        <v>0.0003176803354243457</v>
      </c>
      <c r="AE77" s="138">
        <v>2</v>
      </c>
      <c r="AF77" s="138"/>
      <c r="AG77" s="120">
        <v>0.00035107096586785015</v>
      </c>
      <c r="AH77" s="138">
        <v>2</v>
      </c>
      <c r="AI77" s="138"/>
      <c r="AJ77" s="120">
        <v>0.0003715803564445928</v>
      </c>
      <c r="AK77" s="138">
        <v>2</v>
      </c>
      <c r="AL77" s="138"/>
      <c r="AM77" s="195">
        <f t="shared" si="20"/>
        <v>8367254</v>
      </c>
      <c r="AN77" s="195">
        <f t="shared" si="21"/>
        <v>2000000</v>
      </c>
      <c r="AO77" s="77"/>
      <c r="AP77" s="77"/>
      <c r="AQ77" s="77">
        <v>2000000</v>
      </c>
      <c r="AR77" s="77"/>
      <c r="AS77" s="77"/>
      <c r="AT77" s="77"/>
      <c r="AU77" s="77"/>
      <c r="AV77" s="77"/>
      <c r="AW77" s="77"/>
      <c r="AX77" s="195">
        <f t="shared" si="18"/>
        <v>2060000</v>
      </c>
      <c r="AY77" s="77"/>
      <c r="AZ77" s="77"/>
      <c r="BA77" s="77">
        <f t="shared" si="23"/>
        <v>2060000</v>
      </c>
      <c r="BB77" s="77"/>
      <c r="BC77" s="77"/>
      <c r="BD77" s="77"/>
      <c r="BE77" s="77"/>
      <c r="BF77" s="77"/>
      <c r="BG77" s="77"/>
      <c r="BH77" s="195">
        <f t="shared" si="22"/>
        <v>2121800</v>
      </c>
      <c r="BI77" s="77"/>
      <c r="BJ77" s="77"/>
      <c r="BK77" s="77">
        <f t="shared" si="24"/>
        <v>2121800</v>
      </c>
      <c r="BL77" s="77"/>
      <c r="BM77" s="77"/>
      <c r="BN77" s="77"/>
      <c r="BO77" s="77"/>
      <c r="BP77" s="77"/>
      <c r="BQ77" s="77"/>
      <c r="BR77" s="195">
        <f t="shared" si="19"/>
        <v>2185454</v>
      </c>
      <c r="BS77" s="77"/>
      <c r="BT77" s="77"/>
      <c r="BU77" s="77">
        <f t="shared" si="25"/>
        <v>2185454</v>
      </c>
      <c r="BV77" s="77"/>
      <c r="BW77" s="77"/>
      <c r="BX77" s="77"/>
      <c r="BY77" s="77"/>
      <c r="BZ77" s="77"/>
      <c r="CA77" s="77"/>
      <c r="CB77" s="82"/>
    </row>
    <row r="78" spans="2:80" ht="84" customHeight="1">
      <c r="B78" s="620"/>
      <c r="C78" s="616"/>
      <c r="D78" s="514"/>
      <c r="E78" s="517"/>
      <c r="F78" s="638"/>
      <c r="G78" s="638"/>
      <c r="H78" s="641"/>
      <c r="I78" s="641"/>
      <c r="J78" s="641"/>
      <c r="K78" s="641"/>
      <c r="L78" s="641"/>
      <c r="M78" s="641"/>
      <c r="N78" s="641"/>
      <c r="O78" s="133">
        <v>80</v>
      </c>
      <c r="P78" s="133" t="s">
        <v>205</v>
      </c>
      <c r="Q78" s="133" t="s">
        <v>206</v>
      </c>
      <c r="R78" s="138"/>
      <c r="S78" s="138"/>
      <c r="T78" s="138" t="s">
        <v>439</v>
      </c>
      <c r="U78" s="138" t="s">
        <v>528</v>
      </c>
      <c r="V78" s="138" t="s">
        <v>63</v>
      </c>
      <c r="W78" s="138" t="s">
        <v>207</v>
      </c>
      <c r="X78" s="138" t="s">
        <v>209</v>
      </c>
      <c r="Y78" s="138">
        <v>2</v>
      </c>
      <c r="Z78" s="120">
        <v>0.0001356874859127259</v>
      </c>
      <c r="AA78" s="120">
        <v>0</v>
      </c>
      <c r="AB78" s="138">
        <v>0</v>
      </c>
      <c r="AC78" s="138"/>
      <c r="AD78" s="120">
        <v>0.0002762437699342136</v>
      </c>
      <c r="AE78" s="138">
        <v>1</v>
      </c>
      <c r="AF78" s="138"/>
      <c r="AG78" s="120">
        <v>0.00026819783488758606</v>
      </c>
      <c r="AH78" s="138">
        <v>1</v>
      </c>
      <c r="AI78" s="138"/>
      <c r="AJ78" s="120">
        <v>0</v>
      </c>
      <c r="AK78" s="138">
        <v>0</v>
      </c>
      <c r="AL78" s="138"/>
      <c r="AM78" s="195">
        <f t="shared" si="20"/>
        <v>4060000</v>
      </c>
      <c r="AN78" s="195">
        <f t="shared" si="21"/>
        <v>0</v>
      </c>
      <c r="AO78" s="77"/>
      <c r="AP78" s="77"/>
      <c r="AQ78" s="77"/>
      <c r="AR78" s="77"/>
      <c r="AS78" s="77"/>
      <c r="AT78" s="77"/>
      <c r="AU78" s="77"/>
      <c r="AV78" s="77"/>
      <c r="AW78" s="77"/>
      <c r="AX78" s="195">
        <f t="shared" si="18"/>
        <v>2000000</v>
      </c>
      <c r="AY78" s="77"/>
      <c r="AZ78" s="77"/>
      <c r="BA78" s="77">
        <v>2000000</v>
      </c>
      <c r="BB78" s="77"/>
      <c r="BC78" s="77"/>
      <c r="BD78" s="77"/>
      <c r="BE78" s="77"/>
      <c r="BF78" s="77"/>
      <c r="BG78" s="77"/>
      <c r="BH78" s="195">
        <f t="shared" si="22"/>
        <v>2060000</v>
      </c>
      <c r="BI78" s="77"/>
      <c r="BJ78" s="77"/>
      <c r="BK78" s="77">
        <f t="shared" si="24"/>
        <v>2060000</v>
      </c>
      <c r="BL78" s="77"/>
      <c r="BM78" s="77"/>
      <c r="BN78" s="77"/>
      <c r="BO78" s="77"/>
      <c r="BP78" s="77"/>
      <c r="BQ78" s="77"/>
      <c r="BR78" s="195">
        <f t="shared" si="19"/>
        <v>0</v>
      </c>
      <c r="BS78" s="77"/>
      <c r="BT78" s="77"/>
      <c r="BU78" s="77"/>
      <c r="BV78" s="77"/>
      <c r="BW78" s="77"/>
      <c r="BX78" s="77"/>
      <c r="BY78" s="77"/>
      <c r="BZ78" s="77"/>
      <c r="CA78" s="77"/>
      <c r="CB78" s="82"/>
    </row>
    <row r="79" spans="2:80" ht="84" customHeight="1">
      <c r="B79" s="620"/>
      <c r="C79" s="616"/>
      <c r="D79" s="514"/>
      <c r="E79" s="517"/>
      <c r="F79" s="638"/>
      <c r="G79" s="638"/>
      <c r="H79" s="641"/>
      <c r="I79" s="641"/>
      <c r="J79" s="641"/>
      <c r="K79" s="641"/>
      <c r="L79" s="641"/>
      <c r="M79" s="641"/>
      <c r="N79" s="641"/>
      <c r="O79" s="133">
        <v>81</v>
      </c>
      <c r="P79" s="133" t="s">
        <v>210</v>
      </c>
      <c r="Q79" s="133" t="s">
        <v>211</v>
      </c>
      <c r="R79" s="138"/>
      <c r="S79" s="138"/>
      <c r="T79" s="138" t="s">
        <v>397</v>
      </c>
      <c r="U79" s="138" t="s">
        <v>529</v>
      </c>
      <c r="V79" s="138" t="s">
        <v>63</v>
      </c>
      <c r="W79" s="138" t="s">
        <v>207</v>
      </c>
      <c r="X79" s="138" t="s">
        <v>209</v>
      </c>
      <c r="Y79" s="138">
        <v>8</v>
      </c>
      <c r="Z79" s="120">
        <v>0.0002713749718254518</v>
      </c>
      <c r="AA79" s="120">
        <v>0.00028453108303224</v>
      </c>
      <c r="AB79" s="138">
        <v>1</v>
      </c>
      <c r="AC79" s="138"/>
      <c r="AD79" s="120">
        <v>0.0002762437699342136</v>
      </c>
      <c r="AE79" s="138">
        <v>3</v>
      </c>
      <c r="AF79" s="138"/>
      <c r="AG79" s="120">
        <v>0.00026819783488758606</v>
      </c>
      <c r="AH79" s="138">
        <v>2</v>
      </c>
      <c r="AI79" s="138"/>
      <c r="AJ79" s="120">
        <v>0.0002603926814608219</v>
      </c>
      <c r="AK79" s="138">
        <v>2</v>
      </c>
      <c r="AL79" s="138"/>
      <c r="AM79" s="195">
        <f t="shared" si="20"/>
        <v>8367254</v>
      </c>
      <c r="AN79" s="195">
        <f t="shared" si="21"/>
        <v>2000000</v>
      </c>
      <c r="AO79" s="77"/>
      <c r="AP79" s="77"/>
      <c r="AQ79" s="77">
        <v>2000000</v>
      </c>
      <c r="AR79" s="77"/>
      <c r="AS79" s="77"/>
      <c r="AT79" s="77"/>
      <c r="AU79" s="77"/>
      <c r="AV79" s="77"/>
      <c r="AW79" s="77"/>
      <c r="AX79" s="195">
        <f t="shared" si="18"/>
        <v>2060000</v>
      </c>
      <c r="AY79" s="77"/>
      <c r="AZ79" s="77"/>
      <c r="BA79" s="77">
        <f t="shared" si="23"/>
        <v>2060000</v>
      </c>
      <c r="BB79" s="77"/>
      <c r="BC79" s="77"/>
      <c r="BD79" s="77"/>
      <c r="BE79" s="77"/>
      <c r="BF79" s="77"/>
      <c r="BG79" s="77"/>
      <c r="BH79" s="195">
        <f t="shared" si="22"/>
        <v>2121800</v>
      </c>
      <c r="BI79" s="77"/>
      <c r="BJ79" s="77"/>
      <c r="BK79" s="77">
        <f t="shared" si="24"/>
        <v>2121800</v>
      </c>
      <c r="BL79" s="77"/>
      <c r="BM79" s="77"/>
      <c r="BN79" s="77"/>
      <c r="BO79" s="77"/>
      <c r="BP79" s="77"/>
      <c r="BQ79" s="77"/>
      <c r="BR79" s="195">
        <f t="shared" si="19"/>
        <v>2185454</v>
      </c>
      <c r="BS79" s="77"/>
      <c r="BT79" s="77"/>
      <c r="BU79" s="77">
        <f t="shared" si="25"/>
        <v>2185454</v>
      </c>
      <c r="BV79" s="77"/>
      <c r="BW79" s="77"/>
      <c r="BX79" s="77"/>
      <c r="BY79" s="77"/>
      <c r="BZ79" s="77"/>
      <c r="CA79" s="77"/>
      <c r="CB79" s="82"/>
    </row>
    <row r="80" spans="2:80" ht="84" customHeight="1">
      <c r="B80" s="620"/>
      <c r="C80" s="616"/>
      <c r="D80" s="514"/>
      <c r="E80" s="517"/>
      <c r="F80" s="638"/>
      <c r="G80" s="638"/>
      <c r="H80" s="641"/>
      <c r="I80" s="641"/>
      <c r="J80" s="641"/>
      <c r="K80" s="641"/>
      <c r="L80" s="641"/>
      <c r="M80" s="641"/>
      <c r="N80" s="641"/>
      <c r="O80" s="133">
        <v>82</v>
      </c>
      <c r="P80" s="133" t="s">
        <v>216</v>
      </c>
      <c r="Q80" s="133" t="s">
        <v>217</v>
      </c>
      <c r="R80" s="138"/>
      <c r="S80" s="138"/>
      <c r="T80" s="138" t="s">
        <v>398</v>
      </c>
      <c r="U80" s="138" t="s">
        <v>530</v>
      </c>
      <c r="V80" s="138" t="s">
        <v>63</v>
      </c>
      <c r="W80" s="138" t="s">
        <v>207</v>
      </c>
      <c r="X80" s="138" t="s">
        <v>209</v>
      </c>
      <c r="Y80" s="138">
        <v>8</v>
      </c>
      <c r="Z80" s="120">
        <v>1E-06</v>
      </c>
      <c r="AA80" s="120">
        <v>0</v>
      </c>
      <c r="AB80" s="138">
        <v>2</v>
      </c>
      <c r="AC80" s="138"/>
      <c r="AD80" s="120">
        <v>0</v>
      </c>
      <c r="AE80" s="138">
        <v>2</v>
      </c>
      <c r="AF80" s="138"/>
      <c r="AG80" s="120">
        <v>0</v>
      </c>
      <c r="AH80" s="138">
        <v>2</v>
      </c>
      <c r="AI80" s="138"/>
      <c r="AJ80" s="120">
        <v>0</v>
      </c>
      <c r="AK80" s="138">
        <v>2</v>
      </c>
      <c r="AL80" s="138"/>
      <c r="AM80" s="195">
        <f t="shared" si="20"/>
        <v>8367254</v>
      </c>
      <c r="AN80" s="195">
        <f t="shared" si="21"/>
        <v>2000000</v>
      </c>
      <c r="AO80" s="77"/>
      <c r="AP80" s="77"/>
      <c r="AQ80" s="77">
        <v>2000000</v>
      </c>
      <c r="AR80" s="77"/>
      <c r="AS80" s="77"/>
      <c r="AT80" s="77"/>
      <c r="AU80" s="77"/>
      <c r="AV80" s="77"/>
      <c r="AW80" s="77"/>
      <c r="AX80" s="195">
        <f t="shared" si="18"/>
        <v>2060000</v>
      </c>
      <c r="AY80" s="77"/>
      <c r="AZ80" s="77"/>
      <c r="BA80" s="77">
        <f t="shared" si="23"/>
        <v>2060000</v>
      </c>
      <c r="BB80" s="77"/>
      <c r="BC80" s="77"/>
      <c r="BD80" s="77"/>
      <c r="BE80" s="77"/>
      <c r="BF80" s="77"/>
      <c r="BG80" s="77"/>
      <c r="BH80" s="195">
        <f t="shared" si="22"/>
        <v>2121800</v>
      </c>
      <c r="BI80" s="77"/>
      <c r="BJ80" s="77"/>
      <c r="BK80" s="77">
        <f t="shared" si="24"/>
        <v>2121800</v>
      </c>
      <c r="BL80" s="77"/>
      <c r="BM80" s="77"/>
      <c r="BN80" s="77"/>
      <c r="BO80" s="77"/>
      <c r="BP80" s="77"/>
      <c r="BQ80" s="77"/>
      <c r="BR80" s="195">
        <f t="shared" si="19"/>
        <v>2185454</v>
      </c>
      <c r="BS80" s="77"/>
      <c r="BT80" s="77"/>
      <c r="BU80" s="77">
        <f t="shared" si="25"/>
        <v>2185454</v>
      </c>
      <c r="BV80" s="77"/>
      <c r="BW80" s="77"/>
      <c r="BX80" s="77"/>
      <c r="BY80" s="77"/>
      <c r="BZ80" s="77"/>
      <c r="CA80" s="77"/>
      <c r="CB80" s="82"/>
    </row>
    <row r="81" spans="2:80" ht="84" customHeight="1">
      <c r="B81" s="620"/>
      <c r="C81" s="616"/>
      <c r="D81" s="514"/>
      <c r="E81" s="517"/>
      <c r="F81" s="638"/>
      <c r="G81" s="638"/>
      <c r="H81" s="641"/>
      <c r="I81" s="641"/>
      <c r="J81" s="641"/>
      <c r="K81" s="641"/>
      <c r="L81" s="641"/>
      <c r="M81" s="641"/>
      <c r="N81" s="641"/>
      <c r="O81" s="133">
        <v>83</v>
      </c>
      <c r="P81" s="133" t="s">
        <v>205</v>
      </c>
      <c r="Q81" s="133" t="s">
        <v>206</v>
      </c>
      <c r="R81" s="138"/>
      <c r="S81" s="138"/>
      <c r="T81" s="138" t="s">
        <v>218</v>
      </c>
      <c r="U81" s="138" t="s">
        <v>399</v>
      </c>
      <c r="V81" s="138" t="s">
        <v>63</v>
      </c>
      <c r="W81" s="138" t="s">
        <v>207</v>
      </c>
      <c r="X81" s="138" t="s">
        <v>209</v>
      </c>
      <c r="Y81" s="138">
        <v>4</v>
      </c>
      <c r="Z81" s="120">
        <v>0.0002713749718254518</v>
      </c>
      <c r="AA81" s="120">
        <v>0.00028453108303224</v>
      </c>
      <c r="AB81" s="138">
        <v>1</v>
      </c>
      <c r="AC81" s="138"/>
      <c r="AD81" s="120">
        <v>0.0002762437699342136</v>
      </c>
      <c r="AE81" s="138">
        <v>1</v>
      </c>
      <c r="AF81" s="138"/>
      <c r="AG81" s="120">
        <v>0.00026819783488758606</v>
      </c>
      <c r="AH81" s="138">
        <v>1</v>
      </c>
      <c r="AI81" s="138"/>
      <c r="AJ81" s="120">
        <v>0.0002603926814608219</v>
      </c>
      <c r="AK81" s="138">
        <v>1</v>
      </c>
      <c r="AL81" s="138"/>
      <c r="AM81" s="195">
        <f t="shared" si="20"/>
        <v>8367254</v>
      </c>
      <c r="AN81" s="195">
        <f t="shared" si="21"/>
        <v>2000000</v>
      </c>
      <c r="AO81" s="77"/>
      <c r="AP81" s="77"/>
      <c r="AQ81" s="77">
        <v>2000000</v>
      </c>
      <c r="AR81" s="77"/>
      <c r="AS81" s="77"/>
      <c r="AT81" s="77"/>
      <c r="AU81" s="77"/>
      <c r="AV81" s="77"/>
      <c r="AW81" s="77"/>
      <c r="AX81" s="195">
        <f t="shared" si="18"/>
        <v>2060000</v>
      </c>
      <c r="AY81" s="77"/>
      <c r="AZ81" s="77"/>
      <c r="BA81" s="77">
        <f t="shared" si="23"/>
        <v>2060000</v>
      </c>
      <c r="BB81" s="77"/>
      <c r="BC81" s="77"/>
      <c r="BD81" s="77"/>
      <c r="BE81" s="77"/>
      <c r="BF81" s="77"/>
      <c r="BG81" s="77"/>
      <c r="BH81" s="195">
        <f t="shared" si="22"/>
        <v>2121800</v>
      </c>
      <c r="BI81" s="77"/>
      <c r="BJ81" s="77"/>
      <c r="BK81" s="77">
        <f t="shared" si="24"/>
        <v>2121800</v>
      </c>
      <c r="BL81" s="77"/>
      <c r="BM81" s="77"/>
      <c r="BN81" s="77"/>
      <c r="BO81" s="77"/>
      <c r="BP81" s="77"/>
      <c r="BQ81" s="77"/>
      <c r="BR81" s="195">
        <f t="shared" si="19"/>
        <v>2185454</v>
      </c>
      <c r="BS81" s="77"/>
      <c r="BT81" s="77"/>
      <c r="BU81" s="77">
        <f t="shared" si="25"/>
        <v>2185454</v>
      </c>
      <c r="BV81" s="77"/>
      <c r="BW81" s="77"/>
      <c r="BX81" s="77"/>
      <c r="BY81" s="77"/>
      <c r="BZ81" s="77"/>
      <c r="CA81" s="77"/>
      <c r="CB81" s="82"/>
    </row>
    <row r="82" spans="2:80" ht="84" customHeight="1" thickBot="1">
      <c r="B82" s="621"/>
      <c r="C82" s="623"/>
      <c r="D82" s="515"/>
      <c r="E82" s="518"/>
      <c r="F82" s="639"/>
      <c r="G82" s="639"/>
      <c r="H82" s="642"/>
      <c r="I82" s="642"/>
      <c r="J82" s="642"/>
      <c r="K82" s="642"/>
      <c r="L82" s="642"/>
      <c r="M82" s="642"/>
      <c r="N82" s="642"/>
      <c r="O82" s="197">
        <v>84</v>
      </c>
      <c r="P82" s="351" t="s">
        <v>219</v>
      </c>
      <c r="Q82" s="197" t="s">
        <v>220</v>
      </c>
      <c r="R82" s="92"/>
      <c r="S82" s="92"/>
      <c r="T82" s="92" t="s">
        <v>400</v>
      </c>
      <c r="U82" s="92" t="s">
        <v>531</v>
      </c>
      <c r="V82" s="92" t="s">
        <v>63</v>
      </c>
      <c r="W82" s="92" t="s">
        <v>207</v>
      </c>
      <c r="X82" s="92" t="s">
        <v>209</v>
      </c>
      <c r="Y82" s="92">
        <v>8</v>
      </c>
      <c r="Z82" s="125">
        <v>0.0002713749718254518</v>
      </c>
      <c r="AA82" s="125">
        <v>0.00028453108303224</v>
      </c>
      <c r="AB82" s="92">
        <v>1</v>
      </c>
      <c r="AC82" s="92"/>
      <c r="AD82" s="125">
        <v>0.0002762437699342136</v>
      </c>
      <c r="AE82" s="92">
        <v>2</v>
      </c>
      <c r="AF82" s="92"/>
      <c r="AG82" s="125">
        <v>0.00026819783488758606</v>
      </c>
      <c r="AH82" s="92">
        <v>2</v>
      </c>
      <c r="AI82" s="92"/>
      <c r="AJ82" s="125">
        <v>0.0002603926814608219</v>
      </c>
      <c r="AK82" s="92">
        <v>2</v>
      </c>
      <c r="AL82" s="92"/>
      <c r="AM82" s="205">
        <f t="shared" si="20"/>
        <v>8367254</v>
      </c>
      <c r="AN82" s="205">
        <f t="shared" si="21"/>
        <v>2000000</v>
      </c>
      <c r="AO82" s="198"/>
      <c r="AP82" s="198"/>
      <c r="AQ82" s="198">
        <v>2000000</v>
      </c>
      <c r="AR82" s="198"/>
      <c r="AS82" s="198"/>
      <c r="AT82" s="198"/>
      <c r="AU82" s="198"/>
      <c r="AV82" s="198"/>
      <c r="AW82" s="198"/>
      <c r="AX82" s="205">
        <f t="shared" si="18"/>
        <v>2060000</v>
      </c>
      <c r="AY82" s="198"/>
      <c r="AZ82" s="198"/>
      <c r="BA82" s="209">
        <f t="shared" si="23"/>
        <v>2060000</v>
      </c>
      <c r="BB82" s="198"/>
      <c r="BC82" s="198"/>
      <c r="BD82" s="198"/>
      <c r="BE82" s="198"/>
      <c r="BF82" s="198"/>
      <c r="BG82" s="198"/>
      <c r="BH82" s="205">
        <f t="shared" si="22"/>
        <v>2121800</v>
      </c>
      <c r="BI82" s="198"/>
      <c r="BJ82" s="198"/>
      <c r="BK82" s="209">
        <f t="shared" si="24"/>
        <v>2121800</v>
      </c>
      <c r="BL82" s="198"/>
      <c r="BM82" s="198"/>
      <c r="BN82" s="198"/>
      <c r="BO82" s="198"/>
      <c r="BP82" s="198"/>
      <c r="BQ82" s="198"/>
      <c r="BR82" s="205">
        <f t="shared" si="19"/>
        <v>2185454</v>
      </c>
      <c r="BS82" s="198"/>
      <c r="BT82" s="198"/>
      <c r="BU82" s="209">
        <f t="shared" si="25"/>
        <v>2185454</v>
      </c>
      <c r="BV82" s="198"/>
      <c r="BW82" s="198"/>
      <c r="BX82" s="198"/>
      <c r="BY82" s="198"/>
      <c r="BZ82" s="198"/>
      <c r="CA82" s="198"/>
      <c r="CB82" s="199"/>
    </row>
    <row r="83" spans="2:80" ht="84" customHeight="1">
      <c r="B83" s="619" t="s">
        <v>433</v>
      </c>
      <c r="C83" s="622">
        <v>0.12815652385355497</v>
      </c>
      <c r="D83" s="493" t="s">
        <v>224</v>
      </c>
      <c r="E83" s="496">
        <v>0.11928277107190682</v>
      </c>
      <c r="F83" s="483" t="s">
        <v>419</v>
      </c>
      <c r="G83" s="483">
        <v>17</v>
      </c>
      <c r="H83" s="499" t="s">
        <v>473</v>
      </c>
      <c r="I83" s="499" t="s">
        <v>532</v>
      </c>
      <c r="J83" s="652">
        <v>160</v>
      </c>
      <c r="K83" s="652">
        <v>160</v>
      </c>
      <c r="L83" s="500"/>
      <c r="M83" s="643"/>
      <c r="N83" s="643"/>
      <c r="O83" s="343">
        <v>85</v>
      </c>
      <c r="P83" s="343" t="s">
        <v>587</v>
      </c>
      <c r="Q83" s="343" t="s">
        <v>376</v>
      </c>
      <c r="R83" s="359"/>
      <c r="S83" s="359"/>
      <c r="T83" s="359" t="s">
        <v>475</v>
      </c>
      <c r="U83" s="359" t="s">
        <v>533</v>
      </c>
      <c r="V83" s="359" t="s">
        <v>59</v>
      </c>
      <c r="W83" s="359" t="s">
        <v>121</v>
      </c>
      <c r="X83" s="359">
        <v>1</v>
      </c>
      <c r="Y83" s="322">
        <v>4</v>
      </c>
      <c r="Z83" s="324">
        <v>0.007333908613582836</v>
      </c>
      <c r="AA83" s="324">
        <v>0.007096123154670018</v>
      </c>
      <c r="AB83" s="322">
        <v>1</v>
      </c>
      <c r="AC83" s="322"/>
      <c r="AD83" s="324">
        <v>0.005676898523736015</v>
      </c>
      <c r="AE83" s="322">
        <v>1</v>
      </c>
      <c r="AF83" s="322"/>
      <c r="AG83" s="324">
        <v>0.012976226713224464</v>
      </c>
      <c r="AH83" s="322">
        <v>1</v>
      </c>
      <c r="AI83" s="322"/>
      <c r="AJ83" s="324">
        <v>0.0036366112047569606</v>
      </c>
      <c r="AK83" s="322">
        <v>1</v>
      </c>
      <c r="AL83" s="322"/>
      <c r="AM83" s="207">
        <f t="shared" si="20"/>
        <v>131000000</v>
      </c>
      <c r="AN83" s="207">
        <f t="shared" si="21"/>
        <v>30000000</v>
      </c>
      <c r="AO83" s="102">
        <v>5000000</v>
      </c>
      <c r="AP83" s="102">
        <v>25000000</v>
      </c>
      <c r="AQ83" s="102">
        <v>0</v>
      </c>
      <c r="AR83" s="102">
        <v>0</v>
      </c>
      <c r="AS83" s="102">
        <v>0</v>
      </c>
      <c r="AT83" s="102">
        <v>0</v>
      </c>
      <c r="AU83" s="102">
        <v>0</v>
      </c>
      <c r="AV83" s="102">
        <v>0</v>
      </c>
      <c r="AW83" s="102">
        <v>0</v>
      </c>
      <c r="AX83" s="207">
        <f t="shared" si="18"/>
        <v>31000000</v>
      </c>
      <c r="AY83" s="102">
        <v>6000000</v>
      </c>
      <c r="AZ83" s="102">
        <v>25000000</v>
      </c>
      <c r="BA83" s="102"/>
      <c r="BB83" s="102">
        <v>0</v>
      </c>
      <c r="BC83" s="102">
        <v>0</v>
      </c>
      <c r="BD83" s="102">
        <v>0</v>
      </c>
      <c r="BE83" s="102">
        <v>0</v>
      </c>
      <c r="BF83" s="102">
        <v>0</v>
      </c>
      <c r="BG83" s="102">
        <v>0</v>
      </c>
      <c r="BH83" s="207">
        <f t="shared" si="22"/>
        <v>34000000</v>
      </c>
      <c r="BI83" s="102">
        <v>7000000</v>
      </c>
      <c r="BJ83" s="102">
        <v>27000000</v>
      </c>
      <c r="BK83" s="102"/>
      <c r="BL83" s="102">
        <v>0</v>
      </c>
      <c r="BM83" s="102">
        <v>0</v>
      </c>
      <c r="BN83" s="102">
        <v>0</v>
      </c>
      <c r="BO83" s="102">
        <v>0</v>
      </c>
      <c r="BP83" s="102">
        <v>0</v>
      </c>
      <c r="BQ83" s="102">
        <v>0</v>
      </c>
      <c r="BR83" s="207">
        <f t="shared" si="19"/>
        <v>36000000</v>
      </c>
      <c r="BS83" s="102">
        <v>8000000</v>
      </c>
      <c r="BT83" s="102">
        <v>28000000</v>
      </c>
      <c r="BU83" s="102">
        <v>0</v>
      </c>
      <c r="BV83" s="102">
        <v>0</v>
      </c>
      <c r="BW83" s="102">
        <v>0</v>
      </c>
      <c r="BX83" s="102">
        <v>0</v>
      </c>
      <c r="BY83" s="102">
        <v>0</v>
      </c>
      <c r="BZ83" s="102">
        <v>0</v>
      </c>
      <c r="CA83" s="102">
        <v>0</v>
      </c>
      <c r="CB83" s="103"/>
    </row>
    <row r="84" spans="2:80" ht="84" customHeight="1">
      <c r="B84" s="620"/>
      <c r="C84" s="666"/>
      <c r="D84" s="494"/>
      <c r="E84" s="497"/>
      <c r="F84" s="484"/>
      <c r="G84" s="578"/>
      <c r="H84" s="580"/>
      <c r="I84" s="580"/>
      <c r="J84" s="653"/>
      <c r="K84" s="653"/>
      <c r="L84" s="654"/>
      <c r="M84" s="644"/>
      <c r="N84" s="644"/>
      <c r="O84" s="344">
        <v>88</v>
      </c>
      <c r="P84" s="344" t="s">
        <v>377</v>
      </c>
      <c r="Q84" s="344" t="s">
        <v>378</v>
      </c>
      <c r="R84" s="353"/>
      <c r="S84" s="353"/>
      <c r="T84" s="353" t="s">
        <v>739</v>
      </c>
      <c r="U84" s="353" t="s">
        <v>487</v>
      </c>
      <c r="V84" s="353" t="s">
        <v>59</v>
      </c>
      <c r="W84" s="65" t="s">
        <v>121</v>
      </c>
      <c r="X84" s="65">
        <v>160</v>
      </c>
      <c r="Y84" s="65">
        <v>160</v>
      </c>
      <c r="Z84" s="355">
        <v>0.030651803067684783</v>
      </c>
      <c r="AA84" s="355">
        <v>0.04257673892802011</v>
      </c>
      <c r="AB84" s="101">
        <v>160</v>
      </c>
      <c r="AC84" s="69"/>
      <c r="AD84" s="355">
        <v>0.03582508777114961</v>
      </c>
      <c r="AE84" s="101">
        <v>160</v>
      </c>
      <c r="AF84" s="69"/>
      <c r="AG84" s="355">
        <v>0.006635266443050861</v>
      </c>
      <c r="AH84" s="101">
        <v>160</v>
      </c>
      <c r="AI84" s="69"/>
      <c r="AJ84" s="355">
        <v>0.03818441764994809</v>
      </c>
      <c r="AK84" s="101">
        <v>160</v>
      </c>
      <c r="AL84" s="336"/>
      <c r="AM84" s="192">
        <f t="shared" si="20"/>
        <v>95672540</v>
      </c>
      <c r="AN84" s="192">
        <f t="shared" si="21"/>
        <v>20000000</v>
      </c>
      <c r="AO84" s="40">
        <v>0</v>
      </c>
      <c r="AP84" s="40">
        <v>20000000</v>
      </c>
      <c r="AQ84" s="40">
        <v>0</v>
      </c>
      <c r="AR84" s="40">
        <v>0</v>
      </c>
      <c r="AS84" s="40">
        <v>0</v>
      </c>
      <c r="AT84" s="40">
        <v>0</v>
      </c>
      <c r="AU84" s="40">
        <v>0</v>
      </c>
      <c r="AV84" s="40">
        <v>0</v>
      </c>
      <c r="AW84" s="40">
        <v>0</v>
      </c>
      <c r="AX84" s="192">
        <f t="shared" si="18"/>
        <v>20600000</v>
      </c>
      <c r="AY84" s="40">
        <v>0</v>
      </c>
      <c r="AZ84" s="40">
        <f>AP84*1.03</f>
        <v>20600000</v>
      </c>
      <c r="BA84" s="40">
        <v>0</v>
      </c>
      <c r="BB84" s="40">
        <v>0</v>
      </c>
      <c r="BC84" s="40">
        <v>0</v>
      </c>
      <c r="BD84" s="40">
        <v>0</v>
      </c>
      <c r="BE84" s="40">
        <v>0</v>
      </c>
      <c r="BF84" s="40">
        <v>0</v>
      </c>
      <c r="BG84" s="40">
        <v>0</v>
      </c>
      <c r="BH84" s="192">
        <f t="shared" si="22"/>
        <v>21218000</v>
      </c>
      <c r="BI84" s="40">
        <v>0</v>
      </c>
      <c r="BJ84" s="40">
        <f>AZ84*1.03</f>
        <v>21218000</v>
      </c>
      <c r="BK84" s="40">
        <v>0</v>
      </c>
      <c r="BL84" s="40">
        <v>0</v>
      </c>
      <c r="BM84" s="40">
        <v>0</v>
      </c>
      <c r="BN84" s="40">
        <v>0</v>
      </c>
      <c r="BO84" s="40">
        <v>0</v>
      </c>
      <c r="BP84" s="40">
        <v>0</v>
      </c>
      <c r="BQ84" s="40">
        <v>0</v>
      </c>
      <c r="BR84" s="192">
        <f t="shared" si="19"/>
        <v>33854540</v>
      </c>
      <c r="BS84" s="40">
        <v>0</v>
      </c>
      <c r="BT84" s="40">
        <f>BJ84*1.03</f>
        <v>21854540</v>
      </c>
      <c r="BU84" s="40">
        <v>12000000</v>
      </c>
      <c r="BV84" s="40">
        <v>0</v>
      </c>
      <c r="BW84" s="40">
        <v>0</v>
      </c>
      <c r="BX84" s="40">
        <v>0</v>
      </c>
      <c r="BY84" s="40">
        <v>0</v>
      </c>
      <c r="BZ84" s="40">
        <v>0</v>
      </c>
      <c r="CA84" s="40">
        <v>0</v>
      </c>
      <c r="CB84" s="15"/>
    </row>
    <row r="85" spans="2:80" ht="84" customHeight="1">
      <c r="B85" s="620"/>
      <c r="C85" s="666"/>
      <c r="D85" s="494"/>
      <c r="E85" s="497"/>
      <c r="F85" s="484"/>
      <c r="G85" s="579">
        <v>18</v>
      </c>
      <c r="H85" s="474" t="s">
        <v>474</v>
      </c>
      <c r="I85" s="474" t="s">
        <v>472</v>
      </c>
      <c r="J85" s="703" t="s">
        <v>477</v>
      </c>
      <c r="K85" s="703" t="s">
        <v>477</v>
      </c>
      <c r="L85" s="478"/>
      <c r="M85" s="510"/>
      <c r="N85" s="510"/>
      <c r="O85" s="344">
        <v>86</v>
      </c>
      <c r="P85" s="344" t="s">
        <v>588</v>
      </c>
      <c r="Q85" s="344" t="s">
        <v>597</v>
      </c>
      <c r="R85" s="353"/>
      <c r="S85" s="353"/>
      <c r="T85" s="353" t="s">
        <v>476</v>
      </c>
      <c r="U85" s="353" t="s">
        <v>534</v>
      </c>
      <c r="V85" s="353" t="s">
        <v>59</v>
      </c>
      <c r="W85" s="65" t="s">
        <v>121</v>
      </c>
      <c r="X85" s="353">
        <v>1</v>
      </c>
      <c r="Y85" s="336">
        <v>4</v>
      </c>
      <c r="Z85" s="355">
        <v>0.007333908613582836</v>
      </c>
      <c r="AA85" s="355">
        <v>0.007096123154670018</v>
      </c>
      <c r="AB85" s="336">
        <v>1</v>
      </c>
      <c r="AC85" s="336"/>
      <c r="AD85" s="355">
        <v>0.005676898523736015</v>
      </c>
      <c r="AE85" s="336">
        <v>1</v>
      </c>
      <c r="AF85" s="336"/>
      <c r="AG85" s="355">
        <v>0.012976226713224464</v>
      </c>
      <c r="AH85" s="336">
        <v>1</v>
      </c>
      <c r="AI85" s="336"/>
      <c r="AJ85" s="355">
        <v>0.0036366112047569606</v>
      </c>
      <c r="AK85" s="336">
        <v>1</v>
      </c>
      <c r="AL85" s="336"/>
      <c r="AM85" s="192">
        <f t="shared" si="20"/>
        <v>131000000</v>
      </c>
      <c r="AN85" s="192">
        <f t="shared" si="21"/>
        <v>30000000</v>
      </c>
      <c r="AO85" s="40">
        <v>5000000</v>
      </c>
      <c r="AP85" s="40">
        <v>25000000</v>
      </c>
      <c r="AQ85" s="40">
        <v>0</v>
      </c>
      <c r="AR85" s="40">
        <v>0</v>
      </c>
      <c r="AS85" s="40">
        <v>0</v>
      </c>
      <c r="AT85" s="40">
        <v>0</v>
      </c>
      <c r="AU85" s="40">
        <v>0</v>
      </c>
      <c r="AV85" s="40">
        <v>0</v>
      </c>
      <c r="AW85" s="40">
        <v>0</v>
      </c>
      <c r="AX85" s="192">
        <f t="shared" si="18"/>
        <v>31000000</v>
      </c>
      <c r="AY85" s="40">
        <v>6000000</v>
      </c>
      <c r="AZ85" s="40">
        <v>25000000</v>
      </c>
      <c r="BA85" s="40"/>
      <c r="BB85" s="40">
        <v>0</v>
      </c>
      <c r="BC85" s="40">
        <v>0</v>
      </c>
      <c r="BD85" s="40">
        <v>0</v>
      </c>
      <c r="BE85" s="40">
        <v>0</v>
      </c>
      <c r="BF85" s="40">
        <v>0</v>
      </c>
      <c r="BG85" s="40">
        <v>0</v>
      </c>
      <c r="BH85" s="192">
        <f t="shared" si="22"/>
        <v>34000000</v>
      </c>
      <c r="BI85" s="40">
        <v>7000000</v>
      </c>
      <c r="BJ85" s="40">
        <v>27000000</v>
      </c>
      <c r="BK85" s="40"/>
      <c r="BL85" s="40">
        <v>0</v>
      </c>
      <c r="BM85" s="40">
        <v>0</v>
      </c>
      <c r="BN85" s="40">
        <v>0</v>
      </c>
      <c r="BO85" s="40">
        <v>0</v>
      </c>
      <c r="BP85" s="40">
        <v>0</v>
      </c>
      <c r="BQ85" s="40">
        <v>0</v>
      </c>
      <c r="BR85" s="192">
        <f t="shared" si="19"/>
        <v>36000000</v>
      </c>
      <c r="BS85" s="40">
        <v>8000000</v>
      </c>
      <c r="BT85" s="40">
        <v>28000000</v>
      </c>
      <c r="BU85" s="40">
        <v>0</v>
      </c>
      <c r="BV85" s="40">
        <v>0</v>
      </c>
      <c r="BW85" s="40">
        <v>0</v>
      </c>
      <c r="BX85" s="40">
        <v>0</v>
      </c>
      <c r="BY85" s="40">
        <v>0</v>
      </c>
      <c r="BZ85" s="40">
        <v>0</v>
      </c>
      <c r="CA85" s="40">
        <v>0</v>
      </c>
      <c r="CB85" s="15"/>
    </row>
    <row r="86" spans="2:80" ht="84" customHeight="1">
      <c r="B86" s="620"/>
      <c r="C86" s="666"/>
      <c r="D86" s="494"/>
      <c r="E86" s="497"/>
      <c r="F86" s="484"/>
      <c r="G86" s="578"/>
      <c r="H86" s="580"/>
      <c r="I86" s="580"/>
      <c r="J86" s="704"/>
      <c r="K86" s="704"/>
      <c r="L86" s="654"/>
      <c r="M86" s="644"/>
      <c r="N86" s="644"/>
      <c r="O86" s="344">
        <v>89</v>
      </c>
      <c r="P86" s="344" t="s">
        <v>589</v>
      </c>
      <c r="Q86" s="344" t="s">
        <v>590</v>
      </c>
      <c r="R86" s="353"/>
      <c r="S86" s="353"/>
      <c r="T86" s="353" t="s">
        <v>740</v>
      </c>
      <c r="U86" s="353" t="s">
        <v>487</v>
      </c>
      <c r="V86" s="353" t="s">
        <v>59</v>
      </c>
      <c r="W86" s="65" t="s">
        <v>121</v>
      </c>
      <c r="X86" s="353">
        <v>121</v>
      </c>
      <c r="Y86" s="353">
        <v>121</v>
      </c>
      <c r="Z86" s="355">
        <v>0.030651803067684783</v>
      </c>
      <c r="AA86" s="355">
        <v>0.04257673892802011</v>
      </c>
      <c r="AB86" s="101">
        <v>121</v>
      </c>
      <c r="AC86" s="69"/>
      <c r="AD86" s="355">
        <v>0.03582508777114961</v>
      </c>
      <c r="AE86" s="101">
        <v>121</v>
      </c>
      <c r="AF86" s="69"/>
      <c r="AG86" s="355">
        <v>0.006635266443050861</v>
      </c>
      <c r="AH86" s="101">
        <v>121</v>
      </c>
      <c r="AI86" s="69"/>
      <c r="AJ86" s="355">
        <v>0.03818441764994809</v>
      </c>
      <c r="AK86" s="101">
        <v>121</v>
      </c>
      <c r="AL86" s="336"/>
      <c r="AM86" s="192">
        <f t="shared" si="20"/>
        <v>95672540</v>
      </c>
      <c r="AN86" s="192">
        <f t="shared" si="21"/>
        <v>20000000</v>
      </c>
      <c r="AO86" s="40">
        <v>0</v>
      </c>
      <c r="AP86" s="40">
        <v>20000000</v>
      </c>
      <c r="AQ86" s="40">
        <v>0</v>
      </c>
      <c r="AR86" s="40">
        <v>0</v>
      </c>
      <c r="AS86" s="40">
        <v>0</v>
      </c>
      <c r="AT86" s="40">
        <v>0</v>
      </c>
      <c r="AU86" s="40">
        <v>0</v>
      </c>
      <c r="AV86" s="40">
        <v>0</v>
      </c>
      <c r="AW86" s="40">
        <v>0</v>
      </c>
      <c r="AX86" s="192">
        <f t="shared" si="18"/>
        <v>20600000</v>
      </c>
      <c r="AY86" s="40">
        <v>0</v>
      </c>
      <c r="AZ86" s="40">
        <f>AP86*1.03</f>
        <v>20600000</v>
      </c>
      <c r="BA86" s="40">
        <v>0</v>
      </c>
      <c r="BB86" s="40">
        <v>0</v>
      </c>
      <c r="BC86" s="40">
        <v>0</v>
      </c>
      <c r="BD86" s="40">
        <v>0</v>
      </c>
      <c r="BE86" s="40">
        <v>0</v>
      </c>
      <c r="BF86" s="40">
        <v>0</v>
      </c>
      <c r="BG86" s="40">
        <v>0</v>
      </c>
      <c r="BH86" s="192">
        <f t="shared" si="22"/>
        <v>21218000</v>
      </c>
      <c r="BI86" s="40">
        <v>0</v>
      </c>
      <c r="BJ86" s="40">
        <f>AZ86*1.03</f>
        <v>21218000</v>
      </c>
      <c r="BK86" s="40">
        <v>0</v>
      </c>
      <c r="BL86" s="40">
        <v>0</v>
      </c>
      <c r="BM86" s="40">
        <v>0</v>
      </c>
      <c r="BN86" s="40">
        <v>0</v>
      </c>
      <c r="BO86" s="40">
        <v>0</v>
      </c>
      <c r="BP86" s="40">
        <v>0</v>
      </c>
      <c r="BQ86" s="40">
        <v>0</v>
      </c>
      <c r="BR86" s="192">
        <f t="shared" si="19"/>
        <v>33854540</v>
      </c>
      <c r="BS86" s="40">
        <v>0</v>
      </c>
      <c r="BT86" s="40">
        <f>BJ86*1.03</f>
        <v>21854540</v>
      </c>
      <c r="BU86" s="40">
        <v>12000000</v>
      </c>
      <c r="BV86" s="40">
        <v>0</v>
      </c>
      <c r="BW86" s="40">
        <v>0</v>
      </c>
      <c r="BX86" s="40">
        <v>0</v>
      </c>
      <c r="BY86" s="40">
        <v>0</v>
      </c>
      <c r="BZ86" s="40">
        <v>0</v>
      </c>
      <c r="CA86" s="40">
        <v>0</v>
      </c>
      <c r="CB86" s="15"/>
    </row>
    <row r="87" spans="2:80" ht="84" customHeight="1">
      <c r="B87" s="620"/>
      <c r="C87" s="666"/>
      <c r="D87" s="494"/>
      <c r="E87" s="497"/>
      <c r="F87" s="484"/>
      <c r="G87" s="482">
        <v>19</v>
      </c>
      <c r="H87" s="474" t="s">
        <v>481</v>
      </c>
      <c r="I87" s="474" t="s">
        <v>535</v>
      </c>
      <c r="J87" s="474">
        <v>160</v>
      </c>
      <c r="K87" s="476">
        <v>160</v>
      </c>
      <c r="L87" s="478"/>
      <c r="M87" s="510"/>
      <c r="N87" s="510"/>
      <c r="O87" s="344">
        <v>87</v>
      </c>
      <c r="P87" s="344" t="s">
        <v>595</v>
      </c>
      <c r="Q87" s="344" t="s">
        <v>596</v>
      </c>
      <c r="R87" s="353"/>
      <c r="S87" s="353"/>
      <c r="T87" s="353" t="s">
        <v>478</v>
      </c>
      <c r="U87" s="353" t="s">
        <v>536</v>
      </c>
      <c r="V87" s="353" t="s">
        <v>59</v>
      </c>
      <c r="W87" s="65" t="s">
        <v>121</v>
      </c>
      <c r="X87" s="353" t="s">
        <v>479</v>
      </c>
      <c r="Y87" s="353">
        <f>54*4</f>
        <v>216</v>
      </c>
      <c r="Z87" s="357">
        <v>0.007333908613582836</v>
      </c>
      <c r="AA87" s="357">
        <v>0.007096123154670018</v>
      </c>
      <c r="AB87" s="353">
        <v>54</v>
      </c>
      <c r="AC87" s="353"/>
      <c r="AD87" s="357">
        <v>0.005676898523736015</v>
      </c>
      <c r="AE87" s="353">
        <v>54</v>
      </c>
      <c r="AF87" s="353"/>
      <c r="AG87" s="357">
        <v>0.012976226713224464</v>
      </c>
      <c r="AH87" s="353">
        <v>54</v>
      </c>
      <c r="AI87" s="353"/>
      <c r="AJ87" s="357">
        <v>0.0036366112047569606</v>
      </c>
      <c r="AK87" s="353">
        <v>54</v>
      </c>
      <c r="AL87" s="353"/>
      <c r="AM87" s="192">
        <f t="shared" si="20"/>
        <v>131000000</v>
      </c>
      <c r="AN87" s="192">
        <f t="shared" si="21"/>
        <v>30000000</v>
      </c>
      <c r="AO87" s="99">
        <v>5000000</v>
      </c>
      <c r="AP87" s="99">
        <v>25000000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99">
        <v>0</v>
      </c>
      <c r="AW87" s="99">
        <v>0</v>
      </c>
      <c r="AX87" s="192">
        <f t="shared" si="18"/>
        <v>31000000</v>
      </c>
      <c r="AY87" s="99">
        <v>6000000</v>
      </c>
      <c r="AZ87" s="99">
        <v>25000000</v>
      </c>
      <c r="BA87" s="99"/>
      <c r="BB87" s="99">
        <v>0</v>
      </c>
      <c r="BC87" s="99">
        <v>0</v>
      </c>
      <c r="BD87" s="99">
        <v>0</v>
      </c>
      <c r="BE87" s="99">
        <v>0</v>
      </c>
      <c r="BF87" s="99">
        <v>0</v>
      </c>
      <c r="BG87" s="99">
        <v>0</v>
      </c>
      <c r="BH87" s="192">
        <f t="shared" si="22"/>
        <v>34000000</v>
      </c>
      <c r="BI87" s="99">
        <v>7000000</v>
      </c>
      <c r="BJ87" s="99">
        <v>27000000</v>
      </c>
      <c r="BK87" s="99"/>
      <c r="BL87" s="99">
        <v>0</v>
      </c>
      <c r="BM87" s="99">
        <v>0</v>
      </c>
      <c r="BN87" s="99">
        <v>0</v>
      </c>
      <c r="BO87" s="99">
        <v>0</v>
      </c>
      <c r="BP87" s="99">
        <v>0</v>
      </c>
      <c r="BQ87" s="99">
        <v>0</v>
      </c>
      <c r="BR87" s="192">
        <f t="shared" si="19"/>
        <v>36000000</v>
      </c>
      <c r="BS87" s="99">
        <v>8000000</v>
      </c>
      <c r="BT87" s="99">
        <v>28000000</v>
      </c>
      <c r="BU87" s="99">
        <v>0</v>
      </c>
      <c r="BV87" s="99">
        <v>0</v>
      </c>
      <c r="BW87" s="99">
        <v>0</v>
      </c>
      <c r="BX87" s="99">
        <v>0</v>
      </c>
      <c r="BY87" s="99">
        <v>0</v>
      </c>
      <c r="BZ87" s="99">
        <v>0</v>
      </c>
      <c r="CA87" s="99">
        <v>0</v>
      </c>
      <c r="CB87" s="100"/>
    </row>
    <row r="88" spans="2:80" ht="84" customHeight="1">
      <c r="B88" s="620"/>
      <c r="C88" s="666"/>
      <c r="D88" s="494"/>
      <c r="E88" s="497"/>
      <c r="F88" s="484"/>
      <c r="G88" s="482"/>
      <c r="H88" s="475"/>
      <c r="I88" s="475"/>
      <c r="J88" s="475"/>
      <c r="K88" s="477"/>
      <c r="L88" s="479"/>
      <c r="M88" s="588"/>
      <c r="N88" s="588"/>
      <c r="O88" s="344">
        <v>90</v>
      </c>
      <c r="P88" s="344" t="s">
        <v>591</v>
      </c>
      <c r="Q88" s="344" t="s">
        <v>592</v>
      </c>
      <c r="R88" s="323"/>
      <c r="S88" s="323"/>
      <c r="T88" s="353" t="s">
        <v>741</v>
      </c>
      <c r="U88" s="353" t="s">
        <v>487</v>
      </c>
      <c r="V88" s="353" t="s">
        <v>59</v>
      </c>
      <c r="W88" s="65" t="s">
        <v>121</v>
      </c>
      <c r="X88" s="65">
        <v>160</v>
      </c>
      <c r="Y88" s="353">
        <v>160</v>
      </c>
      <c r="Z88" s="355">
        <v>0.030651803067684783</v>
      </c>
      <c r="AA88" s="355">
        <v>0.04257673892802011</v>
      </c>
      <c r="AB88" s="101">
        <v>160</v>
      </c>
      <c r="AC88" s="69"/>
      <c r="AD88" s="355">
        <v>0.03582508777114961</v>
      </c>
      <c r="AE88" s="101">
        <v>160</v>
      </c>
      <c r="AF88" s="69"/>
      <c r="AG88" s="355">
        <v>0.006635266443050861</v>
      </c>
      <c r="AH88" s="101">
        <v>160</v>
      </c>
      <c r="AI88" s="69"/>
      <c r="AJ88" s="355">
        <v>0.03818441764994809</v>
      </c>
      <c r="AK88" s="101">
        <v>160</v>
      </c>
      <c r="AL88" s="336"/>
      <c r="AM88" s="192">
        <f t="shared" si="20"/>
        <v>95672540</v>
      </c>
      <c r="AN88" s="192">
        <f t="shared" si="21"/>
        <v>20000000</v>
      </c>
      <c r="AO88" s="40">
        <v>0</v>
      </c>
      <c r="AP88" s="40">
        <v>20000000</v>
      </c>
      <c r="AQ88" s="40">
        <v>0</v>
      </c>
      <c r="AR88" s="40">
        <v>0</v>
      </c>
      <c r="AS88" s="40">
        <v>0</v>
      </c>
      <c r="AT88" s="40">
        <v>0</v>
      </c>
      <c r="AU88" s="40">
        <v>0</v>
      </c>
      <c r="AV88" s="40">
        <v>0</v>
      </c>
      <c r="AW88" s="40">
        <v>0</v>
      </c>
      <c r="AX88" s="192">
        <f t="shared" si="18"/>
        <v>20600000</v>
      </c>
      <c r="AY88" s="40">
        <v>0</v>
      </c>
      <c r="AZ88" s="40">
        <f>AP88*1.03</f>
        <v>20600000</v>
      </c>
      <c r="BA88" s="40">
        <v>0</v>
      </c>
      <c r="BB88" s="40">
        <v>0</v>
      </c>
      <c r="BC88" s="40">
        <v>0</v>
      </c>
      <c r="BD88" s="40">
        <v>0</v>
      </c>
      <c r="BE88" s="40">
        <v>0</v>
      </c>
      <c r="BF88" s="40">
        <v>0</v>
      </c>
      <c r="BG88" s="40">
        <v>0</v>
      </c>
      <c r="BH88" s="192">
        <f t="shared" si="22"/>
        <v>21218000</v>
      </c>
      <c r="BI88" s="40">
        <v>0</v>
      </c>
      <c r="BJ88" s="40">
        <f>AZ88*1.03</f>
        <v>21218000</v>
      </c>
      <c r="BK88" s="40">
        <v>0</v>
      </c>
      <c r="BL88" s="40">
        <v>0</v>
      </c>
      <c r="BM88" s="40">
        <v>0</v>
      </c>
      <c r="BN88" s="40">
        <v>0</v>
      </c>
      <c r="BO88" s="40">
        <v>0</v>
      </c>
      <c r="BP88" s="40">
        <v>0</v>
      </c>
      <c r="BQ88" s="40">
        <v>0</v>
      </c>
      <c r="BR88" s="192">
        <f t="shared" si="19"/>
        <v>33854540</v>
      </c>
      <c r="BS88" s="40">
        <v>0</v>
      </c>
      <c r="BT88" s="40">
        <f>BJ88*1.03</f>
        <v>21854540</v>
      </c>
      <c r="BU88" s="40">
        <v>12000000</v>
      </c>
      <c r="BV88" s="40">
        <v>0</v>
      </c>
      <c r="BW88" s="40">
        <v>0</v>
      </c>
      <c r="BX88" s="40">
        <v>0</v>
      </c>
      <c r="BY88" s="40">
        <v>0</v>
      </c>
      <c r="BZ88" s="40">
        <v>0</v>
      </c>
      <c r="CA88" s="40">
        <v>0</v>
      </c>
      <c r="CB88" s="15"/>
    </row>
    <row r="89" spans="2:80" ht="84" customHeight="1">
      <c r="B89" s="620"/>
      <c r="C89" s="666"/>
      <c r="D89" s="494"/>
      <c r="E89" s="497"/>
      <c r="F89" s="484"/>
      <c r="G89" s="384"/>
      <c r="H89" s="320"/>
      <c r="I89" s="320"/>
      <c r="J89" s="320"/>
      <c r="K89" s="380"/>
      <c r="L89" s="321"/>
      <c r="M89" s="381"/>
      <c r="N89" s="381"/>
      <c r="O89" s="344">
        <v>91</v>
      </c>
      <c r="P89" s="344" t="s">
        <v>593</v>
      </c>
      <c r="Q89" s="344" t="s">
        <v>594</v>
      </c>
      <c r="R89" s="323"/>
      <c r="S89" s="323"/>
      <c r="T89" s="353" t="s">
        <v>485</v>
      </c>
      <c r="U89" s="353" t="s">
        <v>488</v>
      </c>
      <c r="V89" s="336" t="s">
        <v>59</v>
      </c>
      <c r="W89" s="65" t="s">
        <v>121</v>
      </c>
      <c r="X89" s="69">
        <v>0.65</v>
      </c>
      <c r="Y89" s="69">
        <v>0.65</v>
      </c>
      <c r="Z89" s="355">
        <v>0.009023217813196273</v>
      </c>
      <c r="AA89" s="355">
        <v>0.01135379704747203</v>
      </c>
      <c r="AB89" s="69">
        <v>0.65</v>
      </c>
      <c r="AC89" s="69"/>
      <c r="AD89" s="355">
        <v>0.004133663973594185</v>
      </c>
      <c r="AE89" s="69">
        <v>0.65</v>
      </c>
      <c r="AF89" s="69"/>
      <c r="AG89" s="355">
        <v>0.012574900113846389</v>
      </c>
      <c r="AH89" s="69">
        <v>0.65</v>
      </c>
      <c r="AI89" s="69"/>
      <c r="AJ89" s="355">
        <v>0.008052496239104699</v>
      </c>
      <c r="AK89" s="69">
        <v>0.65</v>
      </c>
      <c r="AL89" s="336"/>
      <c r="AM89" s="192">
        <f t="shared" si="20"/>
        <v>1085179360</v>
      </c>
      <c r="AN89" s="192">
        <f t="shared" si="21"/>
        <v>252000000</v>
      </c>
      <c r="AO89" s="40">
        <v>0</v>
      </c>
      <c r="AP89" s="40">
        <v>252000000</v>
      </c>
      <c r="AQ89" s="40">
        <v>0</v>
      </c>
      <c r="AR89" s="40">
        <v>0</v>
      </c>
      <c r="AS89" s="40">
        <v>0</v>
      </c>
      <c r="AT89" s="40">
        <v>0</v>
      </c>
      <c r="AU89" s="40">
        <v>0</v>
      </c>
      <c r="AV89" s="40">
        <v>0</v>
      </c>
      <c r="AW89" s="40">
        <v>0</v>
      </c>
      <c r="AX89" s="192">
        <f t="shared" si="18"/>
        <v>267800000</v>
      </c>
      <c r="AY89" s="40">
        <v>0</v>
      </c>
      <c r="AZ89" s="40">
        <f>260000000*1.03</f>
        <v>267800000</v>
      </c>
      <c r="BA89" s="40">
        <v>0</v>
      </c>
      <c r="BB89" s="40">
        <v>0</v>
      </c>
      <c r="BC89" s="40">
        <v>0</v>
      </c>
      <c r="BD89" s="40">
        <v>0</v>
      </c>
      <c r="BE89" s="40">
        <v>0</v>
      </c>
      <c r="BF89" s="40">
        <v>0</v>
      </c>
      <c r="BG89" s="40">
        <v>0</v>
      </c>
      <c r="BH89" s="192">
        <f t="shared" si="22"/>
        <v>278512000</v>
      </c>
      <c r="BI89" s="40">
        <v>0</v>
      </c>
      <c r="BJ89" s="40">
        <f>270400000*1.03</f>
        <v>278512000</v>
      </c>
      <c r="BK89" s="40"/>
      <c r="BL89" s="40">
        <v>0</v>
      </c>
      <c r="BM89" s="40">
        <v>0</v>
      </c>
      <c r="BN89" s="40">
        <v>0</v>
      </c>
      <c r="BO89" s="40">
        <v>0</v>
      </c>
      <c r="BP89" s="40">
        <v>0</v>
      </c>
      <c r="BQ89" s="40">
        <v>0</v>
      </c>
      <c r="BR89" s="192">
        <f t="shared" si="19"/>
        <v>286867360</v>
      </c>
      <c r="BS89" s="40">
        <v>0</v>
      </c>
      <c r="BT89" s="40">
        <f>278512000*1.03</f>
        <v>286867360</v>
      </c>
      <c r="BU89" s="40">
        <v>0</v>
      </c>
      <c r="BV89" s="40">
        <v>0</v>
      </c>
      <c r="BW89" s="40">
        <v>0</v>
      </c>
      <c r="BX89" s="40">
        <v>0</v>
      </c>
      <c r="BY89" s="40">
        <v>0</v>
      </c>
      <c r="BZ89" s="40">
        <v>0</v>
      </c>
      <c r="CA89" s="40">
        <v>0</v>
      </c>
      <c r="CB89" s="15"/>
    </row>
    <row r="90" spans="2:80" ht="84" customHeight="1">
      <c r="B90" s="620"/>
      <c r="C90" s="666"/>
      <c r="D90" s="494"/>
      <c r="E90" s="497"/>
      <c r="F90" s="484"/>
      <c r="G90" s="384"/>
      <c r="H90" s="320"/>
      <c r="I90" s="320"/>
      <c r="J90" s="320"/>
      <c r="K90" s="380"/>
      <c r="L90" s="321"/>
      <c r="M90" s="381"/>
      <c r="N90" s="381"/>
      <c r="O90" s="344">
        <v>92</v>
      </c>
      <c r="P90" s="344"/>
      <c r="Q90" s="344"/>
      <c r="R90" s="323"/>
      <c r="S90" s="323"/>
      <c r="T90" s="353" t="s">
        <v>480</v>
      </c>
      <c r="U90" s="353" t="s">
        <v>537</v>
      </c>
      <c r="V90" s="336" t="s">
        <v>600</v>
      </c>
      <c r="W90" s="65" t="s">
        <v>121</v>
      </c>
      <c r="X90" s="336">
        <v>0</v>
      </c>
      <c r="Y90" s="336">
        <v>120</v>
      </c>
      <c r="Z90" s="355">
        <v>1E-06</v>
      </c>
      <c r="AA90" s="355">
        <v>0</v>
      </c>
      <c r="AB90" s="336">
        <v>20</v>
      </c>
      <c r="AC90" s="69"/>
      <c r="AD90" s="355">
        <v>0</v>
      </c>
      <c r="AE90" s="336">
        <v>40</v>
      </c>
      <c r="AF90" s="69"/>
      <c r="AG90" s="355">
        <v>0</v>
      </c>
      <c r="AH90" s="336">
        <v>30</v>
      </c>
      <c r="AI90" s="69"/>
      <c r="AJ90" s="355">
        <v>0</v>
      </c>
      <c r="AK90" s="336">
        <v>30</v>
      </c>
      <c r="AL90" s="336"/>
      <c r="AM90" s="192">
        <f t="shared" si="20"/>
        <v>0</v>
      </c>
      <c r="AN90" s="192">
        <f t="shared" si="21"/>
        <v>0</v>
      </c>
      <c r="AO90" s="40"/>
      <c r="AP90" s="40"/>
      <c r="AQ90" s="40"/>
      <c r="AR90" s="40"/>
      <c r="AS90" s="40"/>
      <c r="AT90" s="40"/>
      <c r="AU90" s="40"/>
      <c r="AV90" s="40"/>
      <c r="AW90" s="40"/>
      <c r="AX90" s="192">
        <f t="shared" si="18"/>
        <v>0</v>
      </c>
      <c r="AY90" s="40"/>
      <c r="AZ90" s="40"/>
      <c r="BA90" s="40"/>
      <c r="BB90" s="40"/>
      <c r="BC90" s="40"/>
      <c r="BD90" s="40"/>
      <c r="BE90" s="40"/>
      <c r="BF90" s="40"/>
      <c r="BG90" s="40"/>
      <c r="BH90" s="192">
        <f t="shared" si="22"/>
        <v>0</v>
      </c>
      <c r="BI90" s="40"/>
      <c r="BJ90" s="40"/>
      <c r="BK90" s="40"/>
      <c r="BL90" s="40"/>
      <c r="BM90" s="40"/>
      <c r="BN90" s="40"/>
      <c r="BO90" s="40"/>
      <c r="BP90" s="40"/>
      <c r="BQ90" s="40"/>
      <c r="BR90" s="192">
        <f t="shared" si="19"/>
        <v>0</v>
      </c>
      <c r="BS90" s="40"/>
      <c r="BT90" s="40"/>
      <c r="BU90" s="40"/>
      <c r="BV90" s="40"/>
      <c r="BW90" s="40"/>
      <c r="BX90" s="40"/>
      <c r="BY90" s="40"/>
      <c r="BZ90" s="40"/>
      <c r="CA90" s="40"/>
      <c r="CB90" s="15"/>
    </row>
    <row r="91" spans="2:80" ht="84" customHeight="1">
      <c r="B91" s="620"/>
      <c r="C91" s="666"/>
      <c r="D91" s="494"/>
      <c r="E91" s="497"/>
      <c r="F91" s="484"/>
      <c r="G91" s="384"/>
      <c r="H91" s="320"/>
      <c r="I91" s="320"/>
      <c r="J91" s="320"/>
      <c r="K91" s="380"/>
      <c r="L91" s="321"/>
      <c r="M91" s="381"/>
      <c r="N91" s="381"/>
      <c r="O91" s="344">
        <v>93</v>
      </c>
      <c r="P91" s="344" t="s">
        <v>598</v>
      </c>
      <c r="Q91" s="344" t="s">
        <v>599</v>
      </c>
      <c r="R91" s="323"/>
      <c r="S91" s="323"/>
      <c r="T91" s="353" t="s">
        <v>482</v>
      </c>
      <c r="U91" s="353" t="s">
        <v>538</v>
      </c>
      <c r="V91" s="336" t="s">
        <v>63</v>
      </c>
      <c r="W91" s="65" t="s">
        <v>121</v>
      </c>
      <c r="X91" s="353">
        <v>0</v>
      </c>
      <c r="Y91" s="336">
        <v>4</v>
      </c>
      <c r="Z91" s="355">
        <v>0.007333908613582836</v>
      </c>
      <c r="AA91" s="355">
        <v>0.007096123154670018</v>
      </c>
      <c r="AB91" s="336">
        <v>1</v>
      </c>
      <c r="AC91" s="336"/>
      <c r="AD91" s="355">
        <v>0.005676898523736015</v>
      </c>
      <c r="AE91" s="336">
        <v>1</v>
      </c>
      <c r="AF91" s="336"/>
      <c r="AG91" s="355">
        <v>0.012976226713224464</v>
      </c>
      <c r="AH91" s="336">
        <v>1</v>
      </c>
      <c r="AI91" s="336"/>
      <c r="AJ91" s="355">
        <v>0.0036366112047569606</v>
      </c>
      <c r="AK91" s="336">
        <v>1</v>
      </c>
      <c r="AL91" s="336"/>
      <c r="AM91" s="192">
        <f t="shared" si="20"/>
        <v>8367254</v>
      </c>
      <c r="AN91" s="192">
        <f t="shared" si="21"/>
        <v>2000000</v>
      </c>
      <c r="AO91" s="40"/>
      <c r="AP91" s="40">
        <v>2000000</v>
      </c>
      <c r="AQ91" s="40">
        <v>0</v>
      </c>
      <c r="AR91" s="40">
        <v>0</v>
      </c>
      <c r="AS91" s="40">
        <v>0</v>
      </c>
      <c r="AT91" s="40">
        <v>0</v>
      </c>
      <c r="AU91" s="40">
        <v>0</v>
      </c>
      <c r="AV91" s="40">
        <v>0</v>
      </c>
      <c r="AW91" s="40">
        <v>0</v>
      </c>
      <c r="AX91" s="192">
        <f t="shared" si="18"/>
        <v>2060000</v>
      </c>
      <c r="AY91" s="40"/>
      <c r="AZ91" s="40">
        <f>AP91*1.03</f>
        <v>2060000</v>
      </c>
      <c r="BA91" s="40"/>
      <c r="BB91" s="40">
        <v>0</v>
      </c>
      <c r="BC91" s="40">
        <v>0</v>
      </c>
      <c r="BD91" s="40">
        <v>0</v>
      </c>
      <c r="BE91" s="40">
        <v>0</v>
      </c>
      <c r="BF91" s="40">
        <v>0</v>
      </c>
      <c r="BG91" s="40">
        <v>0</v>
      </c>
      <c r="BH91" s="192">
        <f t="shared" si="22"/>
        <v>2121800</v>
      </c>
      <c r="BI91" s="40"/>
      <c r="BJ91" s="40">
        <f>AZ91*1.03</f>
        <v>2121800</v>
      </c>
      <c r="BK91" s="40"/>
      <c r="BL91" s="40">
        <v>0</v>
      </c>
      <c r="BM91" s="40">
        <v>0</v>
      </c>
      <c r="BN91" s="40">
        <v>0</v>
      </c>
      <c r="BO91" s="40">
        <v>0</v>
      </c>
      <c r="BP91" s="40">
        <v>0</v>
      </c>
      <c r="BQ91" s="40">
        <v>0</v>
      </c>
      <c r="BR91" s="192">
        <f t="shared" si="19"/>
        <v>2185454</v>
      </c>
      <c r="BS91" s="40"/>
      <c r="BT91" s="40">
        <f>BJ91*1.03</f>
        <v>2185454</v>
      </c>
      <c r="BU91" s="40">
        <v>0</v>
      </c>
      <c r="BV91" s="40">
        <v>0</v>
      </c>
      <c r="BW91" s="40">
        <v>0</v>
      </c>
      <c r="BX91" s="40">
        <v>0</v>
      </c>
      <c r="BY91" s="40">
        <v>0</v>
      </c>
      <c r="BZ91" s="40">
        <v>0</v>
      </c>
      <c r="CA91" s="40">
        <v>0</v>
      </c>
      <c r="CB91" s="15"/>
    </row>
    <row r="92" spans="2:80" ht="84" customHeight="1">
      <c r="B92" s="620"/>
      <c r="C92" s="666"/>
      <c r="D92" s="494"/>
      <c r="E92" s="497"/>
      <c r="F92" s="484"/>
      <c r="G92" s="384"/>
      <c r="H92" s="320"/>
      <c r="I92" s="320"/>
      <c r="J92" s="320"/>
      <c r="K92" s="380"/>
      <c r="L92" s="321"/>
      <c r="M92" s="381"/>
      <c r="N92" s="381"/>
      <c r="O92" s="344">
        <v>94</v>
      </c>
      <c r="P92" s="344"/>
      <c r="Q92" s="344"/>
      <c r="R92" s="323"/>
      <c r="S92" s="323"/>
      <c r="T92" s="353" t="s">
        <v>483</v>
      </c>
      <c r="U92" s="353" t="s">
        <v>484</v>
      </c>
      <c r="V92" s="336" t="s">
        <v>600</v>
      </c>
      <c r="W92" s="65" t="s">
        <v>121</v>
      </c>
      <c r="X92" s="336">
        <v>0</v>
      </c>
      <c r="Y92" s="336">
        <v>1</v>
      </c>
      <c r="Z92" s="355">
        <v>1E-06</v>
      </c>
      <c r="AA92" s="355">
        <v>0</v>
      </c>
      <c r="AB92" s="336">
        <v>0</v>
      </c>
      <c r="AC92" s="69"/>
      <c r="AD92" s="355">
        <v>0</v>
      </c>
      <c r="AE92" s="336">
        <v>1</v>
      </c>
      <c r="AF92" s="69"/>
      <c r="AG92" s="355">
        <v>0</v>
      </c>
      <c r="AH92" s="336">
        <v>0</v>
      </c>
      <c r="AI92" s="69"/>
      <c r="AJ92" s="355">
        <v>0</v>
      </c>
      <c r="AK92" s="336">
        <v>0</v>
      </c>
      <c r="AL92" s="336"/>
      <c r="AM92" s="192">
        <f t="shared" si="20"/>
        <v>0</v>
      </c>
      <c r="AN92" s="192">
        <f t="shared" si="21"/>
        <v>0</v>
      </c>
      <c r="AO92" s="40"/>
      <c r="AP92" s="40"/>
      <c r="AQ92" s="40"/>
      <c r="AR92" s="40"/>
      <c r="AS92" s="40"/>
      <c r="AT92" s="40"/>
      <c r="AU92" s="40"/>
      <c r="AV92" s="40"/>
      <c r="AW92" s="40"/>
      <c r="AX92" s="192">
        <f t="shared" si="18"/>
        <v>0</v>
      </c>
      <c r="AY92" s="40"/>
      <c r="AZ92" s="40"/>
      <c r="BA92" s="40"/>
      <c r="BB92" s="40"/>
      <c r="BC92" s="40"/>
      <c r="BD92" s="40"/>
      <c r="BE92" s="40"/>
      <c r="BF92" s="40"/>
      <c r="BG92" s="40"/>
      <c r="BH92" s="192">
        <f t="shared" si="22"/>
        <v>0</v>
      </c>
      <c r="BI92" s="40"/>
      <c r="BJ92" s="40"/>
      <c r="BK92" s="40"/>
      <c r="BL92" s="40"/>
      <c r="BM92" s="40"/>
      <c r="BN92" s="40"/>
      <c r="BO92" s="40"/>
      <c r="BP92" s="40"/>
      <c r="BQ92" s="40"/>
      <c r="BR92" s="192">
        <f t="shared" si="19"/>
        <v>0</v>
      </c>
      <c r="BS92" s="40"/>
      <c r="BT92" s="40"/>
      <c r="BU92" s="40"/>
      <c r="BV92" s="40"/>
      <c r="BW92" s="40"/>
      <c r="BX92" s="40"/>
      <c r="BY92" s="40"/>
      <c r="BZ92" s="40"/>
      <c r="CA92" s="40"/>
      <c r="CB92" s="15"/>
    </row>
    <row r="93" spans="2:80" ht="84" customHeight="1">
      <c r="B93" s="620"/>
      <c r="C93" s="666"/>
      <c r="D93" s="494"/>
      <c r="E93" s="497"/>
      <c r="F93" s="484"/>
      <c r="G93" s="382"/>
      <c r="H93" s="372"/>
      <c r="I93" s="372"/>
      <c r="J93" s="372"/>
      <c r="K93" s="374"/>
      <c r="L93" s="376"/>
      <c r="M93" s="378"/>
      <c r="N93" s="378"/>
      <c r="O93" s="334">
        <v>95</v>
      </c>
      <c r="P93" s="385"/>
      <c r="Q93" s="385"/>
      <c r="R93" s="354"/>
      <c r="S93" s="354"/>
      <c r="T93" s="332" t="s">
        <v>738</v>
      </c>
      <c r="U93" s="332" t="s">
        <v>486</v>
      </c>
      <c r="V93" s="332" t="s">
        <v>600</v>
      </c>
      <c r="W93" s="354" t="s">
        <v>121</v>
      </c>
      <c r="X93" s="354">
        <v>1</v>
      </c>
      <c r="Y93" s="354">
        <v>2</v>
      </c>
      <c r="Z93" s="347">
        <v>0.001424718602083622</v>
      </c>
      <c r="AA93" s="347">
        <v>0</v>
      </c>
      <c r="AB93" s="354">
        <v>0</v>
      </c>
      <c r="AC93" s="354"/>
      <c r="AD93" s="347">
        <v>0.002480198384156511</v>
      </c>
      <c r="AE93" s="354">
        <v>1</v>
      </c>
      <c r="AF93" s="354"/>
      <c r="AG93" s="347">
        <v>0.00321061279502461</v>
      </c>
      <c r="AH93" s="354">
        <v>1</v>
      </c>
      <c r="AI93" s="354"/>
      <c r="AJ93" s="347">
        <v>0</v>
      </c>
      <c r="AK93" s="354">
        <v>0</v>
      </c>
      <c r="AL93" s="332"/>
      <c r="AM93" s="192">
        <f t="shared" si="20"/>
        <v>0</v>
      </c>
      <c r="AN93" s="192">
        <f t="shared" si="21"/>
        <v>0</v>
      </c>
      <c r="AO93" s="214">
        <v>0</v>
      </c>
      <c r="AP93" s="214">
        <v>0</v>
      </c>
      <c r="AQ93" s="214">
        <v>0</v>
      </c>
      <c r="AR93" s="214">
        <v>0</v>
      </c>
      <c r="AS93" s="214">
        <v>0</v>
      </c>
      <c r="AT93" s="214">
        <v>0</v>
      </c>
      <c r="AU93" s="214">
        <v>0</v>
      </c>
      <c r="AV93" s="214">
        <v>0</v>
      </c>
      <c r="AW93" s="214">
        <v>0</v>
      </c>
      <c r="AX93" s="192">
        <f t="shared" si="18"/>
        <v>0</v>
      </c>
      <c r="AY93" s="214">
        <v>0</v>
      </c>
      <c r="AZ93" s="214">
        <v>0</v>
      </c>
      <c r="BA93" s="214">
        <v>0</v>
      </c>
      <c r="BB93" s="214">
        <v>0</v>
      </c>
      <c r="BC93" s="214">
        <v>0</v>
      </c>
      <c r="BD93" s="214">
        <v>0</v>
      </c>
      <c r="BE93" s="214">
        <v>0</v>
      </c>
      <c r="BF93" s="214">
        <v>0</v>
      </c>
      <c r="BG93" s="214">
        <v>0</v>
      </c>
      <c r="BH93" s="192">
        <f t="shared" si="22"/>
        <v>0</v>
      </c>
      <c r="BI93" s="214">
        <v>0</v>
      </c>
      <c r="BJ93" s="214">
        <v>0</v>
      </c>
      <c r="BK93" s="214">
        <v>0</v>
      </c>
      <c r="BL93" s="214">
        <v>0</v>
      </c>
      <c r="BM93" s="214">
        <v>0</v>
      </c>
      <c r="BN93" s="214">
        <v>0</v>
      </c>
      <c r="BO93" s="214">
        <v>0</v>
      </c>
      <c r="BP93" s="214">
        <v>0</v>
      </c>
      <c r="BQ93" s="214">
        <v>0</v>
      </c>
      <c r="BR93" s="192">
        <f t="shared" si="19"/>
        <v>0</v>
      </c>
      <c r="BS93" s="214">
        <v>0</v>
      </c>
      <c r="BT93" s="214">
        <v>0</v>
      </c>
      <c r="BU93" s="214">
        <v>0</v>
      </c>
      <c r="BV93" s="214">
        <v>0</v>
      </c>
      <c r="BW93" s="214">
        <v>0</v>
      </c>
      <c r="BX93" s="214">
        <v>0</v>
      </c>
      <c r="BY93" s="214">
        <v>0</v>
      </c>
      <c r="BZ93" s="214">
        <v>0</v>
      </c>
      <c r="CA93" s="214">
        <v>0</v>
      </c>
      <c r="CB93" s="218"/>
    </row>
    <row r="94" spans="2:80" ht="84" customHeight="1">
      <c r="B94" s="620"/>
      <c r="C94" s="666"/>
      <c r="D94" s="494"/>
      <c r="E94" s="497"/>
      <c r="F94" s="484"/>
      <c r="G94" s="384"/>
      <c r="H94" s="320"/>
      <c r="I94" s="320"/>
      <c r="J94" s="320"/>
      <c r="K94" s="380"/>
      <c r="L94" s="321"/>
      <c r="M94" s="381"/>
      <c r="N94" s="381"/>
      <c r="O94" s="344"/>
      <c r="P94" s="386"/>
      <c r="Q94" s="386"/>
      <c r="R94" s="65"/>
      <c r="S94" s="65"/>
      <c r="T94" s="336" t="s">
        <v>742</v>
      </c>
      <c r="U94" s="336" t="s">
        <v>744</v>
      </c>
      <c r="V94" s="336" t="s">
        <v>63</v>
      </c>
      <c r="W94" s="65" t="s">
        <v>121</v>
      </c>
      <c r="X94" s="65">
        <v>0</v>
      </c>
      <c r="Y94" s="65">
        <v>4</v>
      </c>
      <c r="Z94" s="347">
        <v>0.001424718602083622</v>
      </c>
      <c r="AA94" s="355">
        <v>0.007096123154670018</v>
      </c>
      <c r="AB94" s="65">
        <v>1</v>
      </c>
      <c r="AC94" s="65"/>
      <c r="AD94" s="355"/>
      <c r="AE94" s="65"/>
      <c r="AF94" s="65"/>
      <c r="AG94" s="355"/>
      <c r="AH94" s="65"/>
      <c r="AI94" s="65"/>
      <c r="AJ94" s="355"/>
      <c r="AK94" s="65"/>
      <c r="AL94" s="336"/>
      <c r="AM94" s="192">
        <f>AN94+AX94+BH94+BR94</f>
        <v>14642694.5</v>
      </c>
      <c r="AN94" s="192">
        <f>SUM(AO94:AV94)</f>
        <v>3500000</v>
      </c>
      <c r="AO94" s="40"/>
      <c r="AP94" s="40">
        <v>3500000</v>
      </c>
      <c r="AQ94" s="40">
        <v>0</v>
      </c>
      <c r="AR94" s="40">
        <v>0</v>
      </c>
      <c r="AS94" s="40">
        <v>0</v>
      </c>
      <c r="AT94" s="40">
        <v>0</v>
      </c>
      <c r="AU94" s="40">
        <v>0</v>
      </c>
      <c r="AV94" s="40">
        <v>0</v>
      </c>
      <c r="AW94" s="40">
        <v>0</v>
      </c>
      <c r="AX94" s="192">
        <f>SUM(AY94:BF94)</f>
        <v>3605000</v>
      </c>
      <c r="AY94" s="40"/>
      <c r="AZ94" s="40">
        <f>AP94*1.03</f>
        <v>3605000</v>
      </c>
      <c r="BA94" s="40"/>
      <c r="BB94" s="40">
        <v>0</v>
      </c>
      <c r="BC94" s="40">
        <v>0</v>
      </c>
      <c r="BD94" s="40">
        <v>0</v>
      </c>
      <c r="BE94" s="40">
        <v>0</v>
      </c>
      <c r="BF94" s="40">
        <v>0</v>
      </c>
      <c r="BG94" s="40">
        <v>0</v>
      </c>
      <c r="BH94" s="192">
        <f>SUM(BI94:BP94)</f>
        <v>3713150</v>
      </c>
      <c r="BI94" s="40"/>
      <c r="BJ94" s="40">
        <f>AZ94*1.03</f>
        <v>3713150</v>
      </c>
      <c r="BK94" s="40"/>
      <c r="BL94" s="40">
        <v>0</v>
      </c>
      <c r="BM94" s="40">
        <v>0</v>
      </c>
      <c r="BN94" s="40">
        <v>0</v>
      </c>
      <c r="BO94" s="40">
        <v>0</v>
      </c>
      <c r="BP94" s="40">
        <v>0</v>
      </c>
      <c r="BQ94" s="40">
        <v>0</v>
      </c>
      <c r="BR94" s="192">
        <f>SUM(BS94:BZ94)</f>
        <v>3824544.5</v>
      </c>
      <c r="BS94" s="40"/>
      <c r="BT94" s="40">
        <f>BJ94*1.03</f>
        <v>3824544.5</v>
      </c>
      <c r="BU94" s="40">
        <v>0</v>
      </c>
      <c r="BV94" s="40">
        <v>0</v>
      </c>
      <c r="BW94" s="40">
        <v>0</v>
      </c>
      <c r="BX94" s="40">
        <v>0</v>
      </c>
      <c r="BY94" s="40">
        <v>0</v>
      </c>
      <c r="BZ94" s="40">
        <v>0</v>
      </c>
      <c r="CA94" s="40">
        <v>0</v>
      </c>
      <c r="CB94" s="15"/>
    </row>
    <row r="95" spans="2:80" ht="84" customHeight="1" thickBot="1">
      <c r="B95" s="620"/>
      <c r="C95" s="666"/>
      <c r="D95" s="495"/>
      <c r="E95" s="498"/>
      <c r="F95" s="485"/>
      <c r="G95" s="383"/>
      <c r="H95" s="373"/>
      <c r="I95" s="373"/>
      <c r="J95" s="373"/>
      <c r="K95" s="375"/>
      <c r="L95" s="377"/>
      <c r="M95" s="379"/>
      <c r="N95" s="379"/>
      <c r="O95" s="335"/>
      <c r="P95" s="388"/>
      <c r="Q95" s="388"/>
      <c r="R95" s="389"/>
      <c r="S95" s="389"/>
      <c r="T95" s="333" t="s">
        <v>743</v>
      </c>
      <c r="U95" s="333" t="s">
        <v>745</v>
      </c>
      <c r="V95" s="333" t="s">
        <v>63</v>
      </c>
      <c r="W95" s="389" t="s">
        <v>121</v>
      </c>
      <c r="X95" s="389">
        <v>0</v>
      </c>
      <c r="Y95" s="389">
        <v>1</v>
      </c>
      <c r="Z95" s="358">
        <v>0.00142471860208362</v>
      </c>
      <c r="AA95" s="355">
        <v>0.007096123154670018</v>
      </c>
      <c r="AB95" s="389">
        <v>0</v>
      </c>
      <c r="AC95" s="389"/>
      <c r="AD95" s="325"/>
      <c r="AE95" s="389"/>
      <c r="AF95" s="389"/>
      <c r="AG95" s="325"/>
      <c r="AH95" s="389"/>
      <c r="AI95" s="389"/>
      <c r="AJ95" s="325"/>
      <c r="AK95" s="389"/>
      <c r="AL95" s="333"/>
      <c r="AM95" s="190">
        <f>AN95+AX95+BH95+BR95</f>
        <v>5000000</v>
      </c>
      <c r="AN95" s="190">
        <f>SUM(AO95:AV95)</f>
        <v>0</v>
      </c>
      <c r="AO95" s="41"/>
      <c r="AP95" s="41"/>
      <c r="AQ95" s="41">
        <v>0</v>
      </c>
      <c r="AR95" s="41">
        <v>0</v>
      </c>
      <c r="AS95" s="41">
        <v>0</v>
      </c>
      <c r="AT95" s="41">
        <v>0</v>
      </c>
      <c r="AU95" s="41">
        <v>0</v>
      </c>
      <c r="AV95" s="41">
        <v>0</v>
      </c>
      <c r="AW95" s="41">
        <v>0</v>
      </c>
      <c r="AX95" s="190">
        <f>SUM(AY95:BF95)</f>
        <v>5000000</v>
      </c>
      <c r="AY95" s="41"/>
      <c r="AZ95" s="41">
        <v>5000000</v>
      </c>
      <c r="BA95" s="41"/>
      <c r="BB95" s="41">
        <v>0</v>
      </c>
      <c r="BC95" s="41">
        <v>0</v>
      </c>
      <c r="BD95" s="41">
        <v>0</v>
      </c>
      <c r="BE95" s="41">
        <v>0</v>
      </c>
      <c r="BF95" s="41">
        <v>0</v>
      </c>
      <c r="BG95" s="41">
        <v>0</v>
      </c>
      <c r="BH95" s="190">
        <f>SUM(BI95:BP95)</f>
        <v>0</v>
      </c>
      <c r="BI95" s="41"/>
      <c r="BJ95" s="41"/>
      <c r="BK95" s="41"/>
      <c r="BL95" s="41">
        <v>0</v>
      </c>
      <c r="BM95" s="41">
        <v>0</v>
      </c>
      <c r="BN95" s="41">
        <v>0</v>
      </c>
      <c r="BO95" s="41">
        <v>0</v>
      </c>
      <c r="BP95" s="41">
        <v>0</v>
      </c>
      <c r="BQ95" s="41">
        <v>0</v>
      </c>
      <c r="BR95" s="190">
        <f>SUM(BS95:BZ95)</f>
        <v>0</v>
      </c>
      <c r="BS95" s="41"/>
      <c r="BT95" s="41">
        <f>BJ95*1.03</f>
        <v>0</v>
      </c>
      <c r="BU95" s="41">
        <v>0</v>
      </c>
      <c r="BV95" s="41">
        <v>0</v>
      </c>
      <c r="BW95" s="41">
        <v>0</v>
      </c>
      <c r="BX95" s="41">
        <v>0</v>
      </c>
      <c r="BY95" s="41">
        <v>0</v>
      </c>
      <c r="BZ95" s="41">
        <v>0</v>
      </c>
      <c r="CA95" s="41">
        <v>0</v>
      </c>
      <c r="CB95" s="16"/>
    </row>
    <row r="96" spans="2:80" ht="84" customHeight="1">
      <c r="B96" s="620"/>
      <c r="C96" s="666"/>
      <c r="D96" s="634" t="s">
        <v>292</v>
      </c>
      <c r="E96" s="541">
        <v>0.004896813502773887</v>
      </c>
      <c r="F96" s="543" t="s">
        <v>421</v>
      </c>
      <c r="G96" s="543">
        <v>25</v>
      </c>
      <c r="H96" s="656" t="s">
        <v>704</v>
      </c>
      <c r="I96" s="656" t="s">
        <v>705</v>
      </c>
      <c r="J96" s="585">
        <v>2</v>
      </c>
      <c r="K96" s="585">
        <v>7</v>
      </c>
      <c r="L96" s="541">
        <v>0.004894026429498809</v>
      </c>
      <c r="M96" s="585"/>
      <c r="N96" s="585"/>
      <c r="O96" s="362">
        <v>96</v>
      </c>
      <c r="P96" s="331" t="s">
        <v>225</v>
      </c>
      <c r="Q96" s="331" t="s">
        <v>226</v>
      </c>
      <c r="R96" s="352"/>
      <c r="S96" s="352"/>
      <c r="T96" s="352" t="s">
        <v>227</v>
      </c>
      <c r="U96" s="352" t="s">
        <v>228</v>
      </c>
      <c r="V96" s="352" t="s">
        <v>63</v>
      </c>
      <c r="W96" s="352" t="s">
        <v>121</v>
      </c>
      <c r="X96" s="352">
        <v>0</v>
      </c>
      <c r="Y96" s="352">
        <v>2</v>
      </c>
      <c r="Z96" s="346">
        <v>0.0004443425944926992</v>
      </c>
      <c r="AA96" s="346">
        <v>0</v>
      </c>
      <c r="AB96" s="352">
        <v>0</v>
      </c>
      <c r="AC96" s="352"/>
      <c r="AD96" s="346">
        <v>0.0004997142059293759</v>
      </c>
      <c r="AE96" s="352">
        <v>1</v>
      </c>
      <c r="AF96" s="352"/>
      <c r="AG96" s="346">
        <v>0.0006219288410075</v>
      </c>
      <c r="AH96" s="352">
        <v>2</v>
      </c>
      <c r="AI96" s="352"/>
      <c r="AJ96" s="346">
        <v>0.0006237407176915606</v>
      </c>
      <c r="AK96" s="352">
        <v>0</v>
      </c>
      <c r="AL96" s="352"/>
      <c r="AM96" s="182">
        <f t="shared" si="20"/>
        <v>41000000</v>
      </c>
      <c r="AN96" s="182">
        <f t="shared" si="21"/>
        <v>0</v>
      </c>
      <c r="AO96" s="24"/>
      <c r="AP96" s="24"/>
      <c r="AQ96" s="24"/>
      <c r="AR96" s="24"/>
      <c r="AS96" s="24"/>
      <c r="AT96" s="24"/>
      <c r="AU96" s="24"/>
      <c r="AV96" s="24"/>
      <c r="AW96" s="24"/>
      <c r="AX96" s="182">
        <f t="shared" si="18"/>
        <v>20000000</v>
      </c>
      <c r="AY96" s="24">
        <v>20000000</v>
      </c>
      <c r="AZ96" s="24"/>
      <c r="BA96" s="24"/>
      <c r="BB96" s="24"/>
      <c r="BC96" s="24"/>
      <c r="BD96" s="24"/>
      <c r="BE96" s="24"/>
      <c r="BF96" s="24"/>
      <c r="BG96" s="24"/>
      <c r="BH96" s="182">
        <f t="shared" si="22"/>
        <v>21000000</v>
      </c>
      <c r="BI96" s="24">
        <v>21000000</v>
      </c>
      <c r="BJ96" s="24"/>
      <c r="BK96" s="24"/>
      <c r="BL96" s="24"/>
      <c r="BM96" s="24"/>
      <c r="BN96" s="24"/>
      <c r="BO96" s="24"/>
      <c r="BP96" s="24"/>
      <c r="BQ96" s="24"/>
      <c r="BR96" s="182">
        <f t="shared" si="19"/>
        <v>0</v>
      </c>
      <c r="BS96" s="24"/>
      <c r="BT96" s="24"/>
      <c r="BU96" s="24"/>
      <c r="BV96" s="24"/>
      <c r="BW96" s="24"/>
      <c r="BX96" s="24"/>
      <c r="BY96" s="24"/>
      <c r="BZ96" s="24"/>
      <c r="CA96" s="24"/>
      <c r="CB96" s="387"/>
    </row>
    <row r="97" spans="2:80" ht="84" customHeight="1">
      <c r="B97" s="620"/>
      <c r="C97" s="666"/>
      <c r="D97" s="635"/>
      <c r="E97" s="481"/>
      <c r="F97" s="544"/>
      <c r="G97" s="544"/>
      <c r="H97" s="656"/>
      <c r="I97" s="656"/>
      <c r="J97" s="586"/>
      <c r="K97" s="586"/>
      <c r="L97" s="481"/>
      <c r="M97" s="586"/>
      <c r="N97" s="586"/>
      <c r="O97" s="112">
        <v>97</v>
      </c>
      <c r="P97" s="142"/>
      <c r="Q97" s="142"/>
      <c r="R97" s="141"/>
      <c r="S97" s="141"/>
      <c r="T97" s="141" t="s">
        <v>231</v>
      </c>
      <c r="U97" s="141" t="s">
        <v>223</v>
      </c>
      <c r="V97" s="141" t="s">
        <v>63</v>
      </c>
      <c r="W97" s="141" t="s">
        <v>121</v>
      </c>
      <c r="X97" s="141">
        <v>1</v>
      </c>
      <c r="Y97" s="141">
        <v>4</v>
      </c>
      <c r="Z97" s="110">
        <v>1E-06</v>
      </c>
      <c r="AA97" s="110">
        <v>0</v>
      </c>
      <c r="AB97" s="141">
        <v>1</v>
      </c>
      <c r="AC97" s="141"/>
      <c r="AD97" s="110">
        <v>0</v>
      </c>
      <c r="AE97" s="141">
        <v>1</v>
      </c>
      <c r="AF97" s="141"/>
      <c r="AG97" s="110">
        <v>0</v>
      </c>
      <c r="AH97" s="141">
        <v>1</v>
      </c>
      <c r="AI97" s="141"/>
      <c r="AJ97" s="110">
        <v>0</v>
      </c>
      <c r="AK97" s="141">
        <v>1</v>
      </c>
      <c r="AL97" s="141"/>
      <c r="AM97" s="42">
        <f t="shared" si="20"/>
        <v>0</v>
      </c>
      <c r="AN97" s="42">
        <f t="shared" si="21"/>
        <v>0</v>
      </c>
      <c r="AO97" s="25"/>
      <c r="AP97" s="25"/>
      <c r="AQ97" s="25"/>
      <c r="AR97" s="25"/>
      <c r="AS97" s="25"/>
      <c r="AT97" s="25"/>
      <c r="AU97" s="25"/>
      <c r="AV97" s="25"/>
      <c r="AW97" s="25"/>
      <c r="AX97" s="42">
        <f t="shared" si="18"/>
        <v>0</v>
      </c>
      <c r="AY97" s="25"/>
      <c r="AZ97" s="25"/>
      <c r="BA97" s="25">
        <v>0</v>
      </c>
      <c r="BB97" s="25"/>
      <c r="BC97" s="25"/>
      <c r="BD97" s="25"/>
      <c r="BE97" s="25"/>
      <c r="BF97" s="25"/>
      <c r="BG97" s="25"/>
      <c r="BH97" s="42">
        <f t="shared" si="22"/>
        <v>0</v>
      </c>
      <c r="BI97" s="25"/>
      <c r="BJ97" s="25"/>
      <c r="BK97" s="25">
        <v>0</v>
      </c>
      <c r="BL97" s="25"/>
      <c r="BM97" s="25"/>
      <c r="BN97" s="25"/>
      <c r="BO97" s="25"/>
      <c r="BP97" s="25"/>
      <c r="BQ97" s="25"/>
      <c r="BR97" s="42">
        <f t="shared" si="19"/>
        <v>0</v>
      </c>
      <c r="BS97" s="25"/>
      <c r="BT97" s="25"/>
      <c r="BU97" s="25">
        <v>0</v>
      </c>
      <c r="BV97" s="25"/>
      <c r="BW97" s="25"/>
      <c r="BX97" s="25"/>
      <c r="BY97" s="25"/>
      <c r="BZ97" s="25"/>
      <c r="CA97" s="25"/>
      <c r="CB97" s="36"/>
    </row>
    <row r="98" spans="2:80" ht="84" customHeight="1">
      <c r="B98" s="620"/>
      <c r="C98" s="666"/>
      <c r="D98" s="635"/>
      <c r="E98" s="481"/>
      <c r="F98" s="544"/>
      <c r="G98" s="544"/>
      <c r="H98" s="656"/>
      <c r="I98" s="656"/>
      <c r="J98" s="586"/>
      <c r="K98" s="586"/>
      <c r="L98" s="481"/>
      <c r="M98" s="586"/>
      <c r="N98" s="586"/>
      <c r="O98" s="112">
        <v>98</v>
      </c>
      <c r="P98" s="142" t="s">
        <v>232</v>
      </c>
      <c r="Q98" s="142" t="s">
        <v>233</v>
      </c>
      <c r="R98" s="141"/>
      <c r="S98" s="141"/>
      <c r="T98" s="141" t="s">
        <v>234</v>
      </c>
      <c r="U98" s="141" t="s">
        <v>539</v>
      </c>
      <c r="V98" s="141" t="s">
        <v>63</v>
      </c>
      <c r="W98" s="141" t="s">
        <v>121</v>
      </c>
      <c r="X98" s="141">
        <v>0</v>
      </c>
      <c r="Y98" s="141">
        <v>2</v>
      </c>
      <c r="Z98" s="110">
        <v>0.0004455637818659137</v>
      </c>
      <c r="AA98" s="110">
        <v>0</v>
      </c>
      <c r="AB98" s="141">
        <v>0</v>
      </c>
      <c r="AC98" s="141"/>
      <c r="AD98" s="110">
        <v>0.0005023581964369388</v>
      </c>
      <c r="AE98" s="141">
        <v>1</v>
      </c>
      <c r="AF98" s="141"/>
      <c r="AG98" s="110">
        <v>0.0006240996223024651</v>
      </c>
      <c r="AH98" s="141">
        <v>1</v>
      </c>
      <c r="AI98" s="141"/>
      <c r="AJ98" s="110">
        <v>0.0006237407176915606</v>
      </c>
      <c r="AK98" s="141">
        <v>0</v>
      </c>
      <c r="AL98" s="141"/>
      <c r="AM98" s="42">
        <f t="shared" si="20"/>
        <v>6100000</v>
      </c>
      <c r="AN98" s="42">
        <f t="shared" si="21"/>
        <v>0</v>
      </c>
      <c r="AO98" s="25"/>
      <c r="AP98" s="25"/>
      <c r="AQ98" s="25"/>
      <c r="AR98" s="25"/>
      <c r="AS98" s="25"/>
      <c r="AT98" s="25"/>
      <c r="AU98" s="25"/>
      <c r="AV98" s="25"/>
      <c r="AW98" s="25"/>
      <c r="AX98" s="42">
        <f t="shared" si="18"/>
        <v>3000000</v>
      </c>
      <c r="AY98" s="25"/>
      <c r="AZ98" s="25"/>
      <c r="BA98" s="25">
        <v>3000000</v>
      </c>
      <c r="BB98" s="25"/>
      <c r="BC98" s="25"/>
      <c r="BD98" s="25"/>
      <c r="BE98" s="25"/>
      <c r="BF98" s="25"/>
      <c r="BG98" s="25"/>
      <c r="BH98" s="42">
        <f t="shared" si="22"/>
        <v>3100000</v>
      </c>
      <c r="BI98" s="25"/>
      <c r="BJ98" s="25"/>
      <c r="BK98" s="25">
        <v>3100000</v>
      </c>
      <c r="BL98" s="25"/>
      <c r="BM98" s="25"/>
      <c r="BN98" s="25"/>
      <c r="BO98" s="25"/>
      <c r="BP98" s="25"/>
      <c r="BQ98" s="25"/>
      <c r="BR98" s="42">
        <f t="shared" si="19"/>
        <v>0</v>
      </c>
      <c r="BS98" s="25"/>
      <c r="BT98" s="25"/>
      <c r="BU98" s="25"/>
      <c r="BV98" s="25"/>
      <c r="BW98" s="25"/>
      <c r="BX98" s="25"/>
      <c r="BY98" s="25"/>
      <c r="BZ98" s="25"/>
      <c r="CA98" s="25"/>
      <c r="CB98" s="36"/>
    </row>
    <row r="99" spans="2:80" ht="84" customHeight="1">
      <c r="B99" s="620"/>
      <c r="C99" s="666"/>
      <c r="D99" s="635"/>
      <c r="E99" s="481"/>
      <c r="F99" s="544"/>
      <c r="G99" s="544"/>
      <c r="H99" s="656"/>
      <c r="I99" s="656"/>
      <c r="J99" s="586"/>
      <c r="K99" s="586"/>
      <c r="L99" s="481"/>
      <c r="M99" s="586"/>
      <c r="N99" s="586"/>
      <c r="O99" s="112">
        <v>99</v>
      </c>
      <c r="P99" s="142" t="s">
        <v>232</v>
      </c>
      <c r="Q99" s="142" t="s">
        <v>233</v>
      </c>
      <c r="R99" s="141"/>
      <c r="S99" s="141"/>
      <c r="T99" s="141" t="s">
        <v>342</v>
      </c>
      <c r="U99" s="141" t="s">
        <v>345</v>
      </c>
      <c r="V99" s="141" t="s">
        <v>63</v>
      </c>
      <c r="W99" s="141" t="s">
        <v>121</v>
      </c>
      <c r="X99" s="141">
        <v>0</v>
      </c>
      <c r="Y99" s="141">
        <v>15</v>
      </c>
      <c r="Z99" s="110">
        <v>0.0007338996894304563</v>
      </c>
      <c r="AA99" s="110">
        <v>0.0012235066073747023</v>
      </c>
      <c r="AB99" s="141">
        <v>2</v>
      </c>
      <c r="AC99" s="141"/>
      <c r="AD99" s="110">
        <v>0.0005023581964369388</v>
      </c>
      <c r="AE99" s="141">
        <v>4</v>
      </c>
      <c r="AF99" s="141"/>
      <c r="AG99" s="110">
        <v>0.0006240996223024651</v>
      </c>
      <c r="AH99" s="141">
        <v>5</v>
      </c>
      <c r="AI99" s="141"/>
      <c r="AJ99" s="110">
        <v>0.0006237407176915606</v>
      </c>
      <c r="AK99" s="141">
        <v>6</v>
      </c>
      <c r="AL99" s="141"/>
      <c r="AM99" s="42">
        <f t="shared" si="20"/>
        <v>14642694.5</v>
      </c>
      <c r="AN99" s="42">
        <f t="shared" si="21"/>
        <v>3500000</v>
      </c>
      <c r="AO99" s="25"/>
      <c r="AP99" s="25"/>
      <c r="AQ99" s="25">
        <v>3500000</v>
      </c>
      <c r="AR99" s="25"/>
      <c r="AS99" s="25"/>
      <c r="AT99" s="25"/>
      <c r="AU99" s="25"/>
      <c r="AV99" s="25"/>
      <c r="AW99" s="25"/>
      <c r="AX99" s="42">
        <f t="shared" si="18"/>
        <v>3605000</v>
      </c>
      <c r="AY99" s="25"/>
      <c r="AZ99" s="25"/>
      <c r="BA99" s="25">
        <f>AQ99*1.03</f>
        <v>3605000</v>
      </c>
      <c r="BB99" s="25"/>
      <c r="BC99" s="25"/>
      <c r="BD99" s="25"/>
      <c r="BE99" s="25"/>
      <c r="BF99" s="25"/>
      <c r="BG99" s="25"/>
      <c r="BH99" s="42">
        <f t="shared" si="22"/>
        <v>3713150</v>
      </c>
      <c r="BI99" s="25"/>
      <c r="BJ99" s="25"/>
      <c r="BK99" s="25">
        <f>BA99*1.03</f>
        <v>3713150</v>
      </c>
      <c r="BL99" s="25"/>
      <c r="BM99" s="25"/>
      <c r="BN99" s="25"/>
      <c r="BO99" s="25"/>
      <c r="BP99" s="25"/>
      <c r="BQ99" s="25"/>
      <c r="BR99" s="42">
        <f t="shared" si="19"/>
        <v>3824544.5</v>
      </c>
      <c r="BS99" s="25"/>
      <c r="BT99" s="25"/>
      <c r="BU99" s="25">
        <f>BK99*1.03</f>
        <v>3824544.5</v>
      </c>
      <c r="BV99" s="25"/>
      <c r="BW99" s="25"/>
      <c r="BX99" s="25"/>
      <c r="BY99" s="25"/>
      <c r="BZ99" s="25"/>
      <c r="CA99" s="25"/>
      <c r="CB99" s="36"/>
    </row>
    <row r="100" spans="2:80" ht="84" customHeight="1">
      <c r="B100" s="620"/>
      <c r="C100" s="666"/>
      <c r="D100" s="635"/>
      <c r="E100" s="481"/>
      <c r="F100" s="544"/>
      <c r="G100" s="544"/>
      <c r="H100" s="656"/>
      <c r="I100" s="656"/>
      <c r="J100" s="586"/>
      <c r="K100" s="586"/>
      <c r="L100" s="481"/>
      <c r="M100" s="586"/>
      <c r="N100" s="586"/>
      <c r="O100" s="112">
        <v>100</v>
      </c>
      <c r="P100" s="142" t="s">
        <v>235</v>
      </c>
      <c r="Q100" s="142" t="s">
        <v>236</v>
      </c>
      <c r="R100" s="141"/>
      <c r="S100" s="141"/>
      <c r="T100" s="141" t="s">
        <v>343</v>
      </c>
      <c r="U100" s="141" t="s">
        <v>506</v>
      </c>
      <c r="V100" s="141" t="s">
        <v>63</v>
      </c>
      <c r="W100" s="141" t="s">
        <v>121</v>
      </c>
      <c r="X100" s="141">
        <v>0</v>
      </c>
      <c r="Y100" s="141">
        <v>4</v>
      </c>
      <c r="Z100" s="110">
        <v>0.001257789072539491</v>
      </c>
      <c r="AA100" s="110">
        <v>0.0012235066073747023</v>
      </c>
      <c r="AB100" s="141">
        <v>1</v>
      </c>
      <c r="AC100" s="141"/>
      <c r="AD100" s="110">
        <v>0.0014277548740839311</v>
      </c>
      <c r="AE100" s="141">
        <v>1</v>
      </c>
      <c r="AF100" s="141"/>
      <c r="AG100" s="110">
        <v>0.0011998993607919568</v>
      </c>
      <c r="AH100" s="141">
        <v>1</v>
      </c>
      <c r="AI100" s="141"/>
      <c r="AJ100" s="110">
        <v>0.0011770059794243071</v>
      </c>
      <c r="AK100" s="141">
        <v>1</v>
      </c>
      <c r="AL100" s="141"/>
      <c r="AM100" s="42">
        <f t="shared" si="20"/>
        <v>18826321.5</v>
      </c>
      <c r="AN100" s="42">
        <f t="shared" si="21"/>
        <v>4500000</v>
      </c>
      <c r="AO100" s="25"/>
      <c r="AP100" s="25"/>
      <c r="AQ100" s="25">
        <v>4500000</v>
      </c>
      <c r="AR100" s="25"/>
      <c r="AS100" s="25"/>
      <c r="AT100" s="25"/>
      <c r="AU100" s="25"/>
      <c r="AV100" s="25"/>
      <c r="AW100" s="25"/>
      <c r="AX100" s="42">
        <f t="shared" si="18"/>
        <v>4635000</v>
      </c>
      <c r="AY100" s="25"/>
      <c r="AZ100" s="25"/>
      <c r="BA100" s="25">
        <f>AQ100*1.03</f>
        <v>4635000</v>
      </c>
      <c r="BB100" s="25"/>
      <c r="BC100" s="25"/>
      <c r="BD100" s="25"/>
      <c r="BE100" s="25"/>
      <c r="BF100" s="25"/>
      <c r="BG100" s="25"/>
      <c r="BH100" s="42">
        <f t="shared" si="22"/>
        <v>4774050</v>
      </c>
      <c r="BI100" s="25"/>
      <c r="BJ100" s="25"/>
      <c r="BK100" s="25">
        <f>BA100*1.03</f>
        <v>4774050</v>
      </c>
      <c r="BL100" s="25"/>
      <c r="BM100" s="25"/>
      <c r="BN100" s="25"/>
      <c r="BO100" s="25"/>
      <c r="BP100" s="25"/>
      <c r="BQ100" s="25"/>
      <c r="BR100" s="42">
        <f t="shared" si="19"/>
        <v>4917271.5</v>
      </c>
      <c r="BS100" s="25"/>
      <c r="BT100" s="25"/>
      <c r="BU100" s="25">
        <f>BK100*1.03</f>
        <v>4917271.5</v>
      </c>
      <c r="BV100" s="25"/>
      <c r="BW100" s="25"/>
      <c r="BX100" s="25"/>
      <c r="BY100" s="25"/>
      <c r="BZ100" s="25"/>
      <c r="CA100" s="25"/>
      <c r="CB100" s="36"/>
    </row>
    <row r="101" spans="2:80" ht="84" customHeight="1">
      <c r="B101" s="620"/>
      <c r="C101" s="666"/>
      <c r="D101" s="635"/>
      <c r="E101" s="481"/>
      <c r="F101" s="544"/>
      <c r="G101" s="544"/>
      <c r="H101" s="656"/>
      <c r="I101" s="656"/>
      <c r="J101" s="586"/>
      <c r="K101" s="586"/>
      <c r="L101" s="481"/>
      <c r="M101" s="586"/>
      <c r="N101" s="586"/>
      <c r="O101" s="112">
        <v>101</v>
      </c>
      <c r="P101" s="142" t="s">
        <v>235</v>
      </c>
      <c r="Q101" s="142" t="s">
        <v>236</v>
      </c>
      <c r="R101" s="141"/>
      <c r="S101" s="141"/>
      <c r="T101" s="141" t="s">
        <v>346</v>
      </c>
      <c r="U101" s="141" t="s">
        <v>347</v>
      </c>
      <c r="V101" s="141" t="s">
        <v>63</v>
      </c>
      <c r="W101" s="141" t="s">
        <v>121</v>
      </c>
      <c r="X101" s="141">
        <v>0</v>
      </c>
      <c r="Y101" s="141">
        <v>4</v>
      </c>
      <c r="Z101" s="110">
        <v>0.0012775316017397927</v>
      </c>
      <c r="AA101" s="110">
        <v>0.0012235066073747023</v>
      </c>
      <c r="AB101" s="141">
        <v>1</v>
      </c>
      <c r="AC101" s="141"/>
      <c r="AD101" s="110">
        <v>0.0014594827601746854</v>
      </c>
      <c r="AE101" s="141">
        <v>1</v>
      </c>
      <c r="AF101" s="141"/>
      <c r="AG101" s="110">
        <v>0.0011998993607919568</v>
      </c>
      <c r="AH101" s="141">
        <v>1</v>
      </c>
      <c r="AI101" s="141"/>
      <c r="AJ101" s="110">
        <v>0.0012220575793082593</v>
      </c>
      <c r="AK101" s="141">
        <v>1</v>
      </c>
      <c r="AL101" s="141"/>
      <c r="AM101" s="42">
        <f t="shared" si="20"/>
        <v>17989596.1</v>
      </c>
      <c r="AN101" s="42">
        <f t="shared" si="21"/>
        <v>4300000</v>
      </c>
      <c r="AO101" s="25"/>
      <c r="AP101" s="25"/>
      <c r="AQ101" s="25">
        <v>4300000</v>
      </c>
      <c r="AR101" s="25"/>
      <c r="AS101" s="25"/>
      <c r="AT101" s="25"/>
      <c r="AU101" s="25"/>
      <c r="AV101" s="25"/>
      <c r="AW101" s="25"/>
      <c r="AX101" s="42">
        <f t="shared" si="18"/>
        <v>4429000</v>
      </c>
      <c r="AY101" s="25"/>
      <c r="AZ101" s="25"/>
      <c r="BA101" s="25">
        <f>AQ101*1.03</f>
        <v>4429000</v>
      </c>
      <c r="BB101" s="25"/>
      <c r="BC101" s="25"/>
      <c r="BD101" s="25"/>
      <c r="BE101" s="25"/>
      <c r="BF101" s="25"/>
      <c r="BG101" s="25"/>
      <c r="BH101" s="42">
        <f t="shared" si="22"/>
        <v>4561870</v>
      </c>
      <c r="BI101" s="25"/>
      <c r="BJ101" s="25"/>
      <c r="BK101" s="25">
        <f>BA101*1.03</f>
        <v>4561870</v>
      </c>
      <c r="BL101" s="25"/>
      <c r="BM101" s="25"/>
      <c r="BN101" s="25"/>
      <c r="BO101" s="25"/>
      <c r="BP101" s="25"/>
      <c r="BQ101" s="25"/>
      <c r="BR101" s="42">
        <f t="shared" si="19"/>
        <v>4698726.100000001</v>
      </c>
      <c r="BS101" s="25"/>
      <c r="BT101" s="25"/>
      <c r="BU101" s="25">
        <f>BK101*1.03</f>
        <v>4698726.100000001</v>
      </c>
      <c r="BV101" s="25"/>
      <c r="BW101" s="25"/>
      <c r="BX101" s="25"/>
      <c r="BY101" s="25"/>
      <c r="BZ101" s="25"/>
      <c r="CA101" s="25"/>
      <c r="CB101" s="36"/>
    </row>
    <row r="102" spans="2:80" ht="84" customHeight="1" thickBot="1">
      <c r="B102" s="620"/>
      <c r="C102" s="666"/>
      <c r="D102" s="636"/>
      <c r="E102" s="542"/>
      <c r="F102" s="545"/>
      <c r="G102" s="545"/>
      <c r="H102" s="657"/>
      <c r="I102" s="657"/>
      <c r="J102" s="587"/>
      <c r="K102" s="587"/>
      <c r="L102" s="589"/>
      <c r="M102" s="587"/>
      <c r="N102" s="587"/>
      <c r="O102" s="128">
        <v>102</v>
      </c>
      <c r="P102" s="210" t="s">
        <v>229</v>
      </c>
      <c r="Q102" s="210" t="s">
        <v>230</v>
      </c>
      <c r="R102" s="211"/>
      <c r="S102" s="211"/>
      <c r="T102" s="211" t="s">
        <v>344</v>
      </c>
      <c r="U102" s="211" t="s">
        <v>540</v>
      </c>
      <c r="V102" s="211" t="s">
        <v>63</v>
      </c>
      <c r="W102" s="211" t="s">
        <v>121</v>
      </c>
      <c r="X102" s="211">
        <v>0</v>
      </c>
      <c r="Y102" s="211">
        <v>8</v>
      </c>
      <c r="Z102" s="130">
        <v>0.0007338996894304563</v>
      </c>
      <c r="AA102" s="130">
        <v>0.0012235066073747023</v>
      </c>
      <c r="AB102" s="211">
        <v>1</v>
      </c>
      <c r="AC102" s="211"/>
      <c r="AD102" s="130">
        <v>0.0005023581964369388</v>
      </c>
      <c r="AE102" s="211">
        <v>2</v>
      </c>
      <c r="AF102" s="211"/>
      <c r="AG102" s="130">
        <v>0.0006240996223024651</v>
      </c>
      <c r="AH102" s="211">
        <v>2</v>
      </c>
      <c r="AI102" s="211"/>
      <c r="AJ102" s="130">
        <v>0.0006237407176915606</v>
      </c>
      <c r="AK102" s="211">
        <v>3</v>
      </c>
      <c r="AL102" s="211"/>
      <c r="AM102" s="183">
        <f t="shared" si="20"/>
        <v>16734508</v>
      </c>
      <c r="AN102" s="183">
        <f t="shared" si="21"/>
        <v>4000000</v>
      </c>
      <c r="AO102" s="44"/>
      <c r="AP102" s="44"/>
      <c r="AQ102" s="44">
        <v>4000000</v>
      </c>
      <c r="AR102" s="44"/>
      <c r="AS102" s="44"/>
      <c r="AT102" s="44"/>
      <c r="AU102" s="44"/>
      <c r="AV102" s="44"/>
      <c r="AW102" s="44"/>
      <c r="AX102" s="183">
        <f t="shared" si="18"/>
        <v>4120000</v>
      </c>
      <c r="AY102" s="44"/>
      <c r="AZ102" s="44"/>
      <c r="BA102" s="44">
        <f>AQ102*1.03</f>
        <v>4120000</v>
      </c>
      <c r="BB102" s="44"/>
      <c r="BC102" s="44"/>
      <c r="BD102" s="44"/>
      <c r="BE102" s="44"/>
      <c r="BF102" s="44"/>
      <c r="BG102" s="44"/>
      <c r="BH102" s="183">
        <f t="shared" si="22"/>
        <v>4243600</v>
      </c>
      <c r="BI102" s="44"/>
      <c r="BJ102" s="44"/>
      <c r="BK102" s="44">
        <f>BA102*1.03</f>
        <v>4243600</v>
      </c>
      <c r="BL102" s="44"/>
      <c r="BM102" s="44"/>
      <c r="BN102" s="44"/>
      <c r="BO102" s="44"/>
      <c r="BP102" s="44"/>
      <c r="BQ102" s="44"/>
      <c r="BR102" s="183">
        <f t="shared" si="19"/>
        <v>4370908</v>
      </c>
      <c r="BS102" s="44"/>
      <c r="BT102" s="44"/>
      <c r="BU102" s="44">
        <f>BK102*1.03</f>
        <v>4370908</v>
      </c>
      <c r="BV102" s="44"/>
      <c r="BW102" s="44"/>
      <c r="BX102" s="44"/>
      <c r="BY102" s="44"/>
      <c r="BZ102" s="44"/>
      <c r="CA102" s="44"/>
      <c r="CB102" s="212"/>
    </row>
    <row r="103" spans="2:80" ht="84" customHeight="1">
      <c r="B103" s="620"/>
      <c r="C103" s="666"/>
      <c r="D103" s="550" t="s">
        <v>293</v>
      </c>
      <c r="E103" s="552">
        <v>0.003976939278874259</v>
      </c>
      <c r="F103" s="548" t="s">
        <v>422</v>
      </c>
      <c r="G103" s="548">
        <v>26</v>
      </c>
      <c r="H103" s="536" t="s">
        <v>710</v>
      </c>
      <c r="I103" s="536" t="s">
        <v>710</v>
      </c>
      <c r="J103" s="536" t="s">
        <v>710</v>
      </c>
      <c r="K103" s="536" t="s">
        <v>710</v>
      </c>
      <c r="L103" s="647"/>
      <c r="M103" s="645"/>
      <c r="N103" s="645"/>
      <c r="O103" s="132">
        <v>103</v>
      </c>
      <c r="P103" s="144" t="s">
        <v>237</v>
      </c>
      <c r="Q103" s="144" t="s">
        <v>238</v>
      </c>
      <c r="R103" s="146"/>
      <c r="S103" s="146"/>
      <c r="T103" s="146" t="s">
        <v>348</v>
      </c>
      <c r="U103" s="356" t="s">
        <v>746</v>
      </c>
      <c r="V103" s="146" t="s">
        <v>63</v>
      </c>
      <c r="W103" s="146" t="s">
        <v>121</v>
      </c>
      <c r="X103" s="146">
        <v>0</v>
      </c>
      <c r="Y103" s="146">
        <v>1</v>
      </c>
      <c r="Z103" s="119">
        <v>1E-06</v>
      </c>
      <c r="AA103" s="119">
        <v>0</v>
      </c>
      <c r="AB103" s="146">
        <v>0</v>
      </c>
      <c r="AC103" s="146"/>
      <c r="AD103" s="119">
        <v>0</v>
      </c>
      <c r="AE103" s="146">
        <v>1</v>
      </c>
      <c r="AF103" s="146"/>
      <c r="AG103" s="119">
        <v>0</v>
      </c>
      <c r="AH103" s="146">
        <v>0</v>
      </c>
      <c r="AI103" s="146"/>
      <c r="AJ103" s="119">
        <v>0</v>
      </c>
      <c r="AK103" s="146">
        <v>0</v>
      </c>
      <c r="AL103" s="146"/>
      <c r="AM103" s="204">
        <f t="shared" si="20"/>
        <v>0</v>
      </c>
      <c r="AN103" s="204">
        <f t="shared" si="21"/>
        <v>0</v>
      </c>
      <c r="AO103" s="75"/>
      <c r="AP103" s="75"/>
      <c r="AQ103" s="75"/>
      <c r="AR103" s="75"/>
      <c r="AS103" s="75"/>
      <c r="AT103" s="75"/>
      <c r="AU103" s="75"/>
      <c r="AV103" s="75"/>
      <c r="AW103" s="75"/>
      <c r="AX103" s="204">
        <f t="shared" si="18"/>
        <v>0</v>
      </c>
      <c r="AY103" s="75"/>
      <c r="AZ103" s="75"/>
      <c r="BA103" s="75"/>
      <c r="BB103" s="75"/>
      <c r="BC103" s="75"/>
      <c r="BD103" s="75"/>
      <c r="BE103" s="75"/>
      <c r="BF103" s="75"/>
      <c r="BG103" s="75"/>
      <c r="BH103" s="204">
        <f t="shared" si="22"/>
        <v>0</v>
      </c>
      <c r="BI103" s="75"/>
      <c r="BJ103" s="75"/>
      <c r="BK103" s="75"/>
      <c r="BL103" s="75"/>
      <c r="BM103" s="75"/>
      <c r="BN103" s="75"/>
      <c r="BO103" s="75"/>
      <c r="BP103" s="75"/>
      <c r="BQ103" s="75"/>
      <c r="BR103" s="204">
        <f t="shared" si="19"/>
        <v>0</v>
      </c>
      <c r="BS103" s="75"/>
      <c r="BT103" s="75"/>
      <c r="BU103" s="75"/>
      <c r="BV103" s="75"/>
      <c r="BW103" s="75"/>
      <c r="BX103" s="75"/>
      <c r="BY103" s="75"/>
      <c r="BZ103" s="75"/>
      <c r="CA103" s="75"/>
      <c r="CB103" s="76"/>
    </row>
    <row r="104" spans="2:80" ht="84" customHeight="1">
      <c r="B104" s="620"/>
      <c r="C104" s="666"/>
      <c r="D104" s="551"/>
      <c r="E104" s="553"/>
      <c r="F104" s="549"/>
      <c r="G104" s="549"/>
      <c r="H104" s="537"/>
      <c r="I104" s="537"/>
      <c r="J104" s="537"/>
      <c r="K104" s="537"/>
      <c r="L104" s="628"/>
      <c r="M104" s="646"/>
      <c r="N104" s="646"/>
      <c r="O104" s="133">
        <v>104</v>
      </c>
      <c r="P104" s="145" t="s">
        <v>239</v>
      </c>
      <c r="Q104" s="145" t="s">
        <v>240</v>
      </c>
      <c r="R104" s="147"/>
      <c r="S104" s="147"/>
      <c r="T104" s="147" t="s">
        <v>349</v>
      </c>
      <c r="U104" s="147" t="s">
        <v>351</v>
      </c>
      <c r="V104" s="147" t="s">
        <v>63</v>
      </c>
      <c r="W104" s="147" t="s">
        <v>121</v>
      </c>
      <c r="X104" s="147">
        <v>0</v>
      </c>
      <c r="Y104" s="147">
        <v>3</v>
      </c>
      <c r="Z104" s="120">
        <v>0.001346766141426761</v>
      </c>
      <c r="AA104" s="120">
        <v>0.0014195270959632621</v>
      </c>
      <c r="AB104" s="147">
        <v>0</v>
      </c>
      <c r="AC104" s="147"/>
      <c r="AD104" s="120">
        <v>0.001323054380703623</v>
      </c>
      <c r="AE104" s="147">
        <v>1</v>
      </c>
      <c r="AF104" s="147"/>
      <c r="AG104" s="120">
        <v>0.0013248919562323781</v>
      </c>
      <c r="AH104" s="147">
        <v>1</v>
      </c>
      <c r="AI104" s="147"/>
      <c r="AJ104" s="120">
        <v>0.0013250651673653673</v>
      </c>
      <c r="AK104" s="147">
        <v>1</v>
      </c>
      <c r="AL104" s="147"/>
      <c r="AM104" s="195">
        <f t="shared" si="20"/>
        <v>14851000</v>
      </c>
      <c r="AN104" s="195">
        <f t="shared" si="21"/>
        <v>0</v>
      </c>
      <c r="AO104" s="77"/>
      <c r="AP104" s="77"/>
      <c r="AQ104" s="77"/>
      <c r="AR104" s="77"/>
      <c r="AS104" s="77"/>
      <c r="AT104" s="77"/>
      <c r="AU104" s="77"/>
      <c r="AV104" s="77"/>
      <c r="AW104" s="77"/>
      <c r="AX104" s="195">
        <f t="shared" si="18"/>
        <v>4800000</v>
      </c>
      <c r="AY104" s="77"/>
      <c r="AZ104" s="77"/>
      <c r="BA104" s="77">
        <v>4800000</v>
      </c>
      <c r="BB104" s="77"/>
      <c r="BC104" s="77"/>
      <c r="BD104" s="77"/>
      <c r="BE104" s="77"/>
      <c r="BF104" s="77"/>
      <c r="BG104" s="77"/>
      <c r="BH104" s="195">
        <f t="shared" si="22"/>
        <v>4951000</v>
      </c>
      <c r="BI104" s="77">
        <v>4951000</v>
      </c>
      <c r="BJ104" s="77"/>
      <c r="BK104" s="77"/>
      <c r="BL104" s="77"/>
      <c r="BM104" s="77"/>
      <c r="BN104" s="77"/>
      <c r="BO104" s="77"/>
      <c r="BP104" s="77"/>
      <c r="BQ104" s="77"/>
      <c r="BR104" s="195">
        <f t="shared" si="19"/>
        <v>5100000</v>
      </c>
      <c r="BS104" s="77"/>
      <c r="BT104" s="77"/>
      <c r="BU104" s="77">
        <v>5100000</v>
      </c>
      <c r="BV104" s="77"/>
      <c r="BW104" s="77"/>
      <c r="BX104" s="77"/>
      <c r="BY104" s="77"/>
      <c r="BZ104" s="77"/>
      <c r="CA104" s="77"/>
      <c r="CB104" s="78"/>
    </row>
    <row r="105" spans="2:80" ht="84" customHeight="1">
      <c r="B105" s="620"/>
      <c r="C105" s="666"/>
      <c r="D105" s="551"/>
      <c r="E105" s="553"/>
      <c r="F105" s="554" t="s">
        <v>423</v>
      </c>
      <c r="G105" s="554">
        <v>27</v>
      </c>
      <c r="H105" s="557" t="s">
        <v>749</v>
      </c>
      <c r="I105" s="557" t="s">
        <v>750</v>
      </c>
      <c r="J105" s="557">
        <v>1</v>
      </c>
      <c r="K105" s="557">
        <v>4</v>
      </c>
      <c r="L105" s="629"/>
      <c r="M105" s="557"/>
      <c r="N105" s="557"/>
      <c r="O105" s="133">
        <v>105</v>
      </c>
      <c r="P105" s="145" t="s">
        <v>241</v>
      </c>
      <c r="Q105" s="145" t="s">
        <v>242</v>
      </c>
      <c r="R105" s="147"/>
      <c r="S105" s="147"/>
      <c r="T105" s="147" t="s">
        <v>350</v>
      </c>
      <c r="U105" s="147" t="s">
        <v>541</v>
      </c>
      <c r="V105" s="147" t="s">
        <v>63</v>
      </c>
      <c r="W105" s="147" t="s">
        <v>121</v>
      </c>
      <c r="X105" s="147">
        <v>0</v>
      </c>
      <c r="Y105" s="147">
        <v>1</v>
      </c>
      <c r="Z105" s="120">
        <v>0.0013127085824626667</v>
      </c>
      <c r="AA105" s="120">
        <v>0.001277574386366936</v>
      </c>
      <c r="AB105" s="147">
        <v>0</v>
      </c>
      <c r="AC105" s="147"/>
      <c r="AD105" s="120">
        <v>0.001323054380703623</v>
      </c>
      <c r="AE105" s="147">
        <v>1</v>
      </c>
      <c r="AF105" s="147"/>
      <c r="AG105" s="120">
        <v>0.0013248919562323781</v>
      </c>
      <c r="AH105" s="147">
        <v>0</v>
      </c>
      <c r="AI105" s="147"/>
      <c r="AJ105" s="120">
        <v>0.0013245455339664005</v>
      </c>
      <c r="AK105" s="147">
        <v>0</v>
      </c>
      <c r="AL105" s="147"/>
      <c r="AM105" s="195">
        <f t="shared" si="20"/>
        <v>10000000</v>
      </c>
      <c r="AN105" s="195">
        <f t="shared" si="21"/>
        <v>10000000</v>
      </c>
      <c r="AO105" s="77"/>
      <c r="AP105" s="77"/>
      <c r="AQ105" s="77">
        <v>10000000</v>
      </c>
      <c r="AR105" s="77"/>
      <c r="AS105" s="77"/>
      <c r="AT105" s="77"/>
      <c r="AU105" s="77"/>
      <c r="AV105" s="77"/>
      <c r="AW105" s="77"/>
      <c r="AX105" s="195">
        <f t="shared" si="18"/>
        <v>0</v>
      </c>
      <c r="AY105" s="77"/>
      <c r="AZ105" s="77"/>
      <c r="BA105" s="77"/>
      <c r="BB105" s="77"/>
      <c r="BC105" s="77"/>
      <c r="BD105" s="77"/>
      <c r="BE105" s="77"/>
      <c r="BF105" s="77"/>
      <c r="BG105" s="77"/>
      <c r="BH105" s="195">
        <f t="shared" si="22"/>
        <v>0</v>
      </c>
      <c r="BI105" s="77"/>
      <c r="BJ105" s="77"/>
      <c r="BK105" s="77"/>
      <c r="BL105" s="77"/>
      <c r="BM105" s="77"/>
      <c r="BN105" s="77"/>
      <c r="BO105" s="77"/>
      <c r="BP105" s="77"/>
      <c r="BQ105" s="77"/>
      <c r="BR105" s="195">
        <f t="shared" si="19"/>
        <v>0</v>
      </c>
      <c r="BS105" s="77"/>
      <c r="BT105" s="77"/>
      <c r="BU105" s="77"/>
      <c r="BV105" s="77"/>
      <c r="BW105" s="77"/>
      <c r="BX105" s="77"/>
      <c r="BY105" s="77"/>
      <c r="BZ105" s="77"/>
      <c r="CA105" s="77"/>
      <c r="CB105" s="78"/>
    </row>
    <row r="106" spans="2:80" ht="84" customHeight="1">
      <c r="B106" s="620"/>
      <c r="C106" s="666"/>
      <c r="D106" s="551"/>
      <c r="E106" s="553"/>
      <c r="F106" s="555"/>
      <c r="G106" s="555"/>
      <c r="H106" s="558"/>
      <c r="I106" s="558"/>
      <c r="J106" s="558"/>
      <c r="K106" s="558"/>
      <c r="L106" s="553"/>
      <c r="M106" s="558"/>
      <c r="N106" s="558"/>
      <c r="O106" s="134">
        <v>106</v>
      </c>
      <c r="P106" s="337" t="s">
        <v>241</v>
      </c>
      <c r="Q106" s="337" t="s">
        <v>242</v>
      </c>
      <c r="R106" s="149"/>
      <c r="S106" s="149"/>
      <c r="T106" s="328" t="s">
        <v>747</v>
      </c>
      <c r="U106" s="149" t="s">
        <v>352</v>
      </c>
      <c r="V106" s="149" t="s">
        <v>63</v>
      </c>
      <c r="W106" s="328" t="s">
        <v>121</v>
      </c>
      <c r="X106" s="149">
        <v>0</v>
      </c>
      <c r="Y106" s="63">
        <v>0.5</v>
      </c>
      <c r="Z106" s="121">
        <v>0.001314201144807707</v>
      </c>
      <c r="AA106" s="121">
        <v>0.001277574386366936</v>
      </c>
      <c r="AB106" s="149">
        <v>0</v>
      </c>
      <c r="AC106" s="149"/>
      <c r="AD106" s="121">
        <v>0.001328567107289888</v>
      </c>
      <c r="AE106" s="149">
        <v>0.15</v>
      </c>
      <c r="AF106" s="149"/>
      <c r="AG106" s="121">
        <v>0.0013248919562323781</v>
      </c>
      <c r="AH106" s="149">
        <v>0.35</v>
      </c>
      <c r="AI106" s="149"/>
      <c r="AJ106" s="121">
        <v>0.0013250651673653673</v>
      </c>
      <c r="AK106" s="149">
        <v>0.5</v>
      </c>
      <c r="AL106" s="149"/>
      <c r="AM106" s="195">
        <f t="shared" si="20"/>
        <v>21600000</v>
      </c>
      <c r="AN106" s="195">
        <f t="shared" si="21"/>
        <v>0</v>
      </c>
      <c r="AO106" s="79"/>
      <c r="AP106" s="79"/>
      <c r="AQ106" s="79"/>
      <c r="AR106" s="79"/>
      <c r="AS106" s="79"/>
      <c r="AT106" s="79"/>
      <c r="AU106" s="79"/>
      <c r="AV106" s="79"/>
      <c r="AW106" s="79"/>
      <c r="AX106" s="195">
        <f t="shared" si="18"/>
        <v>7000000</v>
      </c>
      <c r="AY106" s="79"/>
      <c r="AZ106" s="79"/>
      <c r="BA106" s="79">
        <v>7000000</v>
      </c>
      <c r="BB106" s="79"/>
      <c r="BC106" s="79"/>
      <c r="BD106" s="79"/>
      <c r="BE106" s="79"/>
      <c r="BF106" s="79"/>
      <c r="BG106" s="79"/>
      <c r="BH106" s="195">
        <f t="shared" si="22"/>
        <v>7200000</v>
      </c>
      <c r="BI106" s="79"/>
      <c r="BJ106" s="79"/>
      <c r="BK106" s="79">
        <v>7200000</v>
      </c>
      <c r="BL106" s="79"/>
      <c r="BM106" s="79"/>
      <c r="BN106" s="79"/>
      <c r="BO106" s="79"/>
      <c r="BP106" s="79"/>
      <c r="BQ106" s="79"/>
      <c r="BR106" s="195">
        <f t="shared" si="19"/>
        <v>7400000</v>
      </c>
      <c r="BS106" s="79"/>
      <c r="BT106" s="79"/>
      <c r="BU106" s="79">
        <v>7400000</v>
      </c>
      <c r="BV106" s="79"/>
      <c r="BW106" s="79"/>
      <c r="BX106" s="79"/>
      <c r="BY106" s="79"/>
      <c r="BZ106" s="79"/>
      <c r="CA106" s="79"/>
      <c r="CB106" s="80"/>
    </row>
    <row r="107" spans="2:80" ht="84" customHeight="1" thickBot="1">
      <c r="B107" s="621"/>
      <c r="C107" s="667"/>
      <c r="D107" s="551"/>
      <c r="E107" s="553"/>
      <c r="F107" s="556"/>
      <c r="G107" s="556"/>
      <c r="H107" s="559"/>
      <c r="I107" s="559"/>
      <c r="J107" s="559"/>
      <c r="K107" s="559"/>
      <c r="L107" s="658"/>
      <c r="M107" s="559"/>
      <c r="N107" s="559"/>
      <c r="O107" s="134">
        <v>79</v>
      </c>
      <c r="P107" s="365" t="s">
        <v>241</v>
      </c>
      <c r="Q107" s="365" t="s">
        <v>242</v>
      </c>
      <c r="R107" s="137"/>
      <c r="S107" s="137"/>
      <c r="T107" s="137" t="s">
        <v>748</v>
      </c>
      <c r="U107" s="137" t="s">
        <v>208</v>
      </c>
      <c r="V107" s="137" t="s">
        <v>63</v>
      </c>
      <c r="W107" s="137" t="s">
        <v>121</v>
      </c>
      <c r="X107" s="137" t="s">
        <v>209</v>
      </c>
      <c r="Y107" s="137">
        <v>8</v>
      </c>
      <c r="Z107" s="121">
        <v>0.00020353122886908887</v>
      </c>
      <c r="AA107" s="121">
        <v>0.00028453108303224</v>
      </c>
      <c r="AB107" s="137">
        <v>1</v>
      </c>
      <c r="AC107" s="137"/>
      <c r="AD107" s="121">
        <v>0.0001381218849671068</v>
      </c>
      <c r="AE107" s="137">
        <v>3</v>
      </c>
      <c r="AF107" s="137"/>
      <c r="AG107" s="121">
        <v>0.00013409891744379303</v>
      </c>
      <c r="AH107" s="137">
        <v>2</v>
      </c>
      <c r="AI107" s="137"/>
      <c r="AJ107" s="121">
        <v>0.0002603926814608219</v>
      </c>
      <c r="AK107" s="137">
        <v>2</v>
      </c>
      <c r="AL107" s="137"/>
      <c r="AM107" s="195">
        <f>AN107+AX107+BH107+BR107</f>
        <v>9600000</v>
      </c>
      <c r="AN107" s="195"/>
      <c r="AO107" s="79"/>
      <c r="AP107" s="79"/>
      <c r="AQ107" s="79"/>
      <c r="AR107" s="79"/>
      <c r="AS107" s="79"/>
      <c r="AT107" s="79"/>
      <c r="AU107" s="79"/>
      <c r="AV107" s="79"/>
      <c r="AW107" s="79"/>
      <c r="AX107" s="195">
        <f>SUM(AY107:BF107)</f>
        <v>3000000</v>
      </c>
      <c r="AY107" s="79"/>
      <c r="AZ107" s="79"/>
      <c r="BA107" s="79">
        <v>3000000</v>
      </c>
      <c r="BB107" s="79"/>
      <c r="BC107" s="79"/>
      <c r="BD107" s="79"/>
      <c r="BE107" s="79"/>
      <c r="BF107" s="79"/>
      <c r="BG107" s="79"/>
      <c r="BH107" s="195">
        <f>SUM(BI107:BP107)</f>
        <v>3200000</v>
      </c>
      <c r="BI107" s="79"/>
      <c r="BJ107" s="79"/>
      <c r="BK107" s="79">
        <v>3200000</v>
      </c>
      <c r="BL107" s="79"/>
      <c r="BM107" s="79"/>
      <c r="BN107" s="79"/>
      <c r="BO107" s="79"/>
      <c r="BP107" s="79"/>
      <c r="BQ107" s="79"/>
      <c r="BR107" s="195">
        <f>SUM(BS107:BZ107)</f>
        <v>3400000</v>
      </c>
      <c r="BS107" s="79"/>
      <c r="BT107" s="79"/>
      <c r="BU107" s="79">
        <v>3400000</v>
      </c>
      <c r="BV107" s="79"/>
      <c r="BW107" s="79"/>
      <c r="BX107" s="79"/>
      <c r="BY107" s="79"/>
      <c r="BZ107" s="79"/>
      <c r="CA107" s="79"/>
      <c r="CB107" s="83"/>
    </row>
    <row r="108" spans="2:80" ht="84" customHeight="1">
      <c r="B108" s="619" t="s">
        <v>434</v>
      </c>
      <c r="C108" s="659">
        <v>0.03570135819200951</v>
      </c>
      <c r="D108" s="564" t="s">
        <v>294</v>
      </c>
      <c r="E108" s="563">
        <v>0.03342633470489265</v>
      </c>
      <c r="F108" s="660" t="s">
        <v>424</v>
      </c>
      <c r="G108" s="660"/>
      <c r="H108" s="546"/>
      <c r="I108" s="546"/>
      <c r="J108" s="532"/>
      <c r="K108" s="532"/>
      <c r="L108" s="535"/>
      <c r="M108" s="532"/>
      <c r="N108" s="532"/>
      <c r="O108" s="122">
        <v>107</v>
      </c>
      <c r="P108" s="150" t="s">
        <v>243</v>
      </c>
      <c r="Q108" s="150" t="s">
        <v>244</v>
      </c>
      <c r="R108" s="152"/>
      <c r="S108" s="152"/>
      <c r="T108" s="152" t="s">
        <v>360</v>
      </c>
      <c r="U108" s="152" t="s">
        <v>253</v>
      </c>
      <c r="V108" s="152" t="s">
        <v>63</v>
      </c>
      <c r="W108" s="152" t="s">
        <v>245</v>
      </c>
      <c r="X108" s="152">
        <v>0</v>
      </c>
      <c r="Y108" s="152">
        <v>2000</v>
      </c>
      <c r="Z108" s="117">
        <v>0.0020601426915504597</v>
      </c>
      <c r="AA108" s="117">
        <v>0.0025697928903300558</v>
      </c>
      <c r="AB108" s="152">
        <v>150</v>
      </c>
      <c r="AC108" s="152"/>
      <c r="AD108" s="117">
        <v>0.001113080270749621</v>
      </c>
      <c r="AE108" s="152">
        <v>1000</v>
      </c>
      <c r="AF108" s="152"/>
      <c r="AG108" s="117">
        <v>0.0021025577363598742</v>
      </c>
      <c r="AH108" s="152">
        <v>450</v>
      </c>
      <c r="AI108" s="152"/>
      <c r="AJ108" s="117">
        <v>0.0021025561205216215</v>
      </c>
      <c r="AK108" s="152">
        <v>400</v>
      </c>
      <c r="AL108" s="152"/>
      <c r="AM108" s="216">
        <f t="shared" si="20"/>
        <v>24265036.6</v>
      </c>
      <c r="AN108" s="216">
        <f t="shared" si="21"/>
        <v>5800000</v>
      </c>
      <c r="AO108" s="21"/>
      <c r="AP108" s="21"/>
      <c r="AQ108" s="21">
        <v>5800000</v>
      </c>
      <c r="AR108" s="21"/>
      <c r="AS108" s="21"/>
      <c r="AT108" s="21"/>
      <c r="AU108" s="21"/>
      <c r="AV108" s="21"/>
      <c r="AW108" s="21"/>
      <c r="AX108" s="216">
        <f t="shared" si="18"/>
        <v>5974000</v>
      </c>
      <c r="AY108" s="21"/>
      <c r="AZ108" s="21"/>
      <c r="BA108" s="21">
        <f>AQ108*1.03</f>
        <v>5974000</v>
      </c>
      <c r="BB108" s="21"/>
      <c r="BC108" s="21"/>
      <c r="BD108" s="21"/>
      <c r="BE108" s="21"/>
      <c r="BF108" s="21"/>
      <c r="BG108" s="21"/>
      <c r="BH108" s="216">
        <f t="shared" si="22"/>
        <v>6153220</v>
      </c>
      <c r="BI108" s="21"/>
      <c r="BJ108" s="21"/>
      <c r="BK108" s="21">
        <f>BA108*1.03</f>
        <v>6153220</v>
      </c>
      <c r="BL108" s="21"/>
      <c r="BM108" s="21"/>
      <c r="BN108" s="21"/>
      <c r="BO108" s="21"/>
      <c r="BP108" s="21"/>
      <c r="BQ108" s="21"/>
      <c r="BR108" s="216">
        <f t="shared" si="19"/>
        <v>6337816.600000001</v>
      </c>
      <c r="BS108" s="21"/>
      <c r="BT108" s="21"/>
      <c r="BU108" s="21">
        <f>BK108*1.03</f>
        <v>6337816.600000001</v>
      </c>
      <c r="BV108" s="21"/>
      <c r="BW108" s="21"/>
      <c r="BX108" s="21"/>
      <c r="BY108" s="21"/>
      <c r="BZ108" s="21"/>
      <c r="CA108" s="21"/>
      <c r="CB108" s="84"/>
    </row>
    <row r="109" spans="2:80" ht="84" customHeight="1">
      <c r="B109" s="620"/>
      <c r="C109" s="616"/>
      <c r="D109" s="565"/>
      <c r="E109" s="539"/>
      <c r="F109" s="661"/>
      <c r="G109" s="661"/>
      <c r="H109" s="523"/>
      <c r="I109" s="523"/>
      <c r="J109" s="533"/>
      <c r="K109" s="533"/>
      <c r="L109" s="534"/>
      <c r="M109" s="533"/>
      <c r="N109" s="533"/>
      <c r="O109" s="123">
        <v>108</v>
      </c>
      <c r="P109" s="151" t="s">
        <v>246</v>
      </c>
      <c r="Q109" s="151" t="s">
        <v>247</v>
      </c>
      <c r="R109" s="153"/>
      <c r="S109" s="153"/>
      <c r="T109" s="153" t="s">
        <v>361</v>
      </c>
      <c r="U109" s="153" t="s">
        <v>542</v>
      </c>
      <c r="V109" s="153" t="s">
        <v>63</v>
      </c>
      <c r="W109" s="153" t="s">
        <v>121</v>
      </c>
      <c r="X109" s="153">
        <v>0</v>
      </c>
      <c r="Y109" s="153">
        <v>400</v>
      </c>
      <c r="Z109" s="118">
        <v>0.0014495490049431933</v>
      </c>
      <c r="AA109" s="118">
        <v>0</v>
      </c>
      <c r="AB109" s="153">
        <v>0</v>
      </c>
      <c r="AC109" s="153"/>
      <c r="AD109" s="118">
        <v>0.001518507530670443</v>
      </c>
      <c r="AE109" s="153">
        <v>180</v>
      </c>
      <c r="AF109" s="153"/>
      <c r="AG109" s="118">
        <v>0.0021025577363598742</v>
      </c>
      <c r="AH109" s="153">
        <v>110</v>
      </c>
      <c r="AI109" s="153"/>
      <c r="AJ109" s="118">
        <v>0.0021025561205216215</v>
      </c>
      <c r="AK109" s="153">
        <v>110</v>
      </c>
      <c r="AL109" s="153"/>
      <c r="AM109" s="217">
        <f t="shared" si="20"/>
        <v>18545400</v>
      </c>
      <c r="AN109" s="217">
        <f t="shared" si="21"/>
        <v>0</v>
      </c>
      <c r="AO109" s="22"/>
      <c r="AP109" s="22"/>
      <c r="AQ109" s="22">
        <v>0</v>
      </c>
      <c r="AR109" s="22"/>
      <c r="AS109" s="22"/>
      <c r="AT109" s="22"/>
      <c r="AU109" s="22"/>
      <c r="AV109" s="22"/>
      <c r="AW109" s="22"/>
      <c r="AX109" s="217">
        <f t="shared" si="18"/>
        <v>6000000</v>
      </c>
      <c r="AY109" s="22"/>
      <c r="AZ109" s="22"/>
      <c r="BA109" s="22">
        <v>6000000</v>
      </c>
      <c r="BB109" s="22"/>
      <c r="BC109" s="22"/>
      <c r="BD109" s="22"/>
      <c r="BE109" s="22"/>
      <c r="BF109" s="22"/>
      <c r="BG109" s="22"/>
      <c r="BH109" s="217">
        <f t="shared" si="22"/>
        <v>6180000</v>
      </c>
      <c r="BI109" s="22"/>
      <c r="BJ109" s="22"/>
      <c r="BK109" s="22">
        <f aca="true" t="shared" si="26" ref="BK109:BK115">BA109*1.03</f>
        <v>6180000</v>
      </c>
      <c r="BL109" s="22"/>
      <c r="BM109" s="22"/>
      <c r="BN109" s="22"/>
      <c r="BO109" s="22"/>
      <c r="BP109" s="22"/>
      <c r="BQ109" s="22"/>
      <c r="BR109" s="217">
        <f t="shared" si="19"/>
        <v>6365400</v>
      </c>
      <c r="BS109" s="22"/>
      <c r="BT109" s="22"/>
      <c r="BU109" s="22">
        <f aca="true" t="shared" si="27" ref="BU109:BU115">BK109*1.03</f>
        <v>6365400</v>
      </c>
      <c r="BV109" s="22"/>
      <c r="BW109" s="22"/>
      <c r="BX109" s="22"/>
      <c r="BY109" s="22"/>
      <c r="BZ109" s="22"/>
      <c r="CA109" s="22"/>
      <c r="CB109" s="85"/>
    </row>
    <row r="110" spans="2:80" ht="84" customHeight="1">
      <c r="B110" s="620"/>
      <c r="C110" s="616"/>
      <c r="D110" s="565"/>
      <c r="E110" s="539"/>
      <c r="F110" s="661"/>
      <c r="G110" s="661"/>
      <c r="H110" s="523"/>
      <c r="I110" s="523"/>
      <c r="J110" s="533"/>
      <c r="K110" s="533"/>
      <c r="L110" s="534"/>
      <c r="M110" s="533"/>
      <c r="N110" s="533"/>
      <c r="O110" s="123">
        <v>109</v>
      </c>
      <c r="P110" s="151" t="s">
        <v>246</v>
      </c>
      <c r="Q110" s="151" t="s">
        <v>247</v>
      </c>
      <c r="R110" s="153"/>
      <c r="S110" s="153"/>
      <c r="T110" s="153" t="s">
        <v>362</v>
      </c>
      <c r="U110" s="153" t="s">
        <v>543</v>
      </c>
      <c r="V110" s="153" t="s">
        <v>63</v>
      </c>
      <c r="W110" s="153" t="s">
        <v>245</v>
      </c>
      <c r="X110" s="153">
        <v>0</v>
      </c>
      <c r="Y110" s="153">
        <v>40</v>
      </c>
      <c r="Z110" s="118">
        <v>0.004746754912622433</v>
      </c>
      <c r="AA110" s="118">
        <v>0.0038546893354950837</v>
      </c>
      <c r="AB110" s="153">
        <v>10</v>
      </c>
      <c r="AC110" s="153"/>
      <c r="AD110" s="118">
        <v>0.0060592928417836514</v>
      </c>
      <c r="AE110" s="153">
        <v>10</v>
      </c>
      <c r="AF110" s="153"/>
      <c r="AG110" s="118">
        <v>0.0048155073310335</v>
      </c>
      <c r="AH110" s="153">
        <v>10</v>
      </c>
      <c r="AI110" s="153"/>
      <c r="AJ110" s="118">
        <v>0.004736497142962111</v>
      </c>
      <c r="AK110" s="153">
        <v>10</v>
      </c>
      <c r="AL110" s="153"/>
      <c r="AM110" s="217">
        <f t="shared" si="20"/>
        <v>45465036.6</v>
      </c>
      <c r="AN110" s="217">
        <f t="shared" si="21"/>
        <v>15800000</v>
      </c>
      <c r="AO110" s="22">
        <v>10000000</v>
      </c>
      <c r="AP110" s="22"/>
      <c r="AQ110" s="22">
        <v>5800000</v>
      </c>
      <c r="AR110" s="22"/>
      <c r="AS110" s="22"/>
      <c r="AT110" s="22"/>
      <c r="AU110" s="22"/>
      <c r="AV110" s="22"/>
      <c r="AW110" s="22"/>
      <c r="AX110" s="217">
        <f t="shared" si="18"/>
        <v>17174000</v>
      </c>
      <c r="AY110" s="22">
        <v>11200000</v>
      </c>
      <c r="AZ110" s="22"/>
      <c r="BA110" s="22">
        <f aca="true" t="shared" si="28" ref="BA110:BA115">AQ110*1.03</f>
        <v>5974000</v>
      </c>
      <c r="BB110" s="22"/>
      <c r="BC110" s="22"/>
      <c r="BD110" s="22"/>
      <c r="BE110" s="22"/>
      <c r="BF110" s="22"/>
      <c r="BG110" s="22"/>
      <c r="BH110" s="217">
        <f t="shared" si="22"/>
        <v>6153220</v>
      </c>
      <c r="BI110" s="22"/>
      <c r="BJ110" s="22"/>
      <c r="BK110" s="22">
        <f t="shared" si="26"/>
        <v>6153220</v>
      </c>
      <c r="BL110" s="22"/>
      <c r="BM110" s="22"/>
      <c r="BN110" s="22"/>
      <c r="BO110" s="22"/>
      <c r="BP110" s="22"/>
      <c r="BQ110" s="22"/>
      <c r="BR110" s="217">
        <f t="shared" si="19"/>
        <v>6337816.600000001</v>
      </c>
      <c r="BS110" s="22"/>
      <c r="BT110" s="22"/>
      <c r="BU110" s="22">
        <f t="shared" si="27"/>
        <v>6337816.600000001</v>
      </c>
      <c r="BV110" s="22"/>
      <c r="BW110" s="22"/>
      <c r="BX110" s="22"/>
      <c r="BY110" s="22"/>
      <c r="BZ110" s="22"/>
      <c r="CA110" s="22"/>
      <c r="CB110" s="85"/>
    </row>
    <row r="111" spans="2:80" ht="84" customHeight="1">
      <c r="B111" s="620"/>
      <c r="C111" s="616"/>
      <c r="D111" s="565"/>
      <c r="E111" s="539"/>
      <c r="F111" s="661"/>
      <c r="G111" s="661"/>
      <c r="H111" s="523"/>
      <c r="I111" s="523"/>
      <c r="J111" s="533"/>
      <c r="K111" s="533"/>
      <c r="L111" s="534"/>
      <c r="M111" s="533"/>
      <c r="N111" s="533"/>
      <c r="O111" s="123">
        <v>110</v>
      </c>
      <c r="P111" s="151" t="s">
        <v>243</v>
      </c>
      <c r="Q111" s="151" t="s">
        <v>244</v>
      </c>
      <c r="R111" s="153"/>
      <c r="S111" s="153"/>
      <c r="T111" s="327" t="s">
        <v>751</v>
      </c>
      <c r="U111" s="153" t="s">
        <v>544</v>
      </c>
      <c r="V111" s="153" t="s">
        <v>63</v>
      </c>
      <c r="W111" s="153" t="s">
        <v>245</v>
      </c>
      <c r="X111" s="153">
        <v>0</v>
      </c>
      <c r="Y111" s="153">
        <v>5</v>
      </c>
      <c r="Z111" s="118">
        <v>0.004673928046745925</v>
      </c>
      <c r="AA111" s="118">
        <v>0.0038546893354950837</v>
      </c>
      <c r="AB111" s="153">
        <v>3</v>
      </c>
      <c r="AC111" s="153"/>
      <c r="AD111" s="118">
        <v>0.005594896186907346</v>
      </c>
      <c r="AE111" s="153">
        <v>1</v>
      </c>
      <c r="AF111" s="153"/>
      <c r="AG111" s="118">
        <v>0.004824227526159236</v>
      </c>
      <c r="AH111" s="153">
        <v>1</v>
      </c>
      <c r="AI111" s="153"/>
      <c r="AJ111" s="118">
        <v>0.0047449633819628126</v>
      </c>
      <c r="AK111" s="153">
        <v>0</v>
      </c>
      <c r="AL111" s="153"/>
      <c r="AM111" s="217">
        <f t="shared" si="20"/>
        <v>44265036.6</v>
      </c>
      <c r="AN111" s="217">
        <f t="shared" si="21"/>
        <v>15800000</v>
      </c>
      <c r="AO111" s="22">
        <v>10000000</v>
      </c>
      <c r="AP111" s="22"/>
      <c r="AQ111" s="22">
        <v>5800000</v>
      </c>
      <c r="AR111" s="22"/>
      <c r="AS111" s="22"/>
      <c r="AT111" s="22"/>
      <c r="AU111" s="22"/>
      <c r="AV111" s="22"/>
      <c r="AW111" s="22"/>
      <c r="AX111" s="217">
        <f t="shared" si="18"/>
        <v>15974000</v>
      </c>
      <c r="AY111" s="22">
        <v>10000000</v>
      </c>
      <c r="AZ111" s="22"/>
      <c r="BA111" s="22">
        <f t="shared" si="28"/>
        <v>5974000</v>
      </c>
      <c r="BB111" s="22"/>
      <c r="BC111" s="22"/>
      <c r="BD111" s="22"/>
      <c r="BE111" s="22"/>
      <c r="BF111" s="22"/>
      <c r="BG111" s="22"/>
      <c r="BH111" s="217">
        <f t="shared" si="22"/>
        <v>6153220</v>
      </c>
      <c r="BI111" s="22"/>
      <c r="BJ111" s="22"/>
      <c r="BK111" s="22">
        <f t="shared" si="26"/>
        <v>6153220</v>
      </c>
      <c r="BL111" s="22"/>
      <c r="BM111" s="22"/>
      <c r="BN111" s="22"/>
      <c r="BO111" s="22"/>
      <c r="BP111" s="22"/>
      <c r="BQ111" s="22"/>
      <c r="BR111" s="217">
        <f t="shared" si="19"/>
        <v>6337816.600000001</v>
      </c>
      <c r="BS111" s="22"/>
      <c r="BT111" s="22"/>
      <c r="BU111" s="22">
        <f t="shared" si="27"/>
        <v>6337816.600000001</v>
      </c>
      <c r="BV111" s="22"/>
      <c r="BW111" s="22"/>
      <c r="BX111" s="22"/>
      <c r="BY111" s="22"/>
      <c r="BZ111" s="22"/>
      <c r="CA111" s="22"/>
      <c r="CB111" s="85"/>
    </row>
    <row r="112" spans="2:80" ht="84" customHeight="1">
      <c r="B112" s="620"/>
      <c r="C112" s="616"/>
      <c r="D112" s="565"/>
      <c r="E112" s="539"/>
      <c r="F112" s="661"/>
      <c r="G112" s="661"/>
      <c r="H112" s="523"/>
      <c r="I112" s="523"/>
      <c r="J112" s="533"/>
      <c r="K112" s="533"/>
      <c r="L112" s="534"/>
      <c r="M112" s="533"/>
      <c r="N112" s="533"/>
      <c r="O112" s="123">
        <v>111</v>
      </c>
      <c r="P112" s="151" t="s">
        <v>243</v>
      </c>
      <c r="Q112" s="151" t="s">
        <v>244</v>
      </c>
      <c r="R112" s="153"/>
      <c r="S112" s="153"/>
      <c r="T112" s="153" t="s">
        <v>363</v>
      </c>
      <c r="U112" s="153" t="s">
        <v>545</v>
      </c>
      <c r="V112" s="153" t="s">
        <v>63</v>
      </c>
      <c r="W112" s="153" t="s">
        <v>245</v>
      </c>
      <c r="X112" s="153">
        <v>0</v>
      </c>
      <c r="Y112" s="153">
        <v>120</v>
      </c>
      <c r="Z112" s="118">
        <v>0.0021791779307545464</v>
      </c>
      <c r="AA112" s="118">
        <v>0.0025697928903300558</v>
      </c>
      <c r="AB112" s="153">
        <v>30</v>
      </c>
      <c r="AC112" s="153"/>
      <c r="AD112" s="118">
        <v>0.0018244226696436997</v>
      </c>
      <c r="AE112" s="153">
        <v>30</v>
      </c>
      <c r="AF112" s="153"/>
      <c r="AG112" s="118">
        <v>0.0021025577363598742</v>
      </c>
      <c r="AH112" s="153">
        <v>30</v>
      </c>
      <c r="AI112" s="153"/>
      <c r="AJ112" s="118">
        <v>0.0021025561205216215</v>
      </c>
      <c r="AK112" s="153">
        <v>30</v>
      </c>
      <c r="AL112" s="153"/>
      <c r="AM112" s="217">
        <f t="shared" si="20"/>
        <v>24265036.6</v>
      </c>
      <c r="AN112" s="217">
        <f t="shared" si="21"/>
        <v>5800000</v>
      </c>
      <c r="AO112" s="22"/>
      <c r="AP112" s="22"/>
      <c r="AQ112" s="22">
        <v>5800000</v>
      </c>
      <c r="AR112" s="22"/>
      <c r="AS112" s="22"/>
      <c r="AT112" s="22"/>
      <c r="AU112" s="22"/>
      <c r="AV112" s="22"/>
      <c r="AW112" s="22"/>
      <c r="AX112" s="217">
        <f t="shared" si="18"/>
        <v>5974000</v>
      </c>
      <c r="AY112" s="22"/>
      <c r="AZ112" s="22"/>
      <c r="BA112" s="22">
        <f t="shared" si="28"/>
        <v>5974000</v>
      </c>
      <c r="BB112" s="22"/>
      <c r="BC112" s="22"/>
      <c r="BD112" s="22"/>
      <c r="BE112" s="22"/>
      <c r="BF112" s="22"/>
      <c r="BG112" s="22"/>
      <c r="BH112" s="217">
        <f t="shared" si="22"/>
        <v>6153220</v>
      </c>
      <c r="BI112" s="22"/>
      <c r="BJ112" s="22"/>
      <c r="BK112" s="22">
        <f t="shared" si="26"/>
        <v>6153220</v>
      </c>
      <c r="BL112" s="22"/>
      <c r="BM112" s="22"/>
      <c r="BN112" s="22"/>
      <c r="BO112" s="22"/>
      <c r="BP112" s="22"/>
      <c r="BQ112" s="22"/>
      <c r="BR112" s="217">
        <f t="shared" si="19"/>
        <v>6337816.600000001</v>
      </c>
      <c r="BS112" s="22"/>
      <c r="BT112" s="22"/>
      <c r="BU112" s="22">
        <f t="shared" si="27"/>
        <v>6337816.600000001</v>
      </c>
      <c r="BV112" s="22"/>
      <c r="BW112" s="22"/>
      <c r="BX112" s="22"/>
      <c r="BY112" s="22"/>
      <c r="BZ112" s="22"/>
      <c r="CA112" s="22"/>
      <c r="CB112" s="85"/>
    </row>
    <row r="113" spans="2:80" ht="84" customHeight="1">
      <c r="B113" s="620"/>
      <c r="C113" s="616"/>
      <c r="D113" s="565"/>
      <c r="E113" s="539"/>
      <c r="F113" s="661"/>
      <c r="G113" s="661"/>
      <c r="H113" s="523"/>
      <c r="I113" s="523"/>
      <c r="J113" s="533"/>
      <c r="K113" s="533"/>
      <c r="L113" s="534"/>
      <c r="M113" s="533"/>
      <c r="N113" s="533"/>
      <c r="O113" s="123">
        <v>112</v>
      </c>
      <c r="P113" s="151" t="s">
        <v>248</v>
      </c>
      <c r="Q113" s="151" t="s">
        <v>249</v>
      </c>
      <c r="R113" s="153"/>
      <c r="S113" s="153"/>
      <c r="T113" s="166" t="s">
        <v>440</v>
      </c>
      <c r="U113" s="166" t="s">
        <v>250</v>
      </c>
      <c r="V113" s="153" t="s">
        <v>63</v>
      </c>
      <c r="W113" s="153" t="s">
        <v>245</v>
      </c>
      <c r="X113" s="153">
        <v>0</v>
      </c>
      <c r="Y113" s="153">
        <v>1500</v>
      </c>
      <c r="Z113" s="118">
        <v>0.0021316873106850924</v>
      </c>
      <c r="AA113" s="118">
        <v>0.0025697928903300558</v>
      </c>
      <c r="AB113" s="153">
        <v>200</v>
      </c>
      <c r="AC113" s="153"/>
      <c r="AD113" s="118">
        <v>0.001540623587699124</v>
      </c>
      <c r="AE113" s="153">
        <v>400</v>
      </c>
      <c r="AF113" s="153"/>
      <c r="AG113" s="118">
        <v>0.0021025577363598742</v>
      </c>
      <c r="AH113" s="153">
        <v>400</v>
      </c>
      <c r="AI113" s="153"/>
      <c r="AJ113" s="118">
        <v>0.0021025561205216215</v>
      </c>
      <c r="AK113" s="153">
        <v>500</v>
      </c>
      <c r="AL113" s="153"/>
      <c r="AM113" s="217">
        <f t="shared" si="20"/>
        <v>24265036.6</v>
      </c>
      <c r="AN113" s="217">
        <f t="shared" si="21"/>
        <v>5800000</v>
      </c>
      <c r="AO113" s="22"/>
      <c r="AP113" s="22"/>
      <c r="AQ113" s="22">
        <v>5800000</v>
      </c>
      <c r="AR113" s="22"/>
      <c r="AS113" s="22"/>
      <c r="AT113" s="22"/>
      <c r="AU113" s="22"/>
      <c r="AV113" s="22"/>
      <c r="AW113" s="22"/>
      <c r="AX113" s="217">
        <f t="shared" si="18"/>
        <v>5974000</v>
      </c>
      <c r="AY113" s="22"/>
      <c r="AZ113" s="22"/>
      <c r="BA113" s="22">
        <f t="shared" si="28"/>
        <v>5974000</v>
      </c>
      <c r="BB113" s="22"/>
      <c r="BC113" s="22"/>
      <c r="BD113" s="22"/>
      <c r="BE113" s="22"/>
      <c r="BF113" s="22"/>
      <c r="BG113" s="22"/>
      <c r="BH113" s="217">
        <f t="shared" si="22"/>
        <v>6153220</v>
      </c>
      <c r="BI113" s="22"/>
      <c r="BJ113" s="22"/>
      <c r="BK113" s="22">
        <f t="shared" si="26"/>
        <v>6153220</v>
      </c>
      <c r="BL113" s="22"/>
      <c r="BM113" s="22"/>
      <c r="BN113" s="22"/>
      <c r="BO113" s="22"/>
      <c r="BP113" s="22"/>
      <c r="BQ113" s="22"/>
      <c r="BR113" s="217">
        <f t="shared" si="19"/>
        <v>6337816.600000001</v>
      </c>
      <c r="BS113" s="22"/>
      <c r="BT113" s="22"/>
      <c r="BU113" s="22">
        <f t="shared" si="27"/>
        <v>6337816.600000001</v>
      </c>
      <c r="BV113" s="22"/>
      <c r="BW113" s="22"/>
      <c r="BX113" s="22"/>
      <c r="BY113" s="22"/>
      <c r="BZ113" s="22"/>
      <c r="CA113" s="22"/>
      <c r="CB113" s="85"/>
    </row>
    <row r="114" spans="2:80" ht="84" customHeight="1">
      <c r="B114" s="620"/>
      <c r="C114" s="616"/>
      <c r="D114" s="565"/>
      <c r="E114" s="539"/>
      <c r="F114" s="661"/>
      <c r="G114" s="661"/>
      <c r="H114" s="523"/>
      <c r="I114" s="523"/>
      <c r="J114" s="533"/>
      <c r="K114" s="533"/>
      <c r="L114" s="534"/>
      <c r="M114" s="533"/>
      <c r="N114" s="533"/>
      <c r="O114" s="123">
        <v>113</v>
      </c>
      <c r="P114" s="151" t="s">
        <v>243</v>
      </c>
      <c r="Q114" s="151" t="s">
        <v>244</v>
      </c>
      <c r="R114" s="153"/>
      <c r="S114" s="153"/>
      <c r="T114" s="166" t="s">
        <v>364</v>
      </c>
      <c r="U114" s="166" t="s">
        <v>251</v>
      </c>
      <c r="V114" s="153" t="s">
        <v>63</v>
      </c>
      <c r="W114" s="153" t="s">
        <v>245</v>
      </c>
      <c r="X114" s="153">
        <v>0</v>
      </c>
      <c r="Y114" s="153">
        <v>120</v>
      </c>
      <c r="Z114" s="118">
        <v>0.0021113341877981836</v>
      </c>
      <c r="AA114" s="118">
        <v>0.0025697928903300558</v>
      </c>
      <c r="AB114" s="153">
        <v>35</v>
      </c>
      <c r="AC114" s="153"/>
      <c r="AD114" s="118">
        <v>0.0014189954097228773</v>
      </c>
      <c r="AE114" s="153">
        <v>35</v>
      </c>
      <c r="AF114" s="153"/>
      <c r="AG114" s="118">
        <v>0.0021025577363598742</v>
      </c>
      <c r="AH114" s="153">
        <v>35</v>
      </c>
      <c r="AI114" s="153"/>
      <c r="AJ114" s="118">
        <v>0.0021025561205216215</v>
      </c>
      <c r="AK114" s="153">
        <v>15</v>
      </c>
      <c r="AL114" s="153"/>
      <c r="AM114" s="217">
        <f t="shared" si="20"/>
        <v>24265036.6</v>
      </c>
      <c r="AN114" s="217">
        <f t="shared" si="21"/>
        <v>5800000</v>
      </c>
      <c r="AO114" s="22"/>
      <c r="AP114" s="22"/>
      <c r="AQ114" s="22">
        <v>5800000</v>
      </c>
      <c r="AR114" s="22"/>
      <c r="AS114" s="22"/>
      <c r="AT114" s="22"/>
      <c r="AU114" s="22"/>
      <c r="AV114" s="22"/>
      <c r="AW114" s="22"/>
      <c r="AX114" s="217">
        <f t="shared" si="18"/>
        <v>5974000</v>
      </c>
      <c r="AY114" s="22"/>
      <c r="AZ114" s="22"/>
      <c r="BA114" s="22">
        <f t="shared" si="28"/>
        <v>5974000</v>
      </c>
      <c r="BB114" s="22"/>
      <c r="BC114" s="22"/>
      <c r="BD114" s="22"/>
      <c r="BE114" s="22"/>
      <c r="BF114" s="22"/>
      <c r="BG114" s="22"/>
      <c r="BH114" s="217">
        <f t="shared" si="22"/>
        <v>6153220</v>
      </c>
      <c r="BI114" s="22"/>
      <c r="BJ114" s="22"/>
      <c r="BK114" s="22">
        <f t="shared" si="26"/>
        <v>6153220</v>
      </c>
      <c r="BL114" s="22"/>
      <c r="BM114" s="22"/>
      <c r="BN114" s="22"/>
      <c r="BO114" s="22"/>
      <c r="BP114" s="22"/>
      <c r="BQ114" s="22"/>
      <c r="BR114" s="217">
        <f t="shared" si="19"/>
        <v>6337816.600000001</v>
      </c>
      <c r="BS114" s="22"/>
      <c r="BT114" s="22"/>
      <c r="BU114" s="22">
        <f t="shared" si="27"/>
        <v>6337816.600000001</v>
      </c>
      <c r="BV114" s="22"/>
      <c r="BW114" s="22"/>
      <c r="BX114" s="22"/>
      <c r="BY114" s="22"/>
      <c r="BZ114" s="22"/>
      <c r="CA114" s="22"/>
      <c r="CB114" s="85"/>
    </row>
    <row r="115" spans="2:80" ht="84" customHeight="1">
      <c r="B115" s="620"/>
      <c r="C115" s="616"/>
      <c r="D115" s="565"/>
      <c r="E115" s="539"/>
      <c r="F115" s="661"/>
      <c r="G115" s="661"/>
      <c r="H115" s="547"/>
      <c r="I115" s="547"/>
      <c r="J115" s="533"/>
      <c r="K115" s="533"/>
      <c r="L115" s="534"/>
      <c r="M115" s="533"/>
      <c r="N115" s="533"/>
      <c r="O115" s="123">
        <v>114</v>
      </c>
      <c r="P115" s="151" t="s">
        <v>243</v>
      </c>
      <c r="Q115" s="151" t="s">
        <v>244</v>
      </c>
      <c r="R115" s="153"/>
      <c r="S115" s="153"/>
      <c r="T115" s="166" t="s">
        <v>365</v>
      </c>
      <c r="U115" s="166" t="s">
        <v>252</v>
      </c>
      <c r="V115" s="153" t="s">
        <v>63</v>
      </c>
      <c r="W115" s="153" t="s">
        <v>245</v>
      </c>
      <c r="X115" s="153">
        <v>0</v>
      </c>
      <c r="Y115" s="153">
        <v>1000</v>
      </c>
      <c r="Z115" s="118">
        <v>0.0021791779307545464</v>
      </c>
      <c r="AA115" s="118">
        <v>0.0025697928903300558</v>
      </c>
      <c r="AB115" s="153">
        <v>200</v>
      </c>
      <c r="AC115" s="153"/>
      <c r="AD115" s="118">
        <v>0.0018244226696436997</v>
      </c>
      <c r="AE115" s="153">
        <v>300</v>
      </c>
      <c r="AF115" s="153"/>
      <c r="AG115" s="118">
        <v>0.0021025577363598742</v>
      </c>
      <c r="AH115" s="153">
        <v>250</v>
      </c>
      <c r="AI115" s="153"/>
      <c r="AJ115" s="118">
        <v>0.0021025561205216215</v>
      </c>
      <c r="AK115" s="153">
        <v>250</v>
      </c>
      <c r="AL115" s="153"/>
      <c r="AM115" s="217">
        <f t="shared" si="20"/>
        <v>24265036.6</v>
      </c>
      <c r="AN115" s="217">
        <f t="shared" si="21"/>
        <v>5800000</v>
      </c>
      <c r="AO115" s="22"/>
      <c r="AP115" s="22"/>
      <c r="AQ115" s="22">
        <v>5800000</v>
      </c>
      <c r="AR115" s="22"/>
      <c r="AS115" s="22"/>
      <c r="AT115" s="22"/>
      <c r="AU115" s="22"/>
      <c r="AV115" s="22"/>
      <c r="AW115" s="22"/>
      <c r="AX115" s="217">
        <f t="shared" si="18"/>
        <v>5974000</v>
      </c>
      <c r="AY115" s="22"/>
      <c r="AZ115" s="22"/>
      <c r="BA115" s="22">
        <f t="shared" si="28"/>
        <v>5974000</v>
      </c>
      <c r="BB115" s="22"/>
      <c r="BC115" s="22"/>
      <c r="BD115" s="22"/>
      <c r="BE115" s="22"/>
      <c r="BF115" s="22"/>
      <c r="BG115" s="22"/>
      <c r="BH115" s="217">
        <f t="shared" si="22"/>
        <v>6153220</v>
      </c>
      <c r="BI115" s="22"/>
      <c r="BJ115" s="22"/>
      <c r="BK115" s="22">
        <f t="shared" si="26"/>
        <v>6153220</v>
      </c>
      <c r="BL115" s="22"/>
      <c r="BM115" s="22"/>
      <c r="BN115" s="22"/>
      <c r="BO115" s="22"/>
      <c r="BP115" s="22"/>
      <c r="BQ115" s="22"/>
      <c r="BR115" s="217">
        <f t="shared" si="19"/>
        <v>6337816.600000001</v>
      </c>
      <c r="BS115" s="22"/>
      <c r="BT115" s="22"/>
      <c r="BU115" s="22">
        <f t="shared" si="27"/>
        <v>6337816.600000001</v>
      </c>
      <c r="BV115" s="22"/>
      <c r="BW115" s="22"/>
      <c r="BX115" s="22"/>
      <c r="BY115" s="22"/>
      <c r="BZ115" s="22"/>
      <c r="CA115" s="22"/>
      <c r="CB115" s="85"/>
    </row>
    <row r="116" spans="2:80" ht="84" customHeight="1">
      <c r="B116" s="620"/>
      <c r="C116" s="616"/>
      <c r="D116" s="565"/>
      <c r="E116" s="539"/>
      <c r="F116" s="151" t="s">
        <v>425</v>
      </c>
      <c r="G116" s="151"/>
      <c r="H116" s="153"/>
      <c r="I116" s="153"/>
      <c r="J116" s="153"/>
      <c r="K116" s="153"/>
      <c r="L116" s="118"/>
      <c r="M116" s="153"/>
      <c r="N116" s="153"/>
      <c r="O116" s="123">
        <v>115</v>
      </c>
      <c r="P116" s="151"/>
      <c r="Q116" s="151"/>
      <c r="R116" s="153"/>
      <c r="S116" s="153"/>
      <c r="T116" s="153" t="s">
        <v>366</v>
      </c>
      <c r="U116" s="153" t="s">
        <v>546</v>
      </c>
      <c r="V116" s="153" t="s">
        <v>63</v>
      </c>
      <c r="W116" s="153" t="s">
        <v>245</v>
      </c>
      <c r="X116" s="153">
        <v>0</v>
      </c>
      <c r="Y116" s="153">
        <v>3</v>
      </c>
      <c r="Z116" s="118">
        <v>1E-06</v>
      </c>
      <c r="AA116" s="118">
        <v>0</v>
      </c>
      <c r="AB116" s="153">
        <v>1</v>
      </c>
      <c r="AC116" s="153"/>
      <c r="AD116" s="118">
        <v>0</v>
      </c>
      <c r="AE116" s="153">
        <v>1</v>
      </c>
      <c r="AF116" s="153"/>
      <c r="AG116" s="118">
        <v>0</v>
      </c>
      <c r="AH116" s="153">
        <v>1</v>
      </c>
      <c r="AI116" s="153"/>
      <c r="AJ116" s="118">
        <v>0</v>
      </c>
      <c r="AK116" s="153">
        <v>0</v>
      </c>
      <c r="AL116" s="153"/>
      <c r="AM116" s="217">
        <f t="shared" si="20"/>
        <v>0</v>
      </c>
      <c r="AN116" s="217">
        <f t="shared" si="21"/>
        <v>0</v>
      </c>
      <c r="AO116" s="22"/>
      <c r="AP116" s="22"/>
      <c r="AQ116" s="22">
        <v>0</v>
      </c>
      <c r="AR116" s="22"/>
      <c r="AS116" s="22"/>
      <c r="AT116" s="22"/>
      <c r="AU116" s="22"/>
      <c r="AV116" s="22"/>
      <c r="AW116" s="22"/>
      <c r="AX116" s="217">
        <f t="shared" si="18"/>
        <v>0</v>
      </c>
      <c r="AY116" s="22"/>
      <c r="AZ116" s="22"/>
      <c r="BA116" s="22">
        <v>0</v>
      </c>
      <c r="BB116" s="22"/>
      <c r="BC116" s="22"/>
      <c r="BD116" s="22"/>
      <c r="BE116" s="22"/>
      <c r="BF116" s="22"/>
      <c r="BG116" s="22"/>
      <c r="BH116" s="217">
        <f t="shared" si="22"/>
        <v>0</v>
      </c>
      <c r="BI116" s="22"/>
      <c r="BJ116" s="22"/>
      <c r="BK116" s="22">
        <v>0</v>
      </c>
      <c r="BL116" s="22"/>
      <c r="BM116" s="22"/>
      <c r="BN116" s="22"/>
      <c r="BO116" s="22"/>
      <c r="BP116" s="22"/>
      <c r="BQ116" s="22"/>
      <c r="BR116" s="217">
        <f t="shared" si="19"/>
        <v>0</v>
      </c>
      <c r="BS116" s="22"/>
      <c r="BT116" s="22"/>
      <c r="BU116" s="22">
        <v>0</v>
      </c>
      <c r="BV116" s="22"/>
      <c r="BW116" s="22"/>
      <c r="BX116" s="22"/>
      <c r="BY116" s="22"/>
      <c r="BZ116" s="22"/>
      <c r="CA116" s="22"/>
      <c r="CB116" s="85"/>
    </row>
    <row r="117" spans="2:80" ht="84" customHeight="1">
      <c r="B117" s="620"/>
      <c r="C117" s="616"/>
      <c r="D117" s="565"/>
      <c r="E117" s="539"/>
      <c r="F117" s="661" t="s">
        <v>426</v>
      </c>
      <c r="G117" s="661"/>
      <c r="H117" s="522"/>
      <c r="I117" s="522"/>
      <c r="J117" s="533"/>
      <c r="K117" s="533"/>
      <c r="L117" s="534"/>
      <c r="M117" s="533"/>
      <c r="N117" s="533"/>
      <c r="O117" s="123">
        <v>116</v>
      </c>
      <c r="P117" s="151"/>
      <c r="Q117" s="151"/>
      <c r="R117" s="153"/>
      <c r="S117" s="153"/>
      <c r="T117" s="153" t="s">
        <v>254</v>
      </c>
      <c r="U117" s="153" t="s">
        <v>547</v>
      </c>
      <c r="V117" s="153" t="s">
        <v>63</v>
      </c>
      <c r="W117" s="153" t="s">
        <v>245</v>
      </c>
      <c r="X117" s="153">
        <v>0</v>
      </c>
      <c r="Y117" s="153">
        <v>40</v>
      </c>
      <c r="Z117" s="118">
        <v>1E-06</v>
      </c>
      <c r="AA117" s="118">
        <v>0</v>
      </c>
      <c r="AB117" s="153">
        <v>5</v>
      </c>
      <c r="AC117" s="153"/>
      <c r="AD117" s="118">
        <v>0</v>
      </c>
      <c r="AE117" s="153">
        <v>10</v>
      </c>
      <c r="AF117" s="153"/>
      <c r="AG117" s="118">
        <v>0</v>
      </c>
      <c r="AH117" s="153">
        <v>15</v>
      </c>
      <c r="AI117" s="153"/>
      <c r="AJ117" s="118">
        <v>0</v>
      </c>
      <c r="AK117" s="153">
        <v>10</v>
      </c>
      <c r="AL117" s="153"/>
      <c r="AM117" s="217">
        <f t="shared" si="20"/>
        <v>0</v>
      </c>
      <c r="AN117" s="217">
        <f t="shared" si="21"/>
        <v>0</v>
      </c>
      <c r="AO117" s="22"/>
      <c r="AP117" s="22"/>
      <c r="AQ117" s="22">
        <v>0</v>
      </c>
      <c r="AR117" s="22"/>
      <c r="AS117" s="22"/>
      <c r="AT117" s="22"/>
      <c r="AU117" s="22"/>
      <c r="AV117" s="22"/>
      <c r="AW117" s="22"/>
      <c r="AX117" s="217">
        <f t="shared" si="18"/>
        <v>0</v>
      </c>
      <c r="AY117" s="22"/>
      <c r="AZ117" s="22"/>
      <c r="BA117" s="22">
        <v>0</v>
      </c>
      <c r="BB117" s="22"/>
      <c r="BC117" s="22"/>
      <c r="BD117" s="22"/>
      <c r="BE117" s="22"/>
      <c r="BF117" s="22"/>
      <c r="BG117" s="22"/>
      <c r="BH117" s="217">
        <f t="shared" si="22"/>
        <v>0</v>
      </c>
      <c r="BI117" s="22"/>
      <c r="BJ117" s="22"/>
      <c r="BK117" s="22">
        <v>0</v>
      </c>
      <c r="BL117" s="22"/>
      <c r="BM117" s="22"/>
      <c r="BN117" s="22"/>
      <c r="BO117" s="22"/>
      <c r="BP117" s="22"/>
      <c r="BQ117" s="22"/>
      <c r="BR117" s="217">
        <f t="shared" si="19"/>
        <v>0</v>
      </c>
      <c r="BS117" s="22"/>
      <c r="BT117" s="22"/>
      <c r="BU117" s="22">
        <v>0</v>
      </c>
      <c r="BV117" s="22"/>
      <c r="BW117" s="22"/>
      <c r="BX117" s="22"/>
      <c r="BY117" s="22"/>
      <c r="BZ117" s="22"/>
      <c r="CA117" s="22"/>
      <c r="CB117" s="85"/>
    </row>
    <row r="118" spans="2:80" ht="84" customHeight="1">
      <c r="B118" s="620"/>
      <c r="C118" s="616"/>
      <c r="D118" s="565"/>
      <c r="E118" s="539"/>
      <c r="F118" s="661"/>
      <c r="G118" s="661"/>
      <c r="H118" s="547"/>
      <c r="I118" s="547"/>
      <c r="J118" s="533"/>
      <c r="K118" s="533"/>
      <c r="L118" s="534"/>
      <c r="M118" s="533"/>
      <c r="N118" s="533"/>
      <c r="O118" s="123">
        <v>117</v>
      </c>
      <c r="P118" s="151" t="s">
        <v>243</v>
      </c>
      <c r="Q118" s="151" t="s">
        <v>244</v>
      </c>
      <c r="R118" s="153"/>
      <c r="S118" s="153"/>
      <c r="T118" s="153" t="s">
        <v>255</v>
      </c>
      <c r="U118" s="153" t="s">
        <v>548</v>
      </c>
      <c r="V118" s="153" t="s">
        <v>63</v>
      </c>
      <c r="W118" s="153" t="s">
        <v>245</v>
      </c>
      <c r="X118" s="153">
        <v>0</v>
      </c>
      <c r="Y118" s="153">
        <v>50</v>
      </c>
      <c r="Z118" s="118">
        <v>0.0021193702791513645</v>
      </c>
      <c r="AA118" s="118">
        <v>0.0025697928903300558</v>
      </c>
      <c r="AB118" s="153">
        <v>5</v>
      </c>
      <c r="AC118" s="153"/>
      <c r="AD118" s="118">
        <v>0.0014670182686604989</v>
      </c>
      <c r="AE118" s="153">
        <v>20</v>
      </c>
      <c r="AF118" s="153"/>
      <c r="AG118" s="118">
        <v>0.0021025577363598742</v>
      </c>
      <c r="AH118" s="153">
        <v>10</v>
      </c>
      <c r="AI118" s="153"/>
      <c r="AJ118" s="118">
        <v>0.0021025561205216215</v>
      </c>
      <c r="AK118" s="153">
        <v>15</v>
      </c>
      <c r="AL118" s="153"/>
      <c r="AM118" s="217">
        <f t="shared" si="20"/>
        <v>18826321.5</v>
      </c>
      <c r="AN118" s="217">
        <f t="shared" si="21"/>
        <v>4500000</v>
      </c>
      <c r="AO118" s="22"/>
      <c r="AP118" s="22"/>
      <c r="AQ118" s="22">
        <v>4500000</v>
      </c>
      <c r="AR118" s="22"/>
      <c r="AS118" s="22"/>
      <c r="AT118" s="22"/>
      <c r="AU118" s="22"/>
      <c r="AV118" s="22"/>
      <c r="AW118" s="22"/>
      <c r="AX118" s="217">
        <f t="shared" si="18"/>
        <v>4635000</v>
      </c>
      <c r="AY118" s="22"/>
      <c r="AZ118" s="22"/>
      <c r="BA118" s="22">
        <f>AQ118*1.03</f>
        <v>4635000</v>
      </c>
      <c r="BB118" s="22"/>
      <c r="BC118" s="22"/>
      <c r="BD118" s="22"/>
      <c r="BE118" s="22"/>
      <c r="BF118" s="22"/>
      <c r="BG118" s="22"/>
      <c r="BH118" s="217">
        <f t="shared" si="22"/>
        <v>4774050</v>
      </c>
      <c r="BI118" s="22"/>
      <c r="BJ118" s="22"/>
      <c r="BK118" s="22">
        <f>BA118*1.03</f>
        <v>4774050</v>
      </c>
      <c r="BL118" s="22"/>
      <c r="BM118" s="22"/>
      <c r="BN118" s="22"/>
      <c r="BO118" s="22"/>
      <c r="BP118" s="22"/>
      <c r="BQ118" s="22"/>
      <c r="BR118" s="217">
        <f t="shared" si="19"/>
        <v>4917271.5</v>
      </c>
      <c r="BS118" s="22"/>
      <c r="BT118" s="22"/>
      <c r="BU118" s="22">
        <f>BK118*1.03</f>
        <v>4917271.5</v>
      </c>
      <c r="BV118" s="22"/>
      <c r="BW118" s="22"/>
      <c r="BX118" s="22"/>
      <c r="BY118" s="22"/>
      <c r="BZ118" s="22"/>
      <c r="CA118" s="22"/>
      <c r="CB118" s="85"/>
    </row>
    <row r="119" spans="2:80" ht="84" customHeight="1">
      <c r="B119" s="620"/>
      <c r="C119" s="616"/>
      <c r="D119" s="565"/>
      <c r="E119" s="539"/>
      <c r="F119" s="661" t="s">
        <v>427</v>
      </c>
      <c r="G119" s="661"/>
      <c r="H119" s="522"/>
      <c r="I119" s="522"/>
      <c r="J119" s="533"/>
      <c r="K119" s="533"/>
      <c r="L119" s="534"/>
      <c r="M119" s="533"/>
      <c r="N119" s="533"/>
      <c r="O119" s="123">
        <v>118</v>
      </c>
      <c r="P119" s="151" t="s">
        <v>248</v>
      </c>
      <c r="Q119" s="151" t="s">
        <v>249</v>
      </c>
      <c r="R119" s="153"/>
      <c r="S119" s="153"/>
      <c r="T119" s="153" t="s">
        <v>256</v>
      </c>
      <c r="U119" s="153" t="s">
        <v>549</v>
      </c>
      <c r="V119" s="153" t="s">
        <v>63</v>
      </c>
      <c r="W119" s="153" t="s">
        <v>245</v>
      </c>
      <c r="X119" s="153">
        <v>0</v>
      </c>
      <c r="Y119" s="153">
        <v>1</v>
      </c>
      <c r="Z119" s="118">
        <v>1E-06</v>
      </c>
      <c r="AA119" s="118">
        <v>0</v>
      </c>
      <c r="AB119" s="153">
        <v>0</v>
      </c>
      <c r="AC119" s="153"/>
      <c r="AD119" s="118">
        <v>0</v>
      </c>
      <c r="AE119" s="153">
        <v>0</v>
      </c>
      <c r="AF119" s="153"/>
      <c r="AG119" s="118">
        <v>0</v>
      </c>
      <c r="AH119" s="153">
        <v>1</v>
      </c>
      <c r="AI119" s="153"/>
      <c r="AJ119" s="118">
        <v>0</v>
      </c>
      <c r="AK119" s="153">
        <v>0</v>
      </c>
      <c r="AL119" s="153"/>
      <c r="AM119" s="217">
        <f t="shared" si="20"/>
        <v>0</v>
      </c>
      <c r="AN119" s="217">
        <f t="shared" si="21"/>
        <v>0</v>
      </c>
      <c r="AO119" s="22"/>
      <c r="AP119" s="22"/>
      <c r="AQ119" s="22">
        <v>0</v>
      </c>
      <c r="AR119" s="22"/>
      <c r="AS119" s="22"/>
      <c r="AT119" s="22"/>
      <c r="AU119" s="22"/>
      <c r="AV119" s="22"/>
      <c r="AW119" s="22"/>
      <c r="AX119" s="217">
        <f t="shared" si="18"/>
        <v>0</v>
      </c>
      <c r="AY119" s="22"/>
      <c r="AZ119" s="22"/>
      <c r="BA119" s="22">
        <v>0</v>
      </c>
      <c r="BB119" s="22"/>
      <c r="BC119" s="22"/>
      <c r="BD119" s="22"/>
      <c r="BE119" s="22"/>
      <c r="BF119" s="22"/>
      <c r="BG119" s="22"/>
      <c r="BH119" s="217">
        <f t="shared" si="22"/>
        <v>0</v>
      </c>
      <c r="BI119" s="22"/>
      <c r="BJ119" s="22"/>
      <c r="BK119" s="22">
        <v>0</v>
      </c>
      <c r="BL119" s="22"/>
      <c r="BM119" s="22"/>
      <c r="BN119" s="22"/>
      <c r="BO119" s="22"/>
      <c r="BP119" s="22"/>
      <c r="BQ119" s="22"/>
      <c r="BR119" s="217">
        <f t="shared" si="19"/>
        <v>0</v>
      </c>
      <c r="BS119" s="22"/>
      <c r="BT119" s="22"/>
      <c r="BU119" s="22">
        <v>0</v>
      </c>
      <c r="BV119" s="22"/>
      <c r="BW119" s="22"/>
      <c r="BX119" s="22"/>
      <c r="BY119" s="22"/>
      <c r="BZ119" s="22"/>
      <c r="CA119" s="22"/>
      <c r="CB119" s="85"/>
    </row>
    <row r="120" spans="2:80" ht="84" customHeight="1">
      <c r="B120" s="620"/>
      <c r="C120" s="616"/>
      <c r="D120" s="565"/>
      <c r="E120" s="539"/>
      <c r="F120" s="661"/>
      <c r="G120" s="661"/>
      <c r="H120" s="547"/>
      <c r="I120" s="547"/>
      <c r="J120" s="533"/>
      <c r="K120" s="533"/>
      <c r="L120" s="534"/>
      <c r="M120" s="533"/>
      <c r="N120" s="533"/>
      <c r="O120" s="123">
        <v>119</v>
      </c>
      <c r="P120" s="151" t="s">
        <v>248</v>
      </c>
      <c r="Q120" s="151" t="s">
        <v>249</v>
      </c>
      <c r="R120" s="153"/>
      <c r="S120" s="153"/>
      <c r="T120" s="153" t="s">
        <v>367</v>
      </c>
      <c r="U120" s="153" t="s">
        <v>550</v>
      </c>
      <c r="V120" s="153" t="s">
        <v>63</v>
      </c>
      <c r="W120" s="153" t="s">
        <v>245</v>
      </c>
      <c r="X120" s="153">
        <v>0</v>
      </c>
      <c r="Y120" s="153">
        <v>10</v>
      </c>
      <c r="Z120" s="118">
        <v>0.0021279864345068226</v>
      </c>
      <c r="AA120" s="118">
        <v>0.0025697928903300558</v>
      </c>
      <c r="AB120" s="153">
        <v>2</v>
      </c>
      <c r="AC120" s="153"/>
      <c r="AD120" s="118">
        <v>0.001518507530670443</v>
      </c>
      <c r="AE120" s="153">
        <v>2</v>
      </c>
      <c r="AF120" s="153"/>
      <c r="AG120" s="118">
        <v>0.0021025577363598742</v>
      </c>
      <c r="AH120" s="153">
        <v>3</v>
      </c>
      <c r="AI120" s="153"/>
      <c r="AJ120" s="118">
        <v>0.0021025561205216215</v>
      </c>
      <c r="AK120" s="153">
        <v>3</v>
      </c>
      <c r="AL120" s="153"/>
      <c r="AM120" s="217">
        <f t="shared" si="20"/>
        <v>34818100</v>
      </c>
      <c r="AN120" s="217">
        <f t="shared" si="21"/>
        <v>7000000</v>
      </c>
      <c r="AO120" s="22"/>
      <c r="AP120" s="22"/>
      <c r="AQ120" s="22">
        <v>7000000</v>
      </c>
      <c r="AR120" s="22"/>
      <c r="AS120" s="22"/>
      <c r="AT120" s="22"/>
      <c r="AU120" s="22"/>
      <c r="AV120" s="22"/>
      <c r="AW120" s="22"/>
      <c r="AX120" s="217">
        <f t="shared" si="18"/>
        <v>9000000</v>
      </c>
      <c r="AY120" s="22"/>
      <c r="AZ120" s="22"/>
      <c r="BA120" s="22">
        <v>9000000</v>
      </c>
      <c r="BB120" s="22"/>
      <c r="BC120" s="22"/>
      <c r="BD120" s="22"/>
      <c r="BE120" s="22"/>
      <c r="BF120" s="22"/>
      <c r="BG120" s="22"/>
      <c r="BH120" s="217">
        <f t="shared" si="22"/>
        <v>9270000</v>
      </c>
      <c r="BI120" s="22"/>
      <c r="BJ120" s="22"/>
      <c r="BK120" s="22">
        <v>9270000</v>
      </c>
      <c r="BL120" s="22"/>
      <c r="BM120" s="22"/>
      <c r="BN120" s="22"/>
      <c r="BO120" s="22"/>
      <c r="BP120" s="22"/>
      <c r="BQ120" s="22"/>
      <c r="BR120" s="217">
        <f t="shared" si="19"/>
        <v>9548100</v>
      </c>
      <c r="BS120" s="22"/>
      <c r="BT120" s="22"/>
      <c r="BU120" s="22">
        <v>9548100</v>
      </c>
      <c r="BV120" s="22"/>
      <c r="BW120" s="22"/>
      <c r="BX120" s="22"/>
      <c r="BY120" s="22"/>
      <c r="BZ120" s="22"/>
      <c r="CA120" s="22"/>
      <c r="CB120" s="85"/>
    </row>
    <row r="121" spans="2:80" ht="84" customHeight="1">
      <c r="B121" s="620"/>
      <c r="C121" s="616"/>
      <c r="D121" s="565"/>
      <c r="E121" s="539"/>
      <c r="F121" s="567" t="s">
        <v>428</v>
      </c>
      <c r="G121" s="567"/>
      <c r="H121" s="522"/>
      <c r="I121" s="522"/>
      <c r="J121" s="522"/>
      <c r="K121" s="525"/>
      <c r="L121" s="538"/>
      <c r="M121" s="525"/>
      <c r="N121" s="525"/>
      <c r="O121" s="123">
        <v>120</v>
      </c>
      <c r="P121" s="151" t="s">
        <v>243</v>
      </c>
      <c r="Q121" s="151" t="s">
        <v>244</v>
      </c>
      <c r="R121" s="153"/>
      <c r="S121" s="153"/>
      <c r="T121" s="153" t="s">
        <v>368</v>
      </c>
      <c r="U121" s="327" t="s">
        <v>752</v>
      </c>
      <c r="V121" s="153" t="s">
        <v>63</v>
      </c>
      <c r="W121" s="153" t="s">
        <v>245</v>
      </c>
      <c r="X121" s="153">
        <v>0</v>
      </c>
      <c r="Y121" s="153">
        <v>7000</v>
      </c>
      <c r="Z121" s="118">
        <v>0.007625198844778156</v>
      </c>
      <c r="AA121" s="118">
        <v>0.007709378670990167</v>
      </c>
      <c r="AB121" s="153">
        <v>1750</v>
      </c>
      <c r="AC121" s="153"/>
      <c r="AD121" s="118">
        <v>0.00952754060813932</v>
      </c>
      <c r="AE121" s="153">
        <v>1750</v>
      </c>
      <c r="AF121" s="153"/>
      <c r="AG121" s="118">
        <v>0.006947110826218991</v>
      </c>
      <c r="AH121" s="153">
        <v>1750</v>
      </c>
      <c r="AI121" s="153"/>
      <c r="AJ121" s="118">
        <v>0.007105398085192831</v>
      </c>
      <c r="AK121" s="153">
        <v>1750</v>
      </c>
      <c r="AL121" s="153"/>
      <c r="AM121" s="217">
        <f t="shared" si="20"/>
        <v>59363500</v>
      </c>
      <c r="AN121" s="217">
        <f t="shared" si="21"/>
        <v>13000000</v>
      </c>
      <c r="AO121" s="22"/>
      <c r="AP121" s="22"/>
      <c r="AQ121" s="22">
        <v>13000000</v>
      </c>
      <c r="AR121" s="22"/>
      <c r="AS121" s="22"/>
      <c r="AT121" s="22"/>
      <c r="AU121" s="22"/>
      <c r="AV121" s="22"/>
      <c r="AW121" s="22"/>
      <c r="AX121" s="217">
        <f t="shared" si="18"/>
        <v>15000000</v>
      </c>
      <c r="AY121" s="22"/>
      <c r="AZ121" s="22"/>
      <c r="BA121" s="22">
        <v>15000000</v>
      </c>
      <c r="BB121" s="22"/>
      <c r="BC121" s="22"/>
      <c r="BD121" s="22"/>
      <c r="BE121" s="22"/>
      <c r="BF121" s="22"/>
      <c r="BG121" s="22"/>
      <c r="BH121" s="217">
        <f t="shared" si="22"/>
        <v>15450000</v>
      </c>
      <c r="BI121" s="22"/>
      <c r="BJ121" s="22"/>
      <c r="BK121" s="22">
        <f>BA121*1.03</f>
        <v>15450000</v>
      </c>
      <c r="BL121" s="22"/>
      <c r="BM121" s="22"/>
      <c r="BN121" s="22"/>
      <c r="BO121" s="22"/>
      <c r="BP121" s="22"/>
      <c r="BQ121" s="22"/>
      <c r="BR121" s="217">
        <f t="shared" si="19"/>
        <v>15913500</v>
      </c>
      <c r="BS121" s="22"/>
      <c r="BT121" s="22"/>
      <c r="BU121" s="22">
        <f>BK121*1.03</f>
        <v>15913500</v>
      </c>
      <c r="BV121" s="22"/>
      <c r="BW121" s="22"/>
      <c r="BX121" s="22"/>
      <c r="BY121" s="22"/>
      <c r="BZ121" s="22"/>
      <c r="CA121" s="22"/>
      <c r="CB121" s="85"/>
    </row>
    <row r="122" spans="2:80" ht="84" customHeight="1">
      <c r="B122" s="620"/>
      <c r="C122" s="616"/>
      <c r="D122" s="565"/>
      <c r="E122" s="539"/>
      <c r="F122" s="568"/>
      <c r="G122" s="568"/>
      <c r="H122" s="523"/>
      <c r="I122" s="523"/>
      <c r="J122" s="523"/>
      <c r="K122" s="526"/>
      <c r="L122" s="539"/>
      <c r="M122" s="526"/>
      <c r="N122" s="526"/>
      <c r="O122" s="123">
        <v>75</v>
      </c>
      <c r="P122" s="348" t="s">
        <v>216</v>
      </c>
      <c r="Q122" s="123" t="s">
        <v>217</v>
      </c>
      <c r="R122" s="166"/>
      <c r="S122" s="166"/>
      <c r="T122" s="363" t="s">
        <v>392</v>
      </c>
      <c r="U122" s="166" t="s">
        <v>502</v>
      </c>
      <c r="V122" s="166" t="s">
        <v>63</v>
      </c>
      <c r="W122" s="166" t="s">
        <v>207</v>
      </c>
      <c r="X122" s="166" t="s">
        <v>209</v>
      </c>
      <c r="Y122" s="166">
        <v>8</v>
      </c>
      <c r="Z122" s="118">
        <v>0.0002713749718254518</v>
      </c>
      <c r="AA122" s="118">
        <v>0.00028453108303224</v>
      </c>
      <c r="AB122" s="166">
        <v>2</v>
      </c>
      <c r="AC122" s="166"/>
      <c r="AD122" s="118">
        <v>0.0002762437699342136</v>
      </c>
      <c r="AE122" s="166">
        <v>2</v>
      </c>
      <c r="AF122" s="166"/>
      <c r="AG122" s="118">
        <v>0.00026819783488758606</v>
      </c>
      <c r="AH122" s="166">
        <v>2</v>
      </c>
      <c r="AI122" s="166"/>
      <c r="AJ122" s="118">
        <v>0.0002603926814608219</v>
      </c>
      <c r="AK122" s="166">
        <v>2</v>
      </c>
      <c r="AL122" s="166"/>
      <c r="AM122" s="217">
        <f>AN122+AX122+BH122+BR122</f>
        <v>8367254</v>
      </c>
      <c r="AN122" s="217">
        <f>SUM(AO122:AV122)</f>
        <v>2000000</v>
      </c>
      <c r="AO122" s="22"/>
      <c r="AP122" s="22"/>
      <c r="AQ122" s="22">
        <v>2000000</v>
      </c>
      <c r="AR122" s="22"/>
      <c r="AS122" s="22"/>
      <c r="AT122" s="22"/>
      <c r="AU122" s="22"/>
      <c r="AV122" s="22"/>
      <c r="AW122" s="22"/>
      <c r="AX122" s="217">
        <f>SUM(AY122:BF122)</f>
        <v>2060000</v>
      </c>
      <c r="AY122" s="22"/>
      <c r="AZ122" s="22"/>
      <c r="BA122" s="22">
        <v>2060000</v>
      </c>
      <c r="BB122" s="22"/>
      <c r="BC122" s="22"/>
      <c r="BD122" s="22"/>
      <c r="BE122" s="22"/>
      <c r="BF122" s="22"/>
      <c r="BG122" s="22"/>
      <c r="BH122" s="217">
        <f>SUM(BI122:BP122)</f>
        <v>2121800</v>
      </c>
      <c r="BI122" s="22"/>
      <c r="BJ122" s="22"/>
      <c r="BK122" s="22">
        <f>BA122*1.03</f>
        <v>2121800</v>
      </c>
      <c r="BL122" s="22"/>
      <c r="BM122" s="22"/>
      <c r="BN122" s="22"/>
      <c r="BO122" s="22"/>
      <c r="BP122" s="22"/>
      <c r="BQ122" s="22"/>
      <c r="BR122" s="217">
        <f>SUM(BS122:BZ122)</f>
        <v>2185454</v>
      </c>
      <c r="BS122" s="22"/>
      <c r="BT122" s="22"/>
      <c r="BU122" s="22">
        <f>BK122*1.03</f>
        <v>2185454</v>
      </c>
      <c r="BV122" s="22"/>
      <c r="BW122" s="22"/>
      <c r="BX122" s="22"/>
      <c r="BY122" s="22"/>
      <c r="BZ122" s="22"/>
      <c r="CA122" s="22"/>
      <c r="CB122" s="74"/>
    </row>
    <row r="123" spans="2:80" ht="84" customHeight="1">
      <c r="B123" s="620"/>
      <c r="C123" s="616"/>
      <c r="D123" s="565"/>
      <c r="E123" s="539"/>
      <c r="F123" s="568"/>
      <c r="G123" s="568"/>
      <c r="H123" s="523"/>
      <c r="I123" s="523"/>
      <c r="J123" s="523"/>
      <c r="K123" s="526"/>
      <c r="L123" s="539"/>
      <c r="M123" s="526"/>
      <c r="N123" s="526"/>
      <c r="O123" s="123">
        <v>76</v>
      </c>
      <c r="P123" s="123" t="s">
        <v>216</v>
      </c>
      <c r="Q123" s="123" t="s">
        <v>217</v>
      </c>
      <c r="R123" s="166"/>
      <c r="S123" s="166"/>
      <c r="T123" s="363" t="s">
        <v>393</v>
      </c>
      <c r="U123" s="166" t="s">
        <v>394</v>
      </c>
      <c r="V123" s="166" t="s">
        <v>63</v>
      </c>
      <c r="W123" s="166" t="s">
        <v>207</v>
      </c>
      <c r="X123" s="166" t="s">
        <v>209</v>
      </c>
      <c r="Y123" s="166">
        <v>3</v>
      </c>
      <c r="Z123" s="118">
        <v>1E-06</v>
      </c>
      <c r="AA123" s="118">
        <v>0</v>
      </c>
      <c r="AB123" s="166">
        <v>0</v>
      </c>
      <c r="AC123" s="166"/>
      <c r="AD123" s="118">
        <v>0</v>
      </c>
      <c r="AE123" s="166">
        <v>1</v>
      </c>
      <c r="AF123" s="166"/>
      <c r="AG123" s="118">
        <v>0</v>
      </c>
      <c r="AH123" s="166">
        <v>1</v>
      </c>
      <c r="AI123" s="166"/>
      <c r="AJ123" s="118">
        <v>0</v>
      </c>
      <c r="AK123" s="166">
        <v>1</v>
      </c>
      <c r="AL123" s="166"/>
      <c r="AM123" s="217">
        <f>AN123+AX123+BH123+BR123</f>
        <v>6181800</v>
      </c>
      <c r="AN123" s="217">
        <f>SUM(AO123:AV123)</f>
        <v>0</v>
      </c>
      <c r="AO123" s="22"/>
      <c r="AP123" s="22"/>
      <c r="AQ123" s="22"/>
      <c r="AR123" s="22"/>
      <c r="AS123" s="22"/>
      <c r="AT123" s="22"/>
      <c r="AU123" s="22"/>
      <c r="AV123" s="22"/>
      <c r="AW123" s="22"/>
      <c r="AX123" s="217">
        <f>SUM(AY123:BF123)</f>
        <v>2000000</v>
      </c>
      <c r="AY123" s="22"/>
      <c r="AZ123" s="22"/>
      <c r="BA123" s="22">
        <v>2000000</v>
      </c>
      <c r="BB123" s="22"/>
      <c r="BC123" s="22"/>
      <c r="BD123" s="22"/>
      <c r="BE123" s="22"/>
      <c r="BF123" s="22"/>
      <c r="BG123" s="22"/>
      <c r="BH123" s="217">
        <f>SUM(BI123:BP123)</f>
        <v>2060000</v>
      </c>
      <c r="BI123" s="22"/>
      <c r="BJ123" s="22"/>
      <c r="BK123" s="22">
        <f>BA123*1.03</f>
        <v>2060000</v>
      </c>
      <c r="BL123" s="22"/>
      <c r="BM123" s="22"/>
      <c r="BN123" s="22"/>
      <c r="BO123" s="22"/>
      <c r="BP123" s="22"/>
      <c r="BQ123" s="22"/>
      <c r="BR123" s="217">
        <f>SUM(BS123:BZ123)</f>
        <v>2121800</v>
      </c>
      <c r="BS123" s="22"/>
      <c r="BT123" s="22"/>
      <c r="BU123" s="22">
        <f>BK123*1.03</f>
        <v>2121800</v>
      </c>
      <c r="BV123" s="22"/>
      <c r="BW123" s="22"/>
      <c r="BX123" s="22"/>
      <c r="BY123" s="22"/>
      <c r="BZ123" s="22"/>
      <c r="CA123" s="22"/>
      <c r="CB123" s="74"/>
    </row>
    <row r="124" spans="2:80" ht="84" customHeight="1" thickBot="1">
      <c r="B124" s="620"/>
      <c r="C124" s="616"/>
      <c r="D124" s="566"/>
      <c r="E124" s="540"/>
      <c r="F124" s="569"/>
      <c r="G124" s="569"/>
      <c r="H124" s="524"/>
      <c r="I124" s="524"/>
      <c r="J124" s="524"/>
      <c r="K124" s="527"/>
      <c r="L124" s="540"/>
      <c r="M124" s="527"/>
      <c r="N124" s="527"/>
      <c r="O124" s="196">
        <v>77</v>
      </c>
      <c r="P124" s="196" t="s">
        <v>216</v>
      </c>
      <c r="Q124" s="196" t="s">
        <v>217</v>
      </c>
      <c r="R124" s="91"/>
      <c r="S124" s="91"/>
      <c r="T124" s="364" t="s">
        <v>395</v>
      </c>
      <c r="U124" s="91" t="s">
        <v>526</v>
      </c>
      <c r="V124" s="91" t="s">
        <v>63</v>
      </c>
      <c r="W124" s="91" t="s">
        <v>207</v>
      </c>
      <c r="X124" s="91" t="s">
        <v>209</v>
      </c>
      <c r="Y124" s="91">
        <v>16</v>
      </c>
      <c r="Z124" s="131">
        <v>0.00020353122886908887</v>
      </c>
      <c r="AA124" s="131">
        <v>0.00028453108303224</v>
      </c>
      <c r="AB124" s="91">
        <v>2</v>
      </c>
      <c r="AC124" s="91"/>
      <c r="AD124" s="131">
        <v>0.0001381218849671068</v>
      </c>
      <c r="AE124" s="91">
        <v>6</v>
      </c>
      <c r="AF124" s="91"/>
      <c r="AG124" s="131">
        <v>0.00013409891744379303</v>
      </c>
      <c r="AH124" s="91">
        <v>4</v>
      </c>
      <c r="AI124" s="91"/>
      <c r="AJ124" s="131">
        <v>0.0002603926814608219</v>
      </c>
      <c r="AK124" s="91">
        <v>4</v>
      </c>
      <c r="AL124" s="91"/>
      <c r="AM124" s="201">
        <f>AN124+AX124+BH124+BR124</f>
        <v>8367254</v>
      </c>
      <c r="AN124" s="201">
        <f>SUM(AO124:AV124)</f>
        <v>2000000</v>
      </c>
      <c r="AO124" s="202"/>
      <c r="AP124" s="202"/>
      <c r="AQ124" s="202">
        <v>2000000</v>
      </c>
      <c r="AR124" s="202"/>
      <c r="AS124" s="202"/>
      <c r="AT124" s="202"/>
      <c r="AU124" s="202"/>
      <c r="AV124" s="202"/>
      <c r="AW124" s="202"/>
      <c r="AX124" s="201">
        <f>SUM(AY124:BF124)</f>
        <v>2060000</v>
      </c>
      <c r="AY124" s="202"/>
      <c r="AZ124" s="202"/>
      <c r="BA124" s="202">
        <v>2060000</v>
      </c>
      <c r="BB124" s="202"/>
      <c r="BC124" s="202"/>
      <c r="BD124" s="202"/>
      <c r="BE124" s="202"/>
      <c r="BF124" s="202"/>
      <c r="BG124" s="202"/>
      <c r="BH124" s="201">
        <f>SUM(BI124:BP124)</f>
        <v>2121800</v>
      </c>
      <c r="BI124" s="202"/>
      <c r="BJ124" s="202"/>
      <c r="BK124" s="202">
        <v>2121800</v>
      </c>
      <c r="BL124" s="202"/>
      <c r="BM124" s="202"/>
      <c r="BN124" s="202"/>
      <c r="BO124" s="202"/>
      <c r="BP124" s="202"/>
      <c r="BQ124" s="202"/>
      <c r="BR124" s="201">
        <f>SUM(BS124:BZ124)</f>
        <v>2185454</v>
      </c>
      <c r="BS124" s="202"/>
      <c r="BT124" s="202"/>
      <c r="BU124" s="202">
        <v>2185454</v>
      </c>
      <c r="BV124" s="202"/>
      <c r="BW124" s="202"/>
      <c r="BX124" s="202"/>
      <c r="BY124" s="202"/>
      <c r="BZ124" s="202"/>
      <c r="CA124" s="202"/>
      <c r="CB124" s="203"/>
    </row>
    <row r="125" spans="2:80" ht="84" customHeight="1">
      <c r="B125" s="620"/>
      <c r="C125" s="616"/>
      <c r="D125" s="672" t="s">
        <v>257</v>
      </c>
      <c r="E125" s="663">
        <v>0.0022750234871168574</v>
      </c>
      <c r="F125" s="581" t="s">
        <v>429</v>
      </c>
      <c r="G125" s="581">
        <v>33</v>
      </c>
      <c r="H125" s="499"/>
      <c r="I125" s="499"/>
      <c r="J125" s="662"/>
      <c r="K125" s="528"/>
      <c r="L125" s="663"/>
      <c r="M125" s="528"/>
      <c r="N125" s="528"/>
      <c r="O125" s="343">
        <v>121</v>
      </c>
      <c r="P125" s="343" t="s">
        <v>258</v>
      </c>
      <c r="Q125" s="343" t="s">
        <v>259</v>
      </c>
      <c r="R125" s="359"/>
      <c r="S125" s="359"/>
      <c r="T125" s="359" t="s">
        <v>260</v>
      </c>
      <c r="U125" s="359" t="s">
        <v>551</v>
      </c>
      <c r="V125" s="359" t="s">
        <v>63</v>
      </c>
      <c r="W125" s="359" t="s">
        <v>127</v>
      </c>
      <c r="X125" s="359">
        <v>0</v>
      </c>
      <c r="Y125" s="359">
        <v>1</v>
      </c>
      <c r="Z125" s="361">
        <v>6.784374295636296E-05</v>
      </c>
      <c r="AA125" s="361">
        <v>0</v>
      </c>
      <c r="AB125" s="359">
        <v>0</v>
      </c>
      <c r="AC125" s="359"/>
      <c r="AD125" s="361">
        <v>0</v>
      </c>
      <c r="AE125" s="359">
        <v>0</v>
      </c>
      <c r="AF125" s="359"/>
      <c r="AG125" s="361">
        <v>0.00026787583373579974</v>
      </c>
      <c r="AH125" s="359">
        <v>1</v>
      </c>
      <c r="AI125" s="359"/>
      <c r="AJ125" s="361">
        <v>0</v>
      </c>
      <c r="AK125" s="359">
        <v>0</v>
      </c>
      <c r="AL125" s="359"/>
      <c r="AM125" s="193">
        <f t="shared" si="20"/>
        <v>6000000</v>
      </c>
      <c r="AN125" s="193">
        <f t="shared" si="21"/>
        <v>0</v>
      </c>
      <c r="AO125" s="23"/>
      <c r="AP125" s="23"/>
      <c r="AQ125" s="23"/>
      <c r="AR125" s="23"/>
      <c r="AS125" s="23"/>
      <c r="AT125" s="23"/>
      <c r="AU125" s="23"/>
      <c r="AV125" s="23"/>
      <c r="AW125" s="23"/>
      <c r="AX125" s="193">
        <f t="shared" si="18"/>
        <v>0</v>
      </c>
      <c r="AY125" s="23"/>
      <c r="AZ125" s="23"/>
      <c r="BA125" s="23"/>
      <c r="BB125" s="23"/>
      <c r="BC125" s="23"/>
      <c r="BD125" s="23"/>
      <c r="BE125" s="23"/>
      <c r="BF125" s="23"/>
      <c r="BG125" s="23"/>
      <c r="BH125" s="193">
        <f t="shared" si="22"/>
        <v>6000000</v>
      </c>
      <c r="BI125" s="23"/>
      <c r="BJ125" s="23"/>
      <c r="BK125" s="23">
        <v>6000000</v>
      </c>
      <c r="BL125" s="23"/>
      <c r="BM125" s="23"/>
      <c r="BN125" s="23"/>
      <c r="BO125" s="23"/>
      <c r="BP125" s="23"/>
      <c r="BQ125" s="23"/>
      <c r="BR125" s="193">
        <f t="shared" si="19"/>
        <v>0</v>
      </c>
      <c r="BS125" s="23"/>
      <c r="BT125" s="23"/>
      <c r="BU125" s="23"/>
      <c r="BV125" s="23"/>
      <c r="BW125" s="23"/>
      <c r="BX125" s="23"/>
      <c r="BY125" s="23"/>
      <c r="BZ125" s="23"/>
      <c r="CA125" s="23"/>
      <c r="CB125" s="390"/>
    </row>
    <row r="126" spans="2:80" ht="84" customHeight="1">
      <c r="B126" s="620"/>
      <c r="C126" s="616"/>
      <c r="D126" s="673"/>
      <c r="E126" s="651"/>
      <c r="F126" s="482"/>
      <c r="G126" s="482"/>
      <c r="H126" s="475"/>
      <c r="I126" s="475"/>
      <c r="J126" s="529"/>
      <c r="K126" s="529"/>
      <c r="L126" s="651"/>
      <c r="M126" s="529"/>
      <c r="N126" s="529"/>
      <c r="O126" s="344">
        <v>122</v>
      </c>
      <c r="P126" s="344" t="s">
        <v>258</v>
      </c>
      <c r="Q126" s="344" t="s">
        <v>259</v>
      </c>
      <c r="R126" s="336"/>
      <c r="S126" s="336"/>
      <c r="T126" s="336" t="s">
        <v>261</v>
      </c>
      <c r="U126" s="336" t="s">
        <v>552</v>
      </c>
      <c r="V126" s="336" t="s">
        <v>63</v>
      </c>
      <c r="W126" s="336" t="s">
        <v>127</v>
      </c>
      <c r="X126" s="336">
        <v>0</v>
      </c>
      <c r="Y126" s="336">
        <v>1</v>
      </c>
      <c r="Z126" s="355">
        <v>6.784374295636296E-05</v>
      </c>
      <c r="AA126" s="355">
        <v>0</v>
      </c>
      <c r="AB126" s="336">
        <v>0</v>
      </c>
      <c r="AC126" s="336"/>
      <c r="AD126" s="355">
        <v>0</v>
      </c>
      <c r="AE126" s="336">
        <v>0</v>
      </c>
      <c r="AF126" s="336"/>
      <c r="AG126" s="355">
        <v>0.00026787583373579974</v>
      </c>
      <c r="AH126" s="336">
        <v>1</v>
      </c>
      <c r="AI126" s="336"/>
      <c r="AJ126" s="355">
        <v>0</v>
      </c>
      <c r="AK126" s="336">
        <v>0</v>
      </c>
      <c r="AL126" s="336"/>
      <c r="AM126" s="42">
        <f t="shared" si="20"/>
        <v>6000000</v>
      </c>
      <c r="AN126" s="42">
        <f t="shared" si="21"/>
        <v>0</v>
      </c>
      <c r="AO126" s="40"/>
      <c r="AP126" s="40"/>
      <c r="AQ126" s="40"/>
      <c r="AR126" s="40"/>
      <c r="AS126" s="40"/>
      <c r="AT126" s="40"/>
      <c r="AU126" s="40"/>
      <c r="AV126" s="40"/>
      <c r="AW126" s="40"/>
      <c r="AX126" s="42">
        <f t="shared" si="18"/>
        <v>0</v>
      </c>
      <c r="AY126" s="40"/>
      <c r="AZ126" s="40"/>
      <c r="BA126" s="40"/>
      <c r="BB126" s="40"/>
      <c r="BC126" s="40"/>
      <c r="BD126" s="40"/>
      <c r="BE126" s="40"/>
      <c r="BF126" s="40"/>
      <c r="BG126" s="40"/>
      <c r="BH126" s="42">
        <f t="shared" si="22"/>
        <v>6000000</v>
      </c>
      <c r="BI126" s="40"/>
      <c r="BJ126" s="40"/>
      <c r="BK126" s="40">
        <v>6000000</v>
      </c>
      <c r="BL126" s="40"/>
      <c r="BM126" s="40"/>
      <c r="BN126" s="40"/>
      <c r="BO126" s="40"/>
      <c r="BP126" s="40"/>
      <c r="BQ126" s="40"/>
      <c r="BR126" s="42">
        <f t="shared" si="19"/>
        <v>0</v>
      </c>
      <c r="BS126" s="40"/>
      <c r="BT126" s="40"/>
      <c r="BU126" s="40"/>
      <c r="BV126" s="40"/>
      <c r="BW126" s="40"/>
      <c r="BX126" s="40"/>
      <c r="BY126" s="40"/>
      <c r="BZ126" s="40"/>
      <c r="CA126" s="40"/>
      <c r="CB126" s="86"/>
    </row>
    <row r="127" spans="2:80" ht="84" customHeight="1">
      <c r="B127" s="620"/>
      <c r="C127" s="616"/>
      <c r="D127" s="673"/>
      <c r="E127" s="651"/>
      <c r="F127" s="482"/>
      <c r="G127" s="482"/>
      <c r="H127" s="475"/>
      <c r="I127" s="475"/>
      <c r="J127" s="529"/>
      <c r="K127" s="529"/>
      <c r="L127" s="651"/>
      <c r="M127" s="529"/>
      <c r="N127" s="529"/>
      <c r="O127" s="344">
        <v>123</v>
      </c>
      <c r="P127" s="344" t="s">
        <v>262</v>
      </c>
      <c r="Q127" s="344" t="s">
        <v>263</v>
      </c>
      <c r="R127" s="336"/>
      <c r="S127" s="336"/>
      <c r="T127" s="336" t="s">
        <v>375</v>
      </c>
      <c r="U127" s="336" t="s">
        <v>553</v>
      </c>
      <c r="V127" s="336" t="s">
        <v>63</v>
      </c>
      <c r="W127" s="336" t="s">
        <v>127</v>
      </c>
      <c r="X127" s="336">
        <v>0</v>
      </c>
      <c r="Y127" s="336">
        <v>25</v>
      </c>
      <c r="Z127" s="355">
        <v>0.0005249070392533802</v>
      </c>
      <c r="AA127" s="355">
        <v>0</v>
      </c>
      <c r="AB127" s="336">
        <v>0</v>
      </c>
      <c r="AC127" s="336"/>
      <c r="AD127" s="355">
        <v>0.0008526487787810506</v>
      </c>
      <c r="AE127" s="336">
        <v>10</v>
      </c>
      <c r="AF127" s="336"/>
      <c r="AG127" s="355">
        <v>0.0003168971113094511</v>
      </c>
      <c r="AH127" s="336">
        <v>10</v>
      </c>
      <c r="AI127" s="336"/>
      <c r="AJ127" s="355">
        <v>0.0009009609912903406</v>
      </c>
      <c r="AK127" s="336">
        <v>5</v>
      </c>
      <c r="AL127" s="336"/>
      <c r="AM127" s="42">
        <f t="shared" si="20"/>
        <v>40181700</v>
      </c>
      <c r="AN127" s="42">
        <f t="shared" si="21"/>
        <v>0</v>
      </c>
      <c r="AO127" s="40"/>
      <c r="AP127" s="40"/>
      <c r="AQ127" s="40"/>
      <c r="AR127" s="40"/>
      <c r="AS127" s="40"/>
      <c r="AT127" s="40"/>
      <c r="AU127" s="40"/>
      <c r="AV127" s="40"/>
      <c r="AW127" s="40"/>
      <c r="AX127" s="42">
        <f t="shared" si="18"/>
        <v>13000000</v>
      </c>
      <c r="AY127" s="40"/>
      <c r="AZ127" s="40"/>
      <c r="BA127" s="40">
        <v>13000000</v>
      </c>
      <c r="BB127" s="40"/>
      <c r="BC127" s="40"/>
      <c r="BD127" s="40"/>
      <c r="BE127" s="40"/>
      <c r="BF127" s="40"/>
      <c r="BG127" s="40"/>
      <c r="BH127" s="42">
        <f t="shared" si="22"/>
        <v>13390000</v>
      </c>
      <c r="BI127" s="40"/>
      <c r="BJ127" s="40"/>
      <c r="BK127" s="40">
        <f>BA127*1.03</f>
        <v>13390000</v>
      </c>
      <c r="BL127" s="40"/>
      <c r="BM127" s="40"/>
      <c r="BN127" s="40"/>
      <c r="BO127" s="40"/>
      <c r="BP127" s="40"/>
      <c r="BQ127" s="40"/>
      <c r="BR127" s="42">
        <f t="shared" si="19"/>
        <v>13791700</v>
      </c>
      <c r="BS127" s="40"/>
      <c r="BT127" s="40"/>
      <c r="BU127" s="40">
        <f>BK127*1.03</f>
        <v>13791700</v>
      </c>
      <c r="BV127" s="40"/>
      <c r="BW127" s="40"/>
      <c r="BX127" s="40"/>
      <c r="BY127" s="40"/>
      <c r="BZ127" s="40"/>
      <c r="CA127" s="40"/>
      <c r="CB127" s="86"/>
    </row>
    <row r="128" spans="2:80" ht="84" customHeight="1">
      <c r="B128" s="620"/>
      <c r="C128" s="616"/>
      <c r="D128" s="673"/>
      <c r="E128" s="651"/>
      <c r="F128" s="482"/>
      <c r="G128" s="482"/>
      <c r="H128" s="475"/>
      <c r="I128" s="475"/>
      <c r="J128" s="529"/>
      <c r="K128" s="529"/>
      <c r="L128" s="651"/>
      <c r="M128" s="529"/>
      <c r="N128" s="529"/>
      <c r="O128" s="344">
        <v>124</v>
      </c>
      <c r="P128" s="344" t="s">
        <v>258</v>
      </c>
      <c r="Q128" s="344" t="s">
        <v>259</v>
      </c>
      <c r="R128" s="336"/>
      <c r="S128" s="336"/>
      <c r="T128" s="336" t="s">
        <v>264</v>
      </c>
      <c r="U128" s="336" t="s">
        <v>554</v>
      </c>
      <c r="V128" s="336" t="s">
        <v>63</v>
      </c>
      <c r="W128" s="336" t="s">
        <v>127</v>
      </c>
      <c r="X128" s="336">
        <v>0</v>
      </c>
      <c r="Y128" s="336">
        <v>2</v>
      </c>
      <c r="Z128" s="355">
        <v>0.0001563798275144166</v>
      </c>
      <c r="AA128" s="355">
        <v>0</v>
      </c>
      <c r="AB128" s="336">
        <v>0</v>
      </c>
      <c r="AC128" s="336"/>
      <c r="AD128" s="355">
        <v>0.00027593811611037233</v>
      </c>
      <c r="AE128" s="336">
        <v>1</v>
      </c>
      <c r="AF128" s="336"/>
      <c r="AG128" s="355">
        <v>0.00034957796302521866</v>
      </c>
      <c r="AH128" s="336">
        <v>1</v>
      </c>
      <c r="AI128" s="336"/>
      <c r="AJ128" s="355">
        <v>0</v>
      </c>
      <c r="AK128" s="336">
        <v>0</v>
      </c>
      <c r="AL128" s="336"/>
      <c r="AM128" s="42">
        <f t="shared" si="20"/>
        <v>15454500</v>
      </c>
      <c r="AN128" s="42">
        <f t="shared" si="21"/>
        <v>0</v>
      </c>
      <c r="AO128" s="40"/>
      <c r="AP128" s="40"/>
      <c r="AQ128" s="40"/>
      <c r="AR128" s="40"/>
      <c r="AS128" s="40"/>
      <c r="AT128" s="40"/>
      <c r="AU128" s="40"/>
      <c r="AV128" s="40"/>
      <c r="AW128" s="40"/>
      <c r="AX128" s="42">
        <f t="shared" si="18"/>
        <v>5000000</v>
      </c>
      <c r="AY128" s="40"/>
      <c r="AZ128" s="40"/>
      <c r="BA128" s="40">
        <v>5000000</v>
      </c>
      <c r="BB128" s="40"/>
      <c r="BC128" s="40"/>
      <c r="BD128" s="40"/>
      <c r="BE128" s="40"/>
      <c r="BF128" s="40"/>
      <c r="BG128" s="40"/>
      <c r="BH128" s="42">
        <f t="shared" si="22"/>
        <v>5150000</v>
      </c>
      <c r="BI128" s="40"/>
      <c r="BJ128" s="40"/>
      <c r="BK128" s="40">
        <f>BA128*1.03</f>
        <v>5150000</v>
      </c>
      <c r="BL128" s="40"/>
      <c r="BM128" s="40"/>
      <c r="BN128" s="40"/>
      <c r="BO128" s="40"/>
      <c r="BP128" s="40"/>
      <c r="BQ128" s="40"/>
      <c r="BR128" s="42">
        <f t="shared" si="19"/>
        <v>5304500</v>
      </c>
      <c r="BS128" s="40"/>
      <c r="BT128" s="40"/>
      <c r="BU128" s="40">
        <f>BK128*1.03</f>
        <v>5304500</v>
      </c>
      <c r="BV128" s="40"/>
      <c r="BW128" s="40"/>
      <c r="BX128" s="40"/>
      <c r="BY128" s="40"/>
      <c r="BZ128" s="40"/>
      <c r="CA128" s="40"/>
      <c r="CB128" s="86"/>
    </row>
    <row r="129" spans="2:80" ht="84" customHeight="1">
      <c r="B129" s="620"/>
      <c r="C129" s="616"/>
      <c r="D129" s="673"/>
      <c r="E129" s="651"/>
      <c r="F129" s="482" t="s">
        <v>430</v>
      </c>
      <c r="G129" s="482"/>
      <c r="H129" s="475"/>
      <c r="I129" s="475"/>
      <c r="J129" s="529"/>
      <c r="K129" s="529"/>
      <c r="L129" s="651"/>
      <c r="M129" s="529"/>
      <c r="N129" s="529"/>
      <c r="O129" s="344">
        <v>125</v>
      </c>
      <c r="P129" s="344" t="s">
        <v>262</v>
      </c>
      <c r="Q129" s="344" t="s">
        <v>263</v>
      </c>
      <c r="R129" s="336"/>
      <c r="S129" s="336"/>
      <c r="T129" s="336" t="s">
        <v>265</v>
      </c>
      <c r="U129" s="336" t="s">
        <v>555</v>
      </c>
      <c r="V129" s="336" t="s">
        <v>63</v>
      </c>
      <c r="W129" s="336" t="s">
        <v>127</v>
      </c>
      <c r="X129" s="336">
        <v>0</v>
      </c>
      <c r="Y129" s="336">
        <v>100</v>
      </c>
      <c r="Z129" s="355">
        <v>0.0007903796054416285</v>
      </c>
      <c r="AA129" s="355">
        <v>0.0015631894277652594</v>
      </c>
      <c r="AB129" s="336">
        <v>15</v>
      </c>
      <c r="AC129" s="336"/>
      <c r="AD129" s="355">
        <v>0.0005932669496373005</v>
      </c>
      <c r="AE129" s="336">
        <v>35</v>
      </c>
      <c r="AF129" s="336"/>
      <c r="AG129" s="355">
        <v>0.0005357516674715995</v>
      </c>
      <c r="AH129" s="336">
        <v>35</v>
      </c>
      <c r="AI129" s="336"/>
      <c r="AJ129" s="355">
        <v>0.0005201853298443075</v>
      </c>
      <c r="AK129" s="336">
        <v>15</v>
      </c>
      <c r="AL129" s="336"/>
      <c r="AM129" s="42">
        <f t="shared" si="20"/>
        <v>36800000</v>
      </c>
      <c r="AN129" s="42">
        <f t="shared" si="21"/>
        <v>0</v>
      </c>
      <c r="AO129" s="40"/>
      <c r="AP129" s="40"/>
      <c r="AQ129" s="40"/>
      <c r="AR129" s="40"/>
      <c r="AS129" s="40"/>
      <c r="AT129" s="40"/>
      <c r="AU129" s="40"/>
      <c r="AV129" s="40"/>
      <c r="AW129" s="40"/>
      <c r="AX129" s="42">
        <f t="shared" si="18"/>
        <v>12000000</v>
      </c>
      <c r="AY129" s="40"/>
      <c r="AZ129" s="40"/>
      <c r="BA129" s="40">
        <v>12000000</v>
      </c>
      <c r="BB129" s="40"/>
      <c r="BC129" s="40"/>
      <c r="BD129" s="40"/>
      <c r="BE129" s="40"/>
      <c r="BF129" s="40"/>
      <c r="BG129" s="40"/>
      <c r="BH129" s="42">
        <f t="shared" si="22"/>
        <v>12300000</v>
      </c>
      <c r="BI129" s="40"/>
      <c r="BJ129" s="40"/>
      <c r="BK129" s="40">
        <v>12300000</v>
      </c>
      <c r="BL129" s="40"/>
      <c r="BM129" s="40"/>
      <c r="BN129" s="40"/>
      <c r="BO129" s="40"/>
      <c r="BP129" s="40"/>
      <c r="BQ129" s="40"/>
      <c r="BR129" s="42">
        <f t="shared" si="19"/>
        <v>12500000</v>
      </c>
      <c r="BS129" s="40"/>
      <c r="BT129" s="40"/>
      <c r="BU129" s="40">
        <v>12500000</v>
      </c>
      <c r="BV129" s="40"/>
      <c r="BW129" s="40"/>
      <c r="BX129" s="40"/>
      <c r="BY129" s="40"/>
      <c r="BZ129" s="40"/>
      <c r="CA129" s="40"/>
      <c r="CB129" s="86"/>
    </row>
    <row r="130" spans="2:80" ht="84" customHeight="1" thickBot="1">
      <c r="B130" s="620"/>
      <c r="C130" s="616"/>
      <c r="D130" s="674"/>
      <c r="E130" s="664"/>
      <c r="F130" s="582"/>
      <c r="G130" s="582"/>
      <c r="H130" s="655"/>
      <c r="I130" s="655"/>
      <c r="J130" s="530"/>
      <c r="K130" s="530"/>
      <c r="L130" s="664"/>
      <c r="M130" s="530"/>
      <c r="N130" s="530"/>
      <c r="O130" s="345">
        <v>126</v>
      </c>
      <c r="P130" s="345" t="s">
        <v>258</v>
      </c>
      <c r="Q130" s="345" t="s">
        <v>259</v>
      </c>
      <c r="R130" s="360"/>
      <c r="S130" s="360"/>
      <c r="T130" s="360" t="s">
        <v>266</v>
      </c>
      <c r="U130" s="360" t="s">
        <v>556</v>
      </c>
      <c r="V130" s="360" t="s">
        <v>63</v>
      </c>
      <c r="W130" s="360" t="s">
        <v>127</v>
      </c>
      <c r="X130" s="360">
        <v>0</v>
      </c>
      <c r="Y130" s="360">
        <v>1</v>
      </c>
      <c r="Z130" s="358">
        <v>1E-06</v>
      </c>
      <c r="AA130" s="358">
        <v>0</v>
      </c>
      <c r="AB130" s="360">
        <v>0</v>
      </c>
      <c r="AC130" s="360"/>
      <c r="AD130" s="358">
        <v>0</v>
      </c>
      <c r="AE130" s="360">
        <v>1</v>
      </c>
      <c r="AF130" s="360"/>
      <c r="AG130" s="358">
        <v>0</v>
      </c>
      <c r="AH130" s="360">
        <v>0</v>
      </c>
      <c r="AI130" s="360"/>
      <c r="AJ130" s="358">
        <v>0</v>
      </c>
      <c r="AK130" s="360">
        <v>0</v>
      </c>
      <c r="AL130" s="360"/>
      <c r="AM130" s="183">
        <f t="shared" si="20"/>
        <v>4000000</v>
      </c>
      <c r="AN130" s="183">
        <f t="shared" si="21"/>
        <v>0</v>
      </c>
      <c r="AO130" s="41"/>
      <c r="AP130" s="41"/>
      <c r="AQ130" s="41"/>
      <c r="AR130" s="41"/>
      <c r="AS130" s="41"/>
      <c r="AT130" s="41"/>
      <c r="AU130" s="41"/>
      <c r="AV130" s="41"/>
      <c r="AW130" s="41"/>
      <c r="AX130" s="183">
        <f t="shared" si="18"/>
        <v>4000000</v>
      </c>
      <c r="AY130" s="41"/>
      <c r="AZ130" s="41"/>
      <c r="BA130" s="41">
        <v>4000000</v>
      </c>
      <c r="BB130" s="41"/>
      <c r="BC130" s="41"/>
      <c r="BD130" s="41"/>
      <c r="BE130" s="41"/>
      <c r="BF130" s="41"/>
      <c r="BG130" s="41"/>
      <c r="BH130" s="183">
        <f t="shared" si="22"/>
        <v>0</v>
      </c>
      <c r="BI130" s="41"/>
      <c r="BJ130" s="41"/>
      <c r="BK130" s="41"/>
      <c r="BL130" s="41"/>
      <c r="BM130" s="41"/>
      <c r="BN130" s="41"/>
      <c r="BO130" s="41"/>
      <c r="BP130" s="41"/>
      <c r="BQ130" s="41"/>
      <c r="BR130" s="183">
        <f t="shared" si="19"/>
        <v>0</v>
      </c>
      <c r="BS130" s="41"/>
      <c r="BT130" s="41"/>
      <c r="BU130" s="41"/>
      <c r="BV130" s="41"/>
      <c r="BW130" s="41"/>
      <c r="BX130" s="41"/>
      <c r="BY130" s="41"/>
      <c r="BZ130" s="41"/>
      <c r="CA130" s="41"/>
      <c r="CB130" s="87"/>
    </row>
    <row r="131" spans="2:80" ht="84" customHeight="1">
      <c r="B131" s="619" t="s">
        <v>435</v>
      </c>
      <c r="C131" s="622">
        <v>0.1647033173453032</v>
      </c>
      <c r="D131" s="668" t="s">
        <v>267</v>
      </c>
      <c r="E131" s="541">
        <v>0.14768618218983878</v>
      </c>
      <c r="F131" s="671" t="s">
        <v>753</v>
      </c>
      <c r="G131" s="671">
        <v>34</v>
      </c>
      <c r="H131" s="490"/>
      <c r="I131" s="490" t="s">
        <v>268</v>
      </c>
      <c r="J131" s="491" t="s">
        <v>71</v>
      </c>
      <c r="K131" s="531">
        <v>0.15</v>
      </c>
      <c r="L131" s="541">
        <v>0.14760211298916626</v>
      </c>
      <c r="M131" s="531">
        <v>0.06</v>
      </c>
      <c r="N131" s="531">
        <v>0.15</v>
      </c>
      <c r="O131" s="57">
        <v>131</v>
      </c>
      <c r="P131" s="57" t="s">
        <v>307</v>
      </c>
      <c r="Q131" s="57" t="s">
        <v>308</v>
      </c>
      <c r="R131" s="68"/>
      <c r="S131" s="68"/>
      <c r="T131" s="68" t="s">
        <v>319</v>
      </c>
      <c r="U131" s="68" t="s">
        <v>558</v>
      </c>
      <c r="V131" s="68" t="s">
        <v>222</v>
      </c>
      <c r="W131" s="68" t="s">
        <v>121</v>
      </c>
      <c r="X131" s="68" t="s">
        <v>330</v>
      </c>
      <c r="Y131" s="68">
        <v>160</v>
      </c>
      <c r="Z131" s="54">
        <v>0.051018494703184945</v>
      </c>
      <c r="AA131" s="54">
        <v>0.03718437846457842</v>
      </c>
      <c r="AB131" s="68">
        <v>20</v>
      </c>
      <c r="AC131" s="68"/>
      <c r="AD131" s="54">
        <v>0.03472342463897488</v>
      </c>
      <c r="AE131" s="68">
        <v>50</v>
      </c>
      <c r="AF131" s="68"/>
      <c r="AG131" s="54">
        <v>0.07491569501396955</v>
      </c>
      <c r="AH131" s="68">
        <v>70</v>
      </c>
      <c r="AI131" s="68"/>
      <c r="AJ131" s="54">
        <v>0.05584908308548963</v>
      </c>
      <c r="AK131" s="68">
        <v>20</v>
      </c>
      <c r="AL131" s="68"/>
      <c r="AM131" s="182">
        <f t="shared" si="20"/>
        <v>1255088100</v>
      </c>
      <c r="AN131" s="182">
        <f t="shared" si="21"/>
        <v>300000000</v>
      </c>
      <c r="AO131" s="18">
        <v>60000000</v>
      </c>
      <c r="AP131" s="18"/>
      <c r="AQ131" s="18">
        <v>240000000</v>
      </c>
      <c r="AR131" s="18"/>
      <c r="AS131" s="18"/>
      <c r="AT131" s="18"/>
      <c r="AU131" s="18"/>
      <c r="AV131" s="18"/>
      <c r="AW131" s="18"/>
      <c r="AX131" s="182">
        <f aca="true" t="shared" si="29" ref="AX131:AX194">SUM(AY131:BF131)</f>
        <v>309000000</v>
      </c>
      <c r="AY131" s="18">
        <v>61800000</v>
      </c>
      <c r="AZ131" s="18"/>
      <c r="BA131" s="18">
        <v>247200000</v>
      </c>
      <c r="BB131" s="18"/>
      <c r="BC131" s="18"/>
      <c r="BD131" s="18"/>
      <c r="BE131" s="18"/>
      <c r="BF131" s="18"/>
      <c r="BG131" s="18"/>
      <c r="BH131" s="182">
        <f t="shared" si="22"/>
        <v>318270000</v>
      </c>
      <c r="BI131" s="18">
        <v>63654000</v>
      </c>
      <c r="BJ131" s="18"/>
      <c r="BK131" s="18">
        <v>254616000</v>
      </c>
      <c r="BL131" s="18"/>
      <c r="BM131" s="18"/>
      <c r="BN131" s="18"/>
      <c r="BO131" s="18"/>
      <c r="BP131" s="18"/>
      <c r="BQ131" s="18"/>
      <c r="BR131" s="182">
        <f aca="true" t="shared" si="30" ref="BR131:BR194">SUM(BS131:BZ131)</f>
        <v>327818100</v>
      </c>
      <c r="BS131" s="18">
        <v>65563620</v>
      </c>
      <c r="BT131" s="18"/>
      <c r="BU131" s="18">
        <v>262254480</v>
      </c>
      <c r="BV131" s="18"/>
      <c r="BW131" s="18"/>
      <c r="BX131" s="18"/>
      <c r="BY131" s="18"/>
      <c r="BZ131" s="18"/>
      <c r="CA131" s="18"/>
      <c r="CB131" s="39"/>
    </row>
    <row r="132" spans="2:80" ht="84" customHeight="1">
      <c r="B132" s="620"/>
      <c r="C132" s="666"/>
      <c r="D132" s="669"/>
      <c r="E132" s="481"/>
      <c r="F132" s="519"/>
      <c r="G132" s="519"/>
      <c r="H132" s="490"/>
      <c r="I132" s="490"/>
      <c r="J132" s="492"/>
      <c r="K132" s="480"/>
      <c r="L132" s="481"/>
      <c r="M132" s="480"/>
      <c r="N132" s="492"/>
      <c r="O132" s="55">
        <v>132</v>
      </c>
      <c r="P132" s="55"/>
      <c r="Q132" s="55"/>
      <c r="R132" s="66"/>
      <c r="S132" s="66"/>
      <c r="T132" s="66" t="s">
        <v>320</v>
      </c>
      <c r="U132" s="66" t="s">
        <v>269</v>
      </c>
      <c r="V132" s="66" t="s">
        <v>222</v>
      </c>
      <c r="W132" s="66" t="s">
        <v>121</v>
      </c>
      <c r="X132" s="66" t="s">
        <v>331</v>
      </c>
      <c r="Y132" s="66">
        <v>300</v>
      </c>
      <c r="Z132" s="52">
        <v>1E-06</v>
      </c>
      <c r="AA132" s="52">
        <v>0</v>
      </c>
      <c r="AB132" s="27">
        <v>30</v>
      </c>
      <c r="AC132" s="27"/>
      <c r="AD132" s="52">
        <v>0</v>
      </c>
      <c r="AE132" s="27">
        <v>75</v>
      </c>
      <c r="AF132" s="27"/>
      <c r="AG132" s="52">
        <v>0</v>
      </c>
      <c r="AH132" s="27">
        <v>120</v>
      </c>
      <c r="AI132" s="27"/>
      <c r="AJ132" s="52">
        <v>0</v>
      </c>
      <c r="AK132" s="27">
        <v>75</v>
      </c>
      <c r="AL132" s="66"/>
      <c r="AM132" s="42">
        <f t="shared" si="20"/>
        <v>0</v>
      </c>
      <c r="AN132" s="42">
        <f t="shared" si="21"/>
        <v>0</v>
      </c>
      <c r="AO132" s="19"/>
      <c r="AP132" s="19"/>
      <c r="AQ132" s="19"/>
      <c r="AR132" s="19"/>
      <c r="AS132" s="19"/>
      <c r="AT132" s="19"/>
      <c r="AU132" s="19"/>
      <c r="AV132" s="19"/>
      <c r="AW132" s="19"/>
      <c r="AX132" s="42">
        <f t="shared" si="29"/>
        <v>0</v>
      </c>
      <c r="AY132" s="19"/>
      <c r="AZ132" s="19"/>
      <c r="BA132" s="19"/>
      <c r="BB132" s="19"/>
      <c r="BC132" s="19"/>
      <c r="BD132" s="19"/>
      <c r="BE132" s="19"/>
      <c r="BF132" s="19"/>
      <c r="BG132" s="19"/>
      <c r="BH132" s="42">
        <f t="shared" si="22"/>
        <v>0</v>
      </c>
      <c r="BI132" s="19"/>
      <c r="BJ132" s="19"/>
      <c r="BK132" s="19"/>
      <c r="BL132" s="19"/>
      <c r="BM132" s="19"/>
      <c r="BN132" s="19"/>
      <c r="BO132" s="19"/>
      <c r="BP132" s="19"/>
      <c r="BQ132" s="19"/>
      <c r="BR132" s="42">
        <f t="shared" si="30"/>
        <v>0</v>
      </c>
      <c r="BS132" s="19"/>
      <c r="BT132" s="19"/>
      <c r="BU132" s="19"/>
      <c r="BV132" s="19"/>
      <c r="BW132" s="19"/>
      <c r="BX132" s="19"/>
      <c r="BY132" s="19"/>
      <c r="BZ132" s="19"/>
      <c r="CA132" s="19"/>
      <c r="CB132" s="32"/>
    </row>
    <row r="133" spans="2:80" ht="84" customHeight="1">
      <c r="B133" s="620"/>
      <c r="C133" s="666"/>
      <c r="D133" s="669"/>
      <c r="E133" s="481"/>
      <c r="F133" s="519"/>
      <c r="G133" s="519"/>
      <c r="H133" s="490"/>
      <c r="I133" s="490"/>
      <c r="J133" s="492"/>
      <c r="K133" s="480"/>
      <c r="L133" s="481"/>
      <c r="M133" s="480"/>
      <c r="N133" s="492"/>
      <c r="O133" s="55">
        <v>133</v>
      </c>
      <c r="P133" s="55"/>
      <c r="Q133" s="55"/>
      <c r="R133" s="66"/>
      <c r="S133" s="66"/>
      <c r="T133" s="66" t="s">
        <v>431</v>
      </c>
      <c r="U133" s="66" t="s">
        <v>559</v>
      </c>
      <c r="V133" s="66" t="s">
        <v>222</v>
      </c>
      <c r="W133" s="66" t="s">
        <v>121</v>
      </c>
      <c r="X133" s="66" t="s">
        <v>332</v>
      </c>
      <c r="Y133" s="72">
        <v>0.2</v>
      </c>
      <c r="Z133" s="52">
        <v>1E-06</v>
      </c>
      <c r="AA133" s="52">
        <v>0</v>
      </c>
      <c r="AB133" s="72">
        <v>5</v>
      </c>
      <c r="AC133" s="66"/>
      <c r="AD133" s="52">
        <v>0</v>
      </c>
      <c r="AE133" s="72">
        <v>5</v>
      </c>
      <c r="AF133" s="66"/>
      <c r="AG133" s="52">
        <v>0</v>
      </c>
      <c r="AH133" s="72">
        <v>5</v>
      </c>
      <c r="AI133" s="66"/>
      <c r="AJ133" s="52">
        <v>0</v>
      </c>
      <c r="AK133" s="72">
        <v>5</v>
      </c>
      <c r="AL133" s="66"/>
      <c r="AM133" s="42">
        <f t="shared" si="20"/>
        <v>0</v>
      </c>
      <c r="AN133" s="42">
        <f t="shared" si="21"/>
        <v>0</v>
      </c>
      <c r="AO133" s="19"/>
      <c r="AP133" s="19"/>
      <c r="AQ133" s="19"/>
      <c r="AR133" s="19"/>
      <c r="AS133" s="19"/>
      <c r="AT133" s="19"/>
      <c r="AU133" s="19"/>
      <c r="AV133" s="19"/>
      <c r="AW133" s="19"/>
      <c r="AX133" s="42">
        <f t="shared" si="29"/>
        <v>0</v>
      </c>
      <c r="AY133" s="19"/>
      <c r="AZ133" s="19"/>
      <c r="BA133" s="19"/>
      <c r="BB133" s="19"/>
      <c r="BC133" s="19"/>
      <c r="BD133" s="19"/>
      <c r="BE133" s="19"/>
      <c r="BF133" s="19"/>
      <c r="BG133" s="19"/>
      <c r="BH133" s="42">
        <f t="shared" si="22"/>
        <v>0</v>
      </c>
      <c r="BI133" s="19"/>
      <c r="BJ133" s="19"/>
      <c r="BK133" s="19"/>
      <c r="BL133" s="19"/>
      <c r="BM133" s="19"/>
      <c r="BN133" s="19"/>
      <c r="BO133" s="19"/>
      <c r="BP133" s="19"/>
      <c r="BQ133" s="19"/>
      <c r="BR133" s="42">
        <f t="shared" si="30"/>
        <v>0</v>
      </c>
      <c r="BS133" s="19"/>
      <c r="BT133" s="19"/>
      <c r="BU133" s="19"/>
      <c r="BV133" s="19"/>
      <c r="BW133" s="19"/>
      <c r="BX133" s="19"/>
      <c r="BY133" s="19"/>
      <c r="BZ133" s="19"/>
      <c r="CA133" s="19"/>
      <c r="CB133" s="32"/>
    </row>
    <row r="134" spans="2:80" ht="84" customHeight="1">
      <c r="B134" s="620"/>
      <c r="C134" s="666"/>
      <c r="D134" s="669"/>
      <c r="E134" s="481"/>
      <c r="F134" s="519"/>
      <c r="G134" s="519"/>
      <c r="H134" s="490"/>
      <c r="I134" s="490"/>
      <c r="J134" s="492"/>
      <c r="K134" s="480"/>
      <c r="L134" s="481"/>
      <c r="M134" s="480"/>
      <c r="N134" s="492"/>
      <c r="O134" s="55">
        <v>134</v>
      </c>
      <c r="P134" s="55"/>
      <c r="Q134" s="55"/>
      <c r="R134" s="66"/>
      <c r="S134" s="66"/>
      <c r="T134" s="66" t="s">
        <v>270</v>
      </c>
      <c r="U134" s="66" t="s">
        <v>560</v>
      </c>
      <c r="V134" s="66" t="s">
        <v>222</v>
      </c>
      <c r="W134" s="66" t="s">
        <v>121</v>
      </c>
      <c r="X134" s="66">
        <v>1</v>
      </c>
      <c r="Y134" s="66">
        <v>2</v>
      </c>
      <c r="Z134" s="52">
        <v>1E-06</v>
      </c>
      <c r="AA134" s="52">
        <v>0</v>
      </c>
      <c r="AB134" s="27">
        <v>0</v>
      </c>
      <c r="AC134" s="27"/>
      <c r="AD134" s="52">
        <v>0</v>
      </c>
      <c r="AE134" s="27">
        <v>1</v>
      </c>
      <c r="AF134" s="27"/>
      <c r="AG134" s="52">
        <v>0</v>
      </c>
      <c r="AH134" s="27">
        <v>0</v>
      </c>
      <c r="AI134" s="27"/>
      <c r="AJ134" s="52">
        <v>0</v>
      </c>
      <c r="AK134" s="27">
        <v>1</v>
      </c>
      <c r="AL134" s="66"/>
      <c r="AM134" s="42">
        <f aca="true" t="shared" si="31" ref="AM134:AM199">AN134+AX134+BH134+BR134</f>
        <v>0</v>
      </c>
      <c r="AN134" s="42">
        <f aca="true" t="shared" si="32" ref="AN134:AN199">SUM(AO134:AV134)</f>
        <v>0</v>
      </c>
      <c r="AO134" s="19"/>
      <c r="AP134" s="19"/>
      <c r="AQ134" s="19"/>
      <c r="AR134" s="19"/>
      <c r="AS134" s="19"/>
      <c r="AT134" s="19"/>
      <c r="AU134" s="19"/>
      <c r="AV134" s="19"/>
      <c r="AW134" s="19"/>
      <c r="AX134" s="42">
        <f t="shared" si="29"/>
        <v>0</v>
      </c>
      <c r="AY134" s="19"/>
      <c r="AZ134" s="19"/>
      <c r="BA134" s="19"/>
      <c r="BB134" s="19"/>
      <c r="BC134" s="19"/>
      <c r="BD134" s="19"/>
      <c r="BE134" s="19"/>
      <c r="BF134" s="19"/>
      <c r="BG134" s="19"/>
      <c r="BH134" s="42">
        <f aca="true" t="shared" si="33" ref="BH134:BH199">SUM(BI134:BP134)</f>
        <v>0</v>
      </c>
      <c r="BI134" s="19"/>
      <c r="BJ134" s="19"/>
      <c r="BK134" s="19"/>
      <c r="BL134" s="19"/>
      <c r="BM134" s="19"/>
      <c r="BN134" s="19"/>
      <c r="BO134" s="19"/>
      <c r="BP134" s="19"/>
      <c r="BQ134" s="19"/>
      <c r="BR134" s="42">
        <f t="shared" si="30"/>
        <v>0</v>
      </c>
      <c r="BS134" s="19"/>
      <c r="BT134" s="19"/>
      <c r="BU134" s="19"/>
      <c r="BV134" s="19"/>
      <c r="BW134" s="19"/>
      <c r="BX134" s="19"/>
      <c r="BY134" s="19"/>
      <c r="BZ134" s="19"/>
      <c r="CA134" s="19"/>
      <c r="CB134" s="32"/>
    </row>
    <row r="135" spans="2:80" ht="84" customHeight="1">
      <c r="B135" s="620"/>
      <c r="C135" s="666"/>
      <c r="D135" s="669"/>
      <c r="E135" s="481"/>
      <c r="F135" s="519"/>
      <c r="G135" s="519"/>
      <c r="H135" s="490"/>
      <c r="I135" s="490"/>
      <c r="J135" s="492"/>
      <c r="K135" s="480"/>
      <c r="L135" s="481"/>
      <c r="M135" s="480"/>
      <c r="N135" s="492"/>
      <c r="O135" s="55">
        <v>135</v>
      </c>
      <c r="P135" s="55" t="s">
        <v>305</v>
      </c>
      <c r="Q135" s="55" t="s">
        <v>306</v>
      </c>
      <c r="R135" s="66"/>
      <c r="S135" s="66"/>
      <c r="T135" s="66" t="s">
        <v>321</v>
      </c>
      <c r="U135" s="66" t="s">
        <v>561</v>
      </c>
      <c r="V135" s="66" t="s">
        <v>222</v>
      </c>
      <c r="W135" s="66" t="s">
        <v>121</v>
      </c>
      <c r="X135" s="66">
        <v>10</v>
      </c>
      <c r="Y135" s="66">
        <v>20</v>
      </c>
      <c r="Z135" s="52">
        <v>0.025780622323417924</v>
      </c>
      <c r="AA135" s="52">
        <v>0.024127268469382946</v>
      </c>
      <c r="AB135" s="66">
        <v>5</v>
      </c>
      <c r="AC135" s="66"/>
      <c r="AD135" s="52">
        <v>0.02287336702408663</v>
      </c>
      <c r="AE135" s="66">
        <v>5</v>
      </c>
      <c r="AF135" s="66"/>
      <c r="AG135" s="52">
        <v>0.024080044825918783</v>
      </c>
      <c r="AH135" s="66">
        <v>5</v>
      </c>
      <c r="AI135" s="66"/>
      <c r="AJ135" s="52">
        <v>0.031691107611301096</v>
      </c>
      <c r="AK135" s="66">
        <v>5</v>
      </c>
      <c r="AL135" s="66"/>
      <c r="AM135" s="42">
        <f t="shared" si="31"/>
        <v>153636000</v>
      </c>
      <c r="AN135" s="42">
        <f t="shared" si="32"/>
        <v>30000000</v>
      </c>
      <c r="AO135" s="19">
        <v>10000000</v>
      </c>
      <c r="AP135" s="19"/>
      <c r="AQ135" s="19">
        <v>20000000</v>
      </c>
      <c r="AR135" s="19"/>
      <c r="AS135" s="19"/>
      <c r="AT135" s="19"/>
      <c r="AU135" s="19"/>
      <c r="AV135" s="19"/>
      <c r="AW135" s="19"/>
      <c r="AX135" s="42">
        <f t="shared" si="29"/>
        <v>40000000</v>
      </c>
      <c r="AY135" s="19">
        <v>15000000</v>
      </c>
      <c r="AZ135" s="19"/>
      <c r="BA135" s="19">
        <v>25000000</v>
      </c>
      <c r="BB135" s="19"/>
      <c r="BC135" s="19"/>
      <c r="BD135" s="19"/>
      <c r="BE135" s="19"/>
      <c r="BF135" s="19"/>
      <c r="BG135" s="19"/>
      <c r="BH135" s="42">
        <f t="shared" si="33"/>
        <v>41200000</v>
      </c>
      <c r="BI135" s="19">
        <v>15450000</v>
      </c>
      <c r="BJ135" s="19"/>
      <c r="BK135" s="19">
        <v>25750000</v>
      </c>
      <c r="BL135" s="19"/>
      <c r="BM135" s="19"/>
      <c r="BN135" s="19"/>
      <c r="BO135" s="19"/>
      <c r="BP135" s="19"/>
      <c r="BQ135" s="19"/>
      <c r="BR135" s="42">
        <f t="shared" si="30"/>
        <v>42436000</v>
      </c>
      <c r="BS135" s="19">
        <v>15913500</v>
      </c>
      <c r="BT135" s="19"/>
      <c r="BU135" s="19">
        <v>26522500</v>
      </c>
      <c r="BV135" s="19"/>
      <c r="BW135" s="19"/>
      <c r="BX135" s="19"/>
      <c r="BY135" s="19"/>
      <c r="BZ135" s="19"/>
      <c r="CA135" s="19"/>
      <c r="CB135" s="32"/>
    </row>
    <row r="136" spans="2:80" ht="84" customHeight="1">
      <c r="B136" s="620"/>
      <c r="C136" s="666"/>
      <c r="D136" s="669"/>
      <c r="E136" s="481"/>
      <c r="F136" s="519"/>
      <c r="G136" s="519"/>
      <c r="H136" s="490"/>
      <c r="I136" s="490"/>
      <c r="J136" s="492"/>
      <c r="K136" s="480"/>
      <c r="L136" s="481"/>
      <c r="M136" s="480"/>
      <c r="N136" s="492"/>
      <c r="O136" s="55">
        <v>136</v>
      </c>
      <c r="P136" s="55"/>
      <c r="Q136" s="55"/>
      <c r="R136" s="66"/>
      <c r="S136" s="66"/>
      <c r="T136" s="66" t="s">
        <v>322</v>
      </c>
      <c r="U136" s="66" t="s">
        <v>562</v>
      </c>
      <c r="V136" s="66" t="s">
        <v>222</v>
      </c>
      <c r="W136" s="66" t="s">
        <v>121</v>
      </c>
      <c r="X136" s="66">
        <v>0</v>
      </c>
      <c r="Y136" s="66">
        <v>160</v>
      </c>
      <c r="Z136" s="52">
        <v>1E-06</v>
      </c>
      <c r="AA136" s="52">
        <v>0</v>
      </c>
      <c r="AB136" s="72">
        <v>40</v>
      </c>
      <c r="AC136" s="66"/>
      <c r="AD136" s="52">
        <v>0</v>
      </c>
      <c r="AE136" s="72">
        <v>40</v>
      </c>
      <c r="AF136" s="66"/>
      <c r="AG136" s="52">
        <v>0</v>
      </c>
      <c r="AH136" s="72">
        <v>40</v>
      </c>
      <c r="AI136" s="66"/>
      <c r="AJ136" s="52">
        <v>0</v>
      </c>
      <c r="AK136" s="72">
        <v>40</v>
      </c>
      <c r="AL136" s="66"/>
      <c r="AM136" s="42">
        <f t="shared" si="31"/>
        <v>0</v>
      </c>
      <c r="AN136" s="42">
        <f t="shared" si="32"/>
        <v>0</v>
      </c>
      <c r="AO136" s="19"/>
      <c r="AP136" s="19"/>
      <c r="AQ136" s="19"/>
      <c r="AR136" s="19"/>
      <c r="AS136" s="19"/>
      <c r="AT136" s="19"/>
      <c r="AU136" s="19"/>
      <c r="AV136" s="19"/>
      <c r="AW136" s="19"/>
      <c r="AX136" s="42">
        <f t="shared" si="29"/>
        <v>0</v>
      </c>
      <c r="AY136" s="19"/>
      <c r="AZ136" s="19"/>
      <c r="BA136" s="19"/>
      <c r="BB136" s="19"/>
      <c r="BC136" s="19"/>
      <c r="BD136" s="19"/>
      <c r="BE136" s="19"/>
      <c r="BF136" s="19"/>
      <c r="BG136" s="19"/>
      <c r="BH136" s="42">
        <f t="shared" si="33"/>
        <v>0</v>
      </c>
      <c r="BI136" s="19"/>
      <c r="BJ136" s="19"/>
      <c r="BK136" s="19"/>
      <c r="BL136" s="19"/>
      <c r="BM136" s="19"/>
      <c r="BN136" s="19"/>
      <c r="BO136" s="19"/>
      <c r="BP136" s="19"/>
      <c r="BQ136" s="19"/>
      <c r="BR136" s="42">
        <f t="shared" si="30"/>
        <v>0</v>
      </c>
      <c r="BS136" s="19"/>
      <c r="BT136" s="19"/>
      <c r="BU136" s="19"/>
      <c r="BV136" s="19"/>
      <c r="BW136" s="19"/>
      <c r="BX136" s="19"/>
      <c r="BY136" s="19"/>
      <c r="BZ136" s="19"/>
      <c r="CA136" s="19"/>
      <c r="CB136" s="32"/>
    </row>
    <row r="137" spans="2:80" ht="84" customHeight="1">
      <c r="B137" s="620"/>
      <c r="C137" s="666"/>
      <c r="D137" s="669"/>
      <c r="E137" s="481"/>
      <c r="F137" s="519"/>
      <c r="G137" s="519"/>
      <c r="H137" s="490"/>
      <c r="I137" s="490"/>
      <c r="J137" s="492"/>
      <c r="K137" s="480"/>
      <c r="L137" s="481"/>
      <c r="M137" s="480"/>
      <c r="N137" s="492"/>
      <c r="O137" s="55">
        <v>137</v>
      </c>
      <c r="P137" s="55"/>
      <c r="Q137" s="55"/>
      <c r="R137" s="66"/>
      <c r="S137" s="66"/>
      <c r="T137" s="66" t="s">
        <v>323</v>
      </c>
      <c r="U137" s="66" t="s">
        <v>562</v>
      </c>
      <c r="V137" s="66" t="s">
        <v>222</v>
      </c>
      <c r="W137" s="66" t="s">
        <v>121</v>
      </c>
      <c r="X137" s="66">
        <v>0</v>
      </c>
      <c r="Y137" s="66">
        <v>1</v>
      </c>
      <c r="Z137" s="52">
        <v>1E-06</v>
      </c>
      <c r="AA137" s="52">
        <v>0</v>
      </c>
      <c r="AB137" s="72">
        <v>0</v>
      </c>
      <c r="AC137" s="66"/>
      <c r="AD137" s="52">
        <v>0</v>
      </c>
      <c r="AE137" s="72">
        <v>1</v>
      </c>
      <c r="AF137" s="66"/>
      <c r="AG137" s="52">
        <v>0</v>
      </c>
      <c r="AH137" s="72">
        <v>0</v>
      </c>
      <c r="AI137" s="66"/>
      <c r="AJ137" s="52">
        <v>0</v>
      </c>
      <c r="AK137" s="72">
        <v>1</v>
      </c>
      <c r="AL137" s="66"/>
      <c r="AM137" s="42">
        <f t="shared" si="31"/>
        <v>0</v>
      </c>
      <c r="AN137" s="42">
        <f t="shared" si="32"/>
        <v>0</v>
      </c>
      <c r="AO137" s="19"/>
      <c r="AP137" s="19"/>
      <c r="AQ137" s="19"/>
      <c r="AR137" s="19"/>
      <c r="AS137" s="19"/>
      <c r="AT137" s="19"/>
      <c r="AU137" s="19"/>
      <c r="AV137" s="19"/>
      <c r="AW137" s="19"/>
      <c r="AX137" s="42">
        <f t="shared" si="29"/>
        <v>0</v>
      </c>
      <c r="AY137" s="19"/>
      <c r="AZ137" s="19"/>
      <c r="BA137" s="19"/>
      <c r="BB137" s="19"/>
      <c r="BC137" s="19"/>
      <c r="BD137" s="19"/>
      <c r="BE137" s="19"/>
      <c r="BF137" s="19"/>
      <c r="BG137" s="19"/>
      <c r="BH137" s="42">
        <f t="shared" si="33"/>
        <v>0</v>
      </c>
      <c r="BI137" s="19"/>
      <c r="BJ137" s="19"/>
      <c r="BK137" s="19"/>
      <c r="BL137" s="19"/>
      <c r="BM137" s="19"/>
      <c r="BN137" s="19"/>
      <c r="BO137" s="19"/>
      <c r="BP137" s="19"/>
      <c r="BQ137" s="19"/>
      <c r="BR137" s="42">
        <f t="shared" si="30"/>
        <v>0</v>
      </c>
      <c r="BS137" s="19"/>
      <c r="BT137" s="19"/>
      <c r="BU137" s="19"/>
      <c r="BV137" s="19"/>
      <c r="BW137" s="19"/>
      <c r="BX137" s="19"/>
      <c r="BY137" s="19"/>
      <c r="BZ137" s="19"/>
      <c r="CA137" s="19"/>
      <c r="CB137" s="32"/>
    </row>
    <row r="138" spans="2:80" ht="84" customHeight="1">
      <c r="B138" s="620"/>
      <c r="C138" s="666"/>
      <c r="D138" s="669"/>
      <c r="E138" s="481"/>
      <c r="F138" s="519"/>
      <c r="G138" s="519"/>
      <c r="H138" s="490"/>
      <c r="I138" s="490"/>
      <c r="J138" s="492"/>
      <c r="K138" s="480"/>
      <c r="L138" s="481"/>
      <c r="M138" s="480"/>
      <c r="N138" s="492"/>
      <c r="O138" s="55">
        <v>138</v>
      </c>
      <c r="P138" s="55"/>
      <c r="Q138" s="55"/>
      <c r="R138" s="66"/>
      <c r="S138" s="66"/>
      <c r="T138" s="66" t="s">
        <v>324</v>
      </c>
      <c r="U138" s="66" t="s">
        <v>563</v>
      </c>
      <c r="V138" s="66" t="s">
        <v>222</v>
      </c>
      <c r="W138" s="66" t="s">
        <v>121</v>
      </c>
      <c r="X138" s="66">
        <v>0</v>
      </c>
      <c r="Y138" s="66">
        <v>7</v>
      </c>
      <c r="Z138" s="52">
        <v>1E-06</v>
      </c>
      <c r="AA138" s="52">
        <v>0</v>
      </c>
      <c r="AB138" s="27">
        <v>0</v>
      </c>
      <c r="AC138" s="27"/>
      <c r="AD138" s="52">
        <v>0</v>
      </c>
      <c r="AE138" s="27">
        <v>2</v>
      </c>
      <c r="AF138" s="27"/>
      <c r="AG138" s="52">
        <v>0</v>
      </c>
      <c r="AH138" s="27">
        <v>2</v>
      </c>
      <c r="AI138" s="27"/>
      <c r="AJ138" s="52">
        <v>0</v>
      </c>
      <c r="AK138" s="27">
        <v>3</v>
      </c>
      <c r="AL138" s="66"/>
      <c r="AM138" s="42">
        <f t="shared" si="31"/>
        <v>0</v>
      </c>
      <c r="AN138" s="42">
        <f t="shared" si="32"/>
        <v>0</v>
      </c>
      <c r="AO138" s="19"/>
      <c r="AP138" s="19"/>
      <c r="AQ138" s="19"/>
      <c r="AR138" s="19"/>
      <c r="AS138" s="19"/>
      <c r="AT138" s="19"/>
      <c r="AU138" s="19"/>
      <c r="AV138" s="19"/>
      <c r="AW138" s="19"/>
      <c r="AX138" s="42">
        <f t="shared" si="29"/>
        <v>0</v>
      </c>
      <c r="AY138" s="19"/>
      <c r="AZ138" s="19"/>
      <c r="BA138" s="19"/>
      <c r="BB138" s="19"/>
      <c r="BC138" s="19"/>
      <c r="BD138" s="19"/>
      <c r="BE138" s="19"/>
      <c r="BF138" s="19"/>
      <c r="BG138" s="19"/>
      <c r="BH138" s="42">
        <f t="shared" si="33"/>
        <v>0</v>
      </c>
      <c r="BI138" s="19"/>
      <c r="BJ138" s="19"/>
      <c r="BK138" s="19"/>
      <c r="BL138" s="19"/>
      <c r="BM138" s="19"/>
      <c r="BN138" s="19"/>
      <c r="BO138" s="19"/>
      <c r="BP138" s="19"/>
      <c r="BQ138" s="19"/>
      <c r="BR138" s="42">
        <f t="shared" si="30"/>
        <v>0</v>
      </c>
      <c r="BS138" s="19"/>
      <c r="BT138" s="19"/>
      <c r="BU138" s="19"/>
      <c r="BV138" s="19"/>
      <c r="BW138" s="19"/>
      <c r="BX138" s="19"/>
      <c r="BY138" s="19"/>
      <c r="BZ138" s="19"/>
      <c r="CA138" s="19">
        <v>0</v>
      </c>
      <c r="CB138" s="32"/>
    </row>
    <row r="139" spans="2:80" ht="84" customHeight="1">
      <c r="B139" s="620"/>
      <c r="C139" s="666"/>
      <c r="D139" s="669"/>
      <c r="E139" s="481"/>
      <c r="F139" s="519"/>
      <c r="G139" s="519"/>
      <c r="H139" s="490"/>
      <c r="I139" s="490"/>
      <c r="J139" s="492"/>
      <c r="K139" s="480"/>
      <c r="L139" s="481"/>
      <c r="M139" s="480"/>
      <c r="N139" s="492"/>
      <c r="O139" s="55">
        <v>139</v>
      </c>
      <c r="P139" s="55" t="s">
        <v>307</v>
      </c>
      <c r="Q139" s="55" t="s">
        <v>308</v>
      </c>
      <c r="R139" s="66"/>
      <c r="S139" s="66"/>
      <c r="T139" s="66" t="s">
        <v>325</v>
      </c>
      <c r="U139" s="66" t="s">
        <v>268</v>
      </c>
      <c r="V139" s="66" t="s">
        <v>222</v>
      </c>
      <c r="W139" s="66" t="s">
        <v>121</v>
      </c>
      <c r="X139" s="66" t="s">
        <v>333</v>
      </c>
      <c r="Y139" s="66">
        <v>60</v>
      </c>
      <c r="Z139" s="52">
        <v>0.0419422230829968</v>
      </c>
      <c r="AA139" s="52">
        <v>0.06812405214884597</v>
      </c>
      <c r="AB139" s="73">
        <v>10</v>
      </c>
      <c r="AC139" s="73"/>
      <c r="AD139" s="52">
        <v>0.047951395930012936</v>
      </c>
      <c r="AE139" s="73">
        <v>25</v>
      </c>
      <c r="AF139" s="73"/>
      <c r="AG139" s="52">
        <v>0.01632091927090051</v>
      </c>
      <c r="AH139" s="73">
        <v>15</v>
      </c>
      <c r="AI139" s="73"/>
      <c r="AJ139" s="52">
        <v>0.03720276270389607</v>
      </c>
      <c r="AK139" s="73">
        <v>10</v>
      </c>
      <c r="AL139" s="66"/>
      <c r="AM139" s="42">
        <f t="shared" si="31"/>
        <v>806000000</v>
      </c>
      <c r="AN139" s="42">
        <f t="shared" si="32"/>
        <v>240000000</v>
      </c>
      <c r="AO139" s="19">
        <v>30000000</v>
      </c>
      <c r="AP139" s="19"/>
      <c r="AQ139" s="19">
        <v>210000000</v>
      </c>
      <c r="AR139" s="19"/>
      <c r="AS139" s="19"/>
      <c r="AT139" s="19"/>
      <c r="AU139" s="19"/>
      <c r="AV139" s="19"/>
      <c r="AW139" s="19"/>
      <c r="AX139" s="42">
        <f t="shared" si="29"/>
        <v>160000000</v>
      </c>
      <c r="AY139" s="19">
        <v>40000000</v>
      </c>
      <c r="AZ139" s="19"/>
      <c r="BA139" s="19">
        <v>120000000</v>
      </c>
      <c r="BB139" s="19"/>
      <c r="BC139" s="19"/>
      <c r="BD139" s="19"/>
      <c r="BE139" s="19"/>
      <c r="BF139" s="19"/>
      <c r="BG139" s="19"/>
      <c r="BH139" s="42">
        <f t="shared" si="33"/>
        <v>200000000</v>
      </c>
      <c r="BI139" s="19">
        <v>60000000</v>
      </c>
      <c r="BJ139" s="19"/>
      <c r="BK139" s="19">
        <v>140000000</v>
      </c>
      <c r="BL139" s="19"/>
      <c r="BM139" s="19"/>
      <c r="BN139" s="19"/>
      <c r="BO139" s="19"/>
      <c r="BP139" s="19"/>
      <c r="BQ139" s="19"/>
      <c r="BR139" s="42">
        <f t="shared" si="30"/>
        <v>206000000</v>
      </c>
      <c r="BS139" s="19">
        <v>61800000</v>
      </c>
      <c r="BT139" s="19"/>
      <c r="BU139" s="19">
        <v>144200000</v>
      </c>
      <c r="BV139" s="19"/>
      <c r="BW139" s="19"/>
      <c r="BX139" s="19"/>
      <c r="BY139" s="19"/>
      <c r="BZ139" s="19"/>
      <c r="CA139" s="19"/>
      <c r="CB139" s="32"/>
    </row>
    <row r="140" spans="2:80" ht="84" customHeight="1">
      <c r="B140" s="620"/>
      <c r="C140" s="666"/>
      <c r="D140" s="669"/>
      <c r="E140" s="481"/>
      <c r="F140" s="519"/>
      <c r="G140" s="519"/>
      <c r="H140" s="490"/>
      <c r="I140" s="490"/>
      <c r="J140" s="492"/>
      <c r="K140" s="480"/>
      <c r="L140" s="481"/>
      <c r="M140" s="480"/>
      <c r="N140" s="492"/>
      <c r="O140" s="55">
        <v>140</v>
      </c>
      <c r="P140" s="55" t="s">
        <v>305</v>
      </c>
      <c r="Q140" s="55" t="s">
        <v>306</v>
      </c>
      <c r="R140" s="66"/>
      <c r="S140" s="66"/>
      <c r="T140" s="66" t="s">
        <v>326</v>
      </c>
      <c r="U140" s="66" t="s">
        <v>564</v>
      </c>
      <c r="V140" s="66" t="s">
        <v>222</v>
      </c>
      <c r="W140" s="66" t="s">
        <v>121</v>
      </c>
      <c r="X140" s="66">
        <v>0</v>
      </c>
      <c r="Y140" s="66">
        <v>2</v>
      </c>
      <c r="Z140" s="52">
        <v>0.0059946731276242305</v>
      </c>
      <c r="AA140" s="52">
        <v>0</v>
      </c>
      <c r="AB140" s="66">
        <v>0</v>
      </c>
      <c r="AC140" s="66"/>
      <c r="AD140" s="52">
        <v>0.010472143938738458</v>
      </c>
      <c r="AE140" s="66">
        <v>1</v>
      </c>
      <c r="AF140" s="66"/>
      <c r="AG140" s="52">
        <v>0.013474122860369666</v>
      </c>
      <c r="AH140" s="66">
        <v>1</v>
      </c>
      <c r="AI140" s="66"/>
      <c r="AJ140" s="52">
        <v>0</v>
      </c>
      <c r="AK140" s="66">
        <v>0</v>
      </c>
      <c r="AL140" s="66"/>
      <c r="AM140" s="42">
        <f t="shared" si="31"/>
        <v>83360000</v>
      </c>
      <c r="AN140" s="42">
        <f t="shared" si="32"/>
        <v>0</v>
      </c>
      <c r="AO140" s="19"/>
      <c r="AP140" s="19"/>
      <c r="AQ140" s="19"/>
      <c r="AR140" s="19"/>
      <c r="AS140" s="19"/>
      <c r="AT140" s="19"/>
      <c r="AU140" s="19"/>
      <c r="AV140" s="19"/>
      <c r="AW140" s="19"/>
      <c r="AX140" s="42">
        <f t="shared" si="29"/>
        <v>38000000</v>
      </c>
      <c r="AY140" s="19">
        <v>10000000</v>
      </c>
      <c r="AZ140" s="19"/>
      <c r="BA140" s="19">
        <v>28000000</v>
      </c>
      <c r="BB140" s="19"/>
      <c r="BC140" s="19"/>
      <c r="BD140" s="19"/>
      <c r="BE140" s="19"/>
      <c r="BF140" s="19"/>
      <c r="BG140" s="19"/>
      <c r="BH140" s="42">
        <f t="shared" si="33"/>
        <v>45360000</v>
      </c>
      <c r="BI140" s="19">
        <v>15000000</v>
      </c>
      <c r="BJ140" s="19"/>
      <c r="BK140" s="19">
        <v>30360000</v>
      </c>
      <c r="BL140" s="19"/>
      <c r="BM140" s="19"/>
      <c r="BN140" s="19"/>
      <c r="BO140" s="19"/>
      <c r="BP140" s="19"/>
      <c r="BQ140" s="19"/>
      <c r="BR140" s="42">
        <f t="shared" si="30"/>
        <v>0</v>
      </c>
      <c r="BS140" s="19"/>
      <c r="BT140" s="19"/>
      <c r="BU140" s="19"/>
      <c r="BV140" s="19"/>
      <c r="BW140" s="19"/>
      <c r="BX140" s="19"/>
      <c r="BY140" s="19"/>
      <c r="BZ140" s="19"/>
      <c r="CA140" s="19"/>
      <c r="CB140" s="32"/>
    </row>
    <row r="141" spans="2:80" ht="84" customHeight="1">
      <c r="B141" s="620"/>
      <c r="C141" s="666"/>
      <c r="D141" s="669"/>
      <c r="E141" s="481"/>
      <c r="F141" s="519" t="s">
        <v>420</v>
      </c>
      <c r="G141" s="519"/>
      <c r="H141" s="490"/>
      <c r="I141" s="490"/>
      <c r="J141" s="492"/>
      <c r="K141" s="480"/>
      <c r="L141" s="481"/>
      <c r="M141" s="480"/>
      <c r="N141" s="492"/>
      <c r="O141" s="55">
        <v>141</v>
      </c>
      <c r="P141" s="55"/>
      <c r="Q141" s="55"/>
      <c r="R141" s="66"/>
      <c r="S141" s="66"/>
      <c r="T141" s="66" t="s">
        <v>327</v>
      </c>
      <c r="U141" s="66" t="s">
        <v>565</v>
      </c>
      <c r="V141" s="66" t="s">
        <v>222</v>
      </c>
      <c r="W141" s="66" t="s">
        <v>121</v>
      </c>
      <c r="X141" s="66">
        <v>2</v>
      </c>
      <c r="Y141" s="66">
        <v>5</v>
      </c>
      <c r="Z141" s="52">
        <v>1E-06</v>
      </c>
      <c r="AA141" s="52">
        <v>0</v>
      </c>
      <c r="AB141" s="66">
        <v>1</v>
      </c>
      <c r="AC141" s="66"/>
      <c r="AD141" s="52">
        <v>0</v>
      </c>
      <c r="AE141" s="66">
        <v>2</v>
      </c>
      <c r="AF141" s="66"/>
      <c r="AG141" s="52">
        <v>0</v>
      </c>
      <c r="AH141" s="66">
        <v>1</v>
      </c>
      <c r="AI141" s="66"/>
      <c r="AJ141" s="52">
        <v>0</v>
      </c>
      <c r="AK141" s="66">
        <v>1</v>
      </c>
      <c r="AL141" s="66"/>
      <c r="AM141" s="42">
        <f t="shared" si="31"/>
        <v>0</v>
      </c>
      <c r="AN141" s="42">
        <f t="shared" si="32"/>
        <v>0</v>
      </c>
      <c r="AO141" s="19"/>
      <c r="AP141" s="19"/>
      <c r="AQ141" s="19"/>
      <c r="AR141" s="19"/>
      <c r="AS141" s="19"/>
      <c r="AT141" s="19"/>
      <c r="AU141" s="19"/>
      <c r="AV141" s="19"/>
      <c r="AW141" s="19"/>
      <c r="AX141" s="42">
        <f t="shared" si="29"/>
        <v>0</v>
      </c>
      <c r="AY141" s="19"/>
      <c r="AZ141" s="19"/>
      <c r="BA141" s="19"/>
      <c r="BB141" s="19"/>
      <c r="BC141" s="19"/>
      <c r="BD141" s="19"/>
      <c r="BE141" s="19"/>
      <c r="BF141" s="19"/>
      <c r="BG141" s="19"/>
      <c r="BH141" s="42">
        <f t="shared" si="33"/>
        <v>0</v>
      </c>
      <c r="BI141" s="19"/>
      <c r="BJ141" s="19"/>
      <c r="BK141" s="19"/>
      <c r="BL141" s="19"/>
      <c r="BM141" s="19"/>
      <c r="BN141" s="19"/>
      <c r="BO141" s="19"/>
      <c r="BP141" s="19"/>
      <c r="BQ141" s="19"/>
      <c r="BR141" s="42">
        <f t="shared" si="30"/>
        <v>0</v>
      </c>
      <c r="BS141" s="19"/>
      <c r="BT141" s="19"/>
      <c r="BU141" s="19"/>
      <c r="BV141" s="19"/>
      <c r="BW141" s="19"/>
      <c r="BX141" s="19"/>
      <c r="BY141" s="19"/>
      <c r="BZ141" s="19"/>
      <c r="CA141" s="19"/>
      <c r="CB141" s="32"/>
    </row>
    <row r="142" spans="2:80" ht="84" customHeight="1">
      <c r="B142" s="620"/>
      <c r="C142" s="666"/>
      <c r="D142" s="669"/>
      <c r="E142" s="481"/>
      <c r="F142" s="519"/>
      <c r="G142" s="519"/>
      <c r="H142" s="490"/>
      <c r="I142" s="490"/>
      <c r="J142" s="492"/>
      <c r="K142" s="480"/>
      <c r="L142" s="481"/>
      <c r="M142" s="480"/>
      <c r="N142" s="492"/>
      <c r="O142" s="55">
        <v>142</v>
      </c>
      <c r="P142" s="55"/>
      <c r="Q142" s="55"/>
      <c r="R142" s="66"/>
      <c r="S142" s="66"/>
      <c r="T142" s="66" t="s">
        <v>328</v>
      </c>
      <c r="U142" s="66" t="s">
        <v>565</v>
      </c>
      <c r="V142" s="66" t="s">
        <v>222</v>
      </c>
      <c r="W142" s="66" t="s">
        <v>121</v>
      </c>
      <c r="X142" s="66">
        <v>0</v>
      </c>
      <c r="Y142" s="66">
        <v>1</v>
      </c>
      <c r="Z142" s="52">
        <v>1E-06</v>
      </c>
      <c r="AA142" s="52">
        <v>0</v>
      </c>
      <c r="AB142" s="66">
        <v>0</v>
      </c>
      <c r="AC142" s="66"/>
      <c r="AD142" s="52">
        <v>0</v>
      </c>
      <c r="AE142" s="66">
        <v>1</v>
      </c>
      <c r="AF142" s="66"/>
      <c r="AG142" s="52">
        <v>0</v>
      </c>
      <c r="AH142" s="66">
        <v>0</v>
      </c>
      <c r="AI142" s="66"/>
      <c r="AJ142" s="52">
        <v>0</v>
      </c>
      <c r="AK142" s="66">
        <v>0</v>
      </c>
      <c r="AL142" s="66"/>
      <c r="AM142" s="42">
        <f t="shared" si="31"/>
        <v>0</v>
      </c>
      <c r="AN142" s="42">
        <f t="shared" si="32"/>
        <v>0</v>
      </c>
      <c r="AO142" s="19"/>
      <c r="AP142" s="19"/>
      <c r="AQ142" s="19"/>
      <c r="AR142" s="19"/>
      <c r="AS142" s="19"/>
      <c r="AT142" s="19"/>
      <c r="AU142" s="19"/>
      <c r="AV142" s="19"/>
      <c r="AW142" s="19"/>
      <c r="AX142" s="42">
        <f t="shared" si="29"/>
        <v>0</v>
      </c>
      <c r="AY142" s="19"/>
      <c r="AZ142" s="19"/>
      <c r="BA142" s="19"/>
      <c r="BB142" s="19"/>
      <c r="BC142" s="19"/>
      <c r="BD142" s="19"/>
      <c r="BE142" s="19"/>
      <c r="BF142" s="19"/>
      <c r="BG142" s="19"/>
      <c r="BH142" s="42">
        <f t="shared" si="33"/>
        <v>0</v>
      </c>
      <c r="BI142" s="19"/>
      <c r="BJ142" s="19"/>
      <c r="BK142" s="19"/>
      <c r="BL142" s="19"/>
      <c r="BM142" s="19"/>
      <c r="BN142" s="19"/>
      <c r="BO142" s="19"/>
      <c r="BP142" s="19"/>
      <c r="BQ142" s="19"/>
      <c r="BR142" s="42">
        <f t="shared" si="30"/>
        <v>0</v>
      </c>
      <c r="BS142" s="19"/>
      <c r="BT142" s="19"/>
      <c r="BU142" s="19"/>
      <c r="BV142" s="19"/>
      <c r="BW142" s="19"/>
      <c r="BX142" s="19"/>
      <c r="BY142" s="19"/>
      <c r="BZ142" s="19"/>
      <c r="CA142" s="19"/>
      <c r="CB142" s="32"/>
    </row>
    <row r="143" spans="2:80" ht="84" customHeight="1">
      <c r="B143" s="620"/>
      <c r="C143" s="666"/>
      <c r="D143" s="669"/>
      <c r="E143" s="481"/>
      <c r="F143" s="519"/>
      <c r="G143" s="519"/>
      <c r="H143" s="490"/>
      <c r="I143" s="490"/>
      <c r="J143" s="492"/>
      <c r="K143" s="480"/>
      <c r="L143" s="481"/>
      <c r="M143" s="480"/>
      <c r="N143" s="492"/>
      <c r="O143" s="55">
        <v>143</v>
      </c>
      <c r="P143" s="55"/>
      <c r="Q143" s="55"/>
      <c r="R143" s="66"/>
      <c r="S143" s="66"/>
      <c r="T143" s="66" t="s">
        <v>329</v>
      </c>
      <c r="U143" s="66" t="s">
        <v>565</v>
      </c>
      <c r="V143" s="66" t="s">
        <v>222</v>
      </c>
      <c r="W143" s="66" t="s">
        <v>121</v>
      </c>
      <c r="X143" s="66">
        <v>0</v>
      </c>
      <c r="Y143" s="66">
        <v>1</v>
      </c>
      <c r="Z143" s="52">
        <v>1E-06</v>
      </c>
      <c r="AA143" s="52">
        <v>0</v>
      </c>
      <c r="AB143" s="66">
        <v>0</v>
      </c>
      <c r="AC143" s="66"/>
      <c r="AD143" s="52">
        <v>0</v>
      </c>
      <c r="AE143" s="66">
        <v>1</v>
      </c>
      <c r="AF143" s="66"/>
      <c r="AG143" s="52">
        <v>0</v>
      </c>
      <c r="AH143" s="66">
        <v>0</v>
      </c>
      <c r="AI143" s="66"/>
      <c r="AJ143" s="52">
        <v>0</v>
      </c>
      <c r="AK143" s="66">
        <v>0</v>
      </c>
      <c r="AL143" s="66"/>
      <c r="AM143" s="42">
        <f t="shared" si="31"/>
        <v>0</v>
      </c>
      <c r="AN143" s="42">
        <f t="shared" si="32"/>
        <v>0</v>
      </c>
      <c r="AO143" s="19"/>
      <c r="AP143" s="19"/>
      <c r="AQ143" s="19"/>
      <c r="AR143" s="19"/>
      <c r="AS143" s="19"/>
      <c r="AT143" s="19"/>
      <c r="AU143" s="19"/>
      <c r="AV143" s="19"/>
      <c r="AW143" s="19"/>
      <c r="AX143" s="42">
        <f t="shared" si="29"/>
        <v>0</v>
      </c>
      <c r="AY143" s="19"/>
      <c r="AZ143" s="19"/>
      <c r="BA143" s="19"/>
      <c r="BB143" s="19"/>
      <c r="BC143" s="19"/>
      <c r="BD143" s="19"/>
      <c r="BE143" s="19"/>
      <c r="BF143" s="19"/>
      <c r="BG143" s="19"/>
      <c r="BH143" s="42">
        <f t="shared" si="33"/>
        <v>0</v>
      </c>
      <c r="BI143" s="19"/>
      <c r="BJ143" s="19"/>
      <c r="BK143" s="19"/>
      <c r="BL143" s="19"/>
      <c r="BM143" s="19"/>
      <c r="BN143" s="19"/>
      <c r="BO143" s="19"/>
      <c r="BP143" s="19"/>
      <c r="BQ143" s="19"/>
      <c r="BR143" s="42">
        <f t="shared" si="30"/>
        <v>0</v>
      </c>
      <c r="BS143" s="19"/>
      <c r="BT143" s="19"/>
      <c r="BU143" s="19"/>
      <c r="BV143" s="19"/>
      <c r="BW143" s="19"/>
      <c r="BX143" s="19"/>
      <c r="BY143" s="19"/>
      <c r="BZ143" s="19"/>
      <c r="CA143" s="19"/>
      <c r="CB143" s="32"/>
    </row>
    <row r="144" spans="2:80" ht="84" customHeight="1">
      <c r="B144" s="620"/>
      <c r="C144" s="666"/>
      <c r="D144" s="669"/>
      <c r="E144" s="481"/>
      <c r="F144" s="519" t="s">
        <v>407</v>
      </c>
      <c r="G144" s="519"/>
      <c r="H144" s="490"/>
      <c r="I144" s="490"/>
      <c r="J144" s="492"/>
      <c r="K144" s="480"/>
      <c r="L144" s="481"/>
      <c r="M144" s="480"/>
      <c r="N144" s="492"/>
      <c r="O144" s="55">
        <v>144</v>
      </c>
      <c r="P144" s="55" t="s">
        <v>303</v>
      </c>
      <c r="Q144" s="55" t="s">
        <v>304</v>
      </c>
      <c r="R144" s="66"/>
      <c r="S144" s="66"/>
      <c r="T144" s="66" t="s">
        <v>271</v>
      </c>
      <c r="U144" s="66" t="s">
        <v>566</v>
      </c>
      <c r="V144" s="66" t="s">
        <v>222</v>
      </c>
      <c r="W144" s="66" t="s">
        <v>121</v>
      </c>
      <c r="X144" s="66">
        <v>0</v>
      </c>
      <c r="Y144" s="66">
        <v>1</v>
      </c>
      <c r="Z144" s="52">
        <v>0.003392187147818148</v>
      </c>
      <c r="AA144" s="52">
        <v>0</v>
      </c>
      <c r="AB144" s="66">
        <v>0</v>
      </c>
      <c r="AC144" s="66"/>
      <c r="AD144" s="52">
        <v>0.013779136761497971</v>
      </c>
      <c r="AE144" s="66">
        <v>1</v>
      </c>
      <c r="AF144" s="66"/>
      <c r="AG144" s="52">
        <v>0</v>
      </c>
      <c r="AH144" s="66">
        <v>0</v>
      </c>
      <c r="AI144" s="66"/>
      <c r="AJ144" s="52">
        <v>0</v>
      </c>
      <c r="AK144" s="66">
        <v>0</v>
      </c>
      <c r="AL144" s="66"/>
      <c r="AM144" s="42">
        <f t="shared" si="31"/>
        <v>50000000</v>
      </c>
      <c r="AN144" s="42">
        <f t="shared" si="32"/>
        <v>0</v>
      </c>
      <c r="AO144" s="19"/>
      <c r="AP144" s="19"/>
      <c r="AQ144" s="19"/>
      <c r="AR144" s="19"/>
      <c r="AS144" s="19"/>
      <c r="AT144" s="19"/>
      <c r="AU144" s="19"/>
      <c r="AV144" s="19"/>
      <c r="AW144" s="19"/>
      <c r="AX144" s="42">
        <f t="shared" si="29"/>
        <v>50000000</v>
      </c>
      <c r="AY144" s="19">
        <v>14000000</v>
      </c>
      <c r="AZ144" s="19"/>
      <c r="BA144" s="19">
        <v>36000000</v>
      </c>
      <c r="BB144" s="19"/>
      <c r="BC144" s="19"/>
      <c r="BD144" s="19"/>
      <c r="BE144" s="19"/>
      <c r="BF144" s="19"/>
      <c r="BG144" s="19"/>
      <c r="BH144" s="42">
        <f t="shared" si="33"/>
        <v>0</v>
      </c>
      <c r="BI144" s="19"/>
      <c r="BJ144" s="19"/>
      <c r="BK144" s="19"/>
      <c r="BL144" s="19"/>
      <c r="BM144" s="19"/>
      <c r="BN144" s="19"/>
      <c r="BO144" s="19"/>
      <c r="BP144" s="19"/>
      <c r="BQ144" s="19"/>
      <c r="BR144" s="42">
        <f t="shared" si="30"/>
        <v>0</v>
      </c>
      <c r="BS144" s="19"/>
      <c r="BT144" s="19"/>
      <c r="BU144" s="19"/>
      <c r="BV144" s="19"/>
      <c r="BW144" s="19"/>
      <c r="BX144" s="19"/>
      <c r="BY144" s="19"/>
      <c r="BZ144" s="19"/>
      <c r="CA144" s="19"/>
      <c r="CB144" s="32"/>
    </row>
    <row r="145" spans="2:80" ht="84" customHeight="1" thickBot="1">
      <c r="B145" s="620"/>
      <c r="C145" s="666"/>
      <c r="D145" s="670"/>
      <c r="E145" s="589"/>
      <c r="F145" s="633"/>
      <c r="G145" s="633"/>
      <c r="H145" s="490"/>
      <c r="I145" s="490"/>
      <c r="J145" s="489"/>
      <c r="K145" s="665"/>
      <c r="L145" s="589"/>
      <c r="M145" s="665"/>
      <c r="N145" s="489"/>
      <c r="O145" s="56">
        <v>145</v>
      </c>
      <c r="P145" s="56" t="s">
        <v>303</v>
      </c>
      <c r="Q145" s="56" t="s">
        <v>304</v>
      </c>
      <c r="R145" s="67"/>
      <c r="S145" s="67"/>
      <c r="T145" s="341" t="s">
        <v>754</v>
      </c>
      <c r="U145" s="67" t="s">
        <v>567</v>
      </c>
      <c r="V145" s="67" t="s">
        <v>222</v>
      </c>
      <c r="W145" s="67" t="s">
        <v>121</v>
      </c>
      <c r="X145" s="67">
        <v>0</v>
      </c>
      <c r="Y145" s="67">
        <v>8</v>
      </c>
      <c r="Z145" s="53">
        <v>0.019464912604124182</v>
      </c>
      <c r="AA145" s="53">
        <v>0.018166413906358925</v>
      </c>
      <c r="AB145" s="67">
        <v>2</v>
      </c>
      <c r="AC145" s="67"/>
      <c r="AD145" s="53">
        <v>0.01780264469585538</v>
      </c>
      <c r="AE145" s="67">
        <v>2</v>
      </c>
      <c r="AF145" s="67"/>
      <c r="AG145" s="53">
        <v>0.018811331018007752</v>
      </c>
      <c r="AH145" s="67">
        <v>2</v>
      </c>
      <c r="AI145" s="67"/>
      <c r="AJ145" s="53">
        <v>0.022859159588479477</v>
      </c>
      <c r="AK145" s="67">
        <v>2</v>
      </c>
      <c r="AL145" s="67"/>
      <c r="AM145" s="42">
        <f t="shared" si="31"/>
        <v>16500000</v>
      </c>
      <c r="AN145" s="42">
        <f t="shared" si="32"/>
        <v>0</v>
      </c>
      <c r="AO145" s="20"/>
      <c r="AP145" s="20"/>
      <c r="AQ145" s="20"/>
      <c r="AR145" s="20"/>
      <c r="AS145" s="20"/>
      <c r="AT145" s="20"/>
      <c r="AU145" s="20"/>
      <c r="AV145" s="20"/>
      <c r="AW145" s="20"/>
      <c r="AX145" s="42">
        <f t="shared" si="29"/>
        <v>5000000</v>
      </c>
      <c r="AY145" s="20">
        <v>4000000</v>
      </c>
      <c r="AZ145" s="20"/>
      <c r="BA145" s="20">
        <v>1000000</v>
      </c>
      <c r="BB145" s="20"/>
      <c r="BC145" s="20"/>
      <c r="BD145" s="20"/>
      <c r="BE145" s="20"/>
      <c r="BF145" s="20"/>
      <c r="BG145" s="20"/>
      <c r="BH145" s="42">
        <f t="shared" si="33"/>
        <v>5500000</v>
      </c>
      <c r="BI145" s="20">
        <v>4000000</v>
      </c>
      <c r="BJ145" s="20"/>
      <c r="BK145" s="20">
        <v>1500000</v>
      </c>
      <c r="BL145" s="20"/>
      <c r="BM145" s="20"/>
      <c r="BN145" s="20"/>
      <c r="BO145" s="20"/>
      <c r="BP145" s="20"/>
      <c r="BQ145" s="20"/>
      <c r="BR145" s="42">
        <f t="shared" si="30"/>
        <v>6000000</v>
      </c>
      <c r="BS145" s="20">
        <v>4000000</v>
      </c>
      <c r="BT145" s="20"/>
      <c r="BU145" s="20">
        <v>2000000</v>
      </c>
      <c r="BV145" s="20"/>
      <c r="BW145" s="20"/>
      <c r="BX145" s="20"/>
      <c r="BY145" s="20"/>
      <c r="BZ145" s="20"/>
      <c r="CA145" s="20"/>
      <c r="CB145" s="38"/>
    </row>
    <row r="146" spans="2:80" ht="84" customHeight="1">
      <c r="B146" s="620"/>
      <c r="C146" s="666"/>
      <c r="D146" s="713" t="s">
        <v>221</v>
      </c>
      <c r="E146" s="705">
        <v>0.004971873186802703</v>
      </c>
      <c r="F146" s="709" t="s">
        <v>418</v>
      </c>
      <c r="G146" s="575">
        <v>20</v>
      </c>
      <c r="H146" s="230" t="s">
        <v>648</v>
      </c>
      <c r="I146" s="230" t="s">
        <v>644</v>
      </c>
      <c r="J146" s="230" t="s">
        <v>647</v>
      </c>
      <c r="K146" s="231">
        <v>0.85</v>
      </c>
      <c r="L146" s="232">
        <v>0.004969043953064202</v>
      </c>
      <c r="M146" s="253"/>
      <c r="N146" s="253"/>
      <c r="O146" s="162">
        <v>146</v>
      </c>
      <c r="P146" s="162" t="s">
        <v>310</v>
      </c>
      <c r="Q146" s="162" t="s">
        <v>309</v>
      </c>
      <c r="R146" s="94"/>
      <c r="S146" s="94"/>
      <c r="T146" s="94" t="s">
        <v>645</v>
      </c>
      <c r="U146" s="94" t="s">
        <v>646</v>
      </c>
      <c r="V146" s="94" t="s">
        <v>222</v>
      </c>
      <c r="W146" s="94" t="s">
        <v>121</v>
      </c>
      <c r="X146" s="391">
        <v>1218</v>
      </c>
      <c r="Y146" s="96" t="s">
        <v>649</v>
      </c>
      <c r="Z146" s="97">
        <v>0.0026029608860067776</v>
      </c>
      <c r="AA146" s="97">
        <v>0</v>
      </c>
      <c r="AB146" s="96">
        <v>0</v>
      </c>
      <c r="AC146" s="94"/>
      <c r="AD146" s="97">
        <v>0.0027732916597961645</v>
      </c>
      <c r="AE146" s="96" t="s">
        <v>650</v>
      </c>
      <c r="AF146" s="94"/>
      <c r="AG146" s="97">
        <v>0.003779642287254802</v>
      </c>
      <c r="AH146" s="96" t="s">
        <v>650</v>
      </c>
      <c r="AI146" s="94"/>
      <c r="AJ146" s="97">
        <v>0.003686114866343254</v>
      </c>
      <c r="AK146" s="96" t="s">
        <v>651</v>
      </c>
      <c r="AL146" s="94"/>
      <c r="AM146" s="220">
        <f t="shared" si="31"/>
        <v>30909000</v>
      </c>
      <c r="AN146" s="220">
        <f t="shared" si="32"/>
        <v>0</v>
      </c>
      <c r="AO146" s="221">
        <v>0</v>
      </c>
      <c r="AP146" s="221">
        <v>0</v>
      </c>
      <c r="AQ146" s="221">
        <v>0</v>
      </c>
      <c r="AR146" s="221">
        <v>0</v>
      </c>
      <c r="AS146" s="221">
        <v>0</v>
      </c>
      <c r="AT146" s="221">
        <v>0</v>
      </c>
      <c r="AU146" s="221">
        <v>0</v>
      </c>
      <c r="AV146" s="221">
        <v>0</v>
      </c>
      <c r="AW146" s="221">
        <v>0</v>
      </c>
      <c r="AX146" s="220">
        <f t="shared" si="29"/>
        <v>10000000</v>
      </c>
      <c r="AY146" s="221">
        <v>1000000</v>
      </c>
      <c r="AZ146" s="221">
        <v>0</v>
      </c>
      <c r="BA146" s="221">
        <v>9000000</v>
      </c>
      <c r="BB146" s="221">
        <v>0</v>
      </c>
      <c r="BC146" s="221">
        <v>0</v>
      </c>
      <c r="BD146" s="221">
        <v>0</v>
      </c>
      <c r="BE146" s="221">
        <v>0</v>
      </c>
      <c r="BF146" s="221">
        <v>0</v>
      </c>
      <c r="BG146" s="221">
        <v>0</v>
      </c>
      <c r="BH146" s="220">
        <f t="shared" si="33"/>
        <v>10300000</v>
      </c>
      <c r="BI146" s="221">
        <v>1030000</v>
      </c>
      <c r="BJ146" s="221">
        <v>0</v>
      </c>
      <c r="BK146" s="221">
        <v>9270000</v>
      </c>
      <c r="BL146" s="221">
        <v>0</v>
      </c>
      <c r="BM146" s="221">
        <v>0</v>
      </c>
      <c r="BN146" s="221">
        <v>0</v>
      </c>
      <c r="BO146" s="221">
        <v>0</v>
      </c>
      <c r="BP146" s="221">
        <v>0</v>
      </c>
      <c r="BQ146" s="221">
        <v>0</v>
      </c>
      <c r="BR146" s="220">
        <f t="shared" si="30"/>
        <v>10609000</v>
      </c>
      <c r="BS146" s="221">
        <v>1060900</v>
      </c>
      <c r="BT146" s="221">
        <v>0</v>
      </c>
      <c r="BU146" s="221">
        <v>9548100</v>
      </c>
      <c r="BV146" s="221">
        <v>0</v>
      </c>
      <c r="BW146" s="221">
        <v>0</v>
      </c>
      <c r="BX146" s="221">
        <v>0</v>
      </c>
      <c r="BY146" s="221">
        <v>0</v>
      </c>
      <c r="BZ146" s="221">
        <v>0</v>
      </c>
      <c r="CA146" s="221">
        <v>0</v>
      </c>
      <c r="CB146" s="222"/>
    </row>
    <row r="147" spans="2:80" ht="84" customHeight="1">
      <c r="B147" s="620"/>
      <c r="C147" s="666"/>
      <c r="D147" s="714"/>
      <c r="E147" s="706"/>
      <c r="F147" s="710"/>
      <c r="G147" s="576"/>
      <c r="H147" s="95" t="s">
        <v>710</v>
      </c>
      <c r="I147" s="95" t="s">
        <v>710</v>
      </c>
      <c r="J147" s="95" t="s">
        <v>710</v>
      </c>
      <c r="K147" s="95" t="s">
        <v>710</v>
      </c>
      <c r="L147" s="95" t="s">
        <v>710</v>
      </c>
      <c r="M147" s="255"/>
      <c r="N147" s="256"/>
      <c r="O147" s="163">
        <v>147</v>
      </c>
      <c r="P147" s="163"/>
      <c r="Q147" s="163"/>
      <c r="R147" s="104"/>
      <c r="S147" s="104"/>
      <c r="T147" s="104" t="s">
        <v>641</v>
      </c>
      <c r="U147" s="104" t="s">
        <v>223</v>
      </c>
      <c r="V147" s="104" t="s">
        <v>222</v>
      </c>
      <c r="W147" s="104" t="s">
        <v>121</v>
      </c>
      <c r="X147" s="104">
        <v>0</v>
      </c>
      <c r="Y147" s="105">
        <v>1</v>
      </c>
      <c r="Z147" s="106">
        <v>1E-06</v>
      </c>
      <c r="AA147" s="106">
        <v>0</v>
      </c>
      <c r="AB147" s="105">
        <v>0.1</v>
      </c>
      <c r="AC147" s="104"/>
      <c r="AD147" s="106">
        <v>0</v>
      </c>
      <c r="AE147" s="105">
        <v>0.5</v>
      </c>
      <c r="AF147" s="104"/>
      <c r="AG147" s="106">
        <v>0</v>
      </c>
      <c r="AH147" s="105">
        <v>0.9</v>
      </c>
      <c r="AI147" s="104"/>
      <c r="AJ147" s="106">
        <v>0</v>
      </c>
      <c r="AK147" s="105">
        <v>1</v>
      </c>
      <c r="AL147" s="104"/>
      <c r="AM147" s="213">
        <f t="shared" si="31"/>
        <v>0</v>
      </c>
      <c r="AN147" s="213">
        <f t="shared" si="32"/>
        <v>0</v>
      </c>
      <c r="AO147" s="107"/>
      <c r="AP147" s="107">
        <v>0</v>
      </c>
      <c r="AQ147" s="107">
        <v>0</v>
      </c>
      <c r="AR147" s="107">
        <v>0</v>
      </c>
      <c r="AS147" s="107">
        <v>0</v>
      </c>
      <c r="AT147" s="107">
        <v>0</v>
      </c>
      <c r="AU147" s="107">
        <v>0</v>
      </c>
      <c r="AV147" s="107">
        <v>0</v>
      </c>
      <c r="AW147" s="107">
        <v>0</v>
      </c>
      <c r="AX147" s="213">
        <f t="shared" si="29"/>
        <v>0</v>
      </c>
      <c r="AY147" s="107">
        <v>0</v>
      </c>
      <c r="AZ147" s="107">
        <v>0</v>
      </c>
      <c r="BA147" s="107">
        <v>0</v>
      </c>
      <c r="BB147" s="107">
        <v>0</v>
      </c>
      <c r="BC147" s="107">
        <v>0</v>
      </c>
      <c r="BD147" s="107">
        <v>0</v>
      </c>
      <c r="BE147" s="107">
        <v>0</v>
      </c>
      <c r="BF147" s="107">
        <v>0</v>
      </c>
      <c r="BG147" s="107">
        <v>0</v>
      </c>
      <c r="BH147" s="213">
        <f t="shared" si="33"/>
        <v>0</v>
      </c>
      <c r="BI147" s="107">
        <v>0</v>
      </c>
      <c r="BJ147" s="107">
        <v>0</v>
      </c>
      <c r="BK147" s="107">
        <v>0</v>
      </c>
      <c r="BL147" s="107">
        <v>0</v>
      </c>
      <c r="BM147" s="107">
        <v>0</v>
      </c>
      <c r="BN147" s="107">
        <v>0</v>
      </c>
      <c r="BO147" s="107">
        <v>0</v>
      </c>
      <c r="BP147" s="107">
        <v>0</v>
      </c>
      <c r="BQ147" s="107">
        <v>0</v>
      </c>
      <c r="BR147" s="213">
        <f t="shared" si="30"/>
        <v>0</v>
      </c>
      <c r="BS147" s="107">
        <v>0</v>
      </c>
      <c r="BT147" s="107">
        <v>0</v>
      </c>
      <c r="BU147" s="107">
        <v>0</v>
      </c>
      <c r="BV147" s="107">
        <v>0</v>
      </c>
      <c r="BW147" s="107">
        <v>0</v>
      </c>
      <c r="BX147" s="107">
        <v>0</v>
      </c>
      <c r="BY147" s="107">
        <v>0</v>
      </c>
      <c r="BZ147" s="107">
        <v>0</v>
      </c>
      <c r="CA147" s="107">
        <v>0</v>
      </c>
      <c r="CB147" s="108"/>
    </row>
    <row r="148" spans="2:80" ht="84" customHeight="1">
      <c r="B148" s="620"/>
      <c r="C148" s="666"/>
      <c r="D148" s="715"/>
      <c r="E148" s="707"/>
      <c r="F148" s="711"/>
      <c r="G148" s="576"/>
      <c r="H148" s="95" t="s">
        <v>710</v>
      </c>
      <c r="I148" s="95" t="s">
        <v>710</v>
      </c>
      <c r="J148" s="95" t="s">
        <v>710</v>
      </c>
      <c r="K148" s="95" t="s">
        <v>710</v>
      </c>
      <c r="L148" s="95" t="s">
        <v>710</v>
      </c>
      <c r="M148" s="256"/>
      <c r="N148" s="256"/>
      <c r="O148" s="164">
        <v>148</v>
      </c>
      <c r="P148" s="164" t="s">
        <v>311</v>
      </c>
      <c r="Q148" s="164" t="s">
        <v>312</v>
      </c>
      <c r="R148" s="95"/>
      <c r="S148" s="95"/>
      <c r="T148" s="95" t="s">
        <v>642</v>
      </c>
      <c r="U148" s="95" t="s">
        <v>561</v>
      </c>
      <c r="V148" s="95" t="s">
        <v>222</v>
      </c>
      <c r="W148" s="95" t="s">
        <v>121</v>
      </c>
      <c r="X148" s="95">
        <v>1</v>
      </c>
      <c r="Y148" s="95">
        <v>4</v>
      </c>
      <c r="Z148" s="98">
        <v>0.0023640830670574237</v>
      </c>
      <c r="AA148" s="98">
        <v>0.004969043953064202</v>
      </c>
      <c r="AB148" s="95">
        <v>1</v>
      </c>
      <c r="AC148" s="95"/>
      <c r="AD148" s="98">
        <v>0.002195752293268037</v>
      </c>
      <c r="AE148" s="95">
        <v>1</v>
      </c>
      <c r="AF148" s="95"/>
      <c r="AG148" s="98">
        <v>0.0011894016658093995</v>
      </c>
      <c r="AH148" s="95">
        <v>1</v>
      </c>
      <c r="AI148" s="95"/>
      <c r="AJ148" s="98">
        <v>0.0012829290867209478</v>
      </c>
      <c r="AK148" s="95">
        <v>1</v>
      </c>
      <c r="AL148" s="95"/>
      <c r="AM148" s="213">
        <f t="shared" si="31"/>
        <v>21082680</v>
      </c>
      <c r="AN148" s="213">
        <f t="shared" si="32"/>
        <v>5000000</v>
      </c>
      <c r="AO148" s="46">
        <v>1000000</v>
      </c>
      <c r="AP148" s="46">
        <v>0</v>
      </c>
      <c r="AQ148" s="46">
        <v>4000000</v>
      </c>
      <c r="AR148" s="46">
        <v>0</v>
      </c>
      <c r="AS148" s="46">
        <v>0</v>
      </c>
      <c r="AT148" s="46">
        <v>0</v>
      </c>
      <c r="AU148" s="46">
        <v>0</v>
      </c>
      <c r="AV148" s="46">
        <v>0</v>
      </c>
      <c r="AW148" s="46">
        <v>0</v>
      </c>
      <c r="AX148" s="213">
        <f t="shared" si="29"/>
        <v>5200000</v>
      </c>
      <c r="AY148" s="46">
        <v>1100000</v>
      </c>
      <c r="AZ148" s="46">
        <v>0</v>
      </c>
      <c r="BA148" s="46">
        <v>4100000</v>
      </c>
      <c r="BB148" s="46">
        <v>0</v>
      </c>
      <c r="BC148" s="46">
        <v>0</v>
      </c>
      <c r="BD148" s="46">
        <v>0</v>
      </c>
      <c r="BE148" s="46">
        <v>0</v>
      </c>
      <c r="BF148" s="46">
        <v>0</v>
      </c>
      <c r="BG148" s="46">
        <v>0</v>
      </c>
      <c r="BH148" s="213">
        <f t="shared" si="33"/>
        <v>5366000</v>
      </c>
      <c r="BI148" s="46">
        <v>1133000</v>
      </c>
      <c r="BJ148" s="46">
        <v>0</v>
      </c>
      <c r="BK148" s="46">
        <v>4233000</v>
      </c>
      <c r="BL148" s="46">
        <v>0</v>
      </c>
      <c r="BM148" s="46">
        <v>0</v>
      </c>
      <c r="BN148" s="46">
        <v>0</v>
      </c>
      <c r="BO148" s="46">
        <v>0</v>
      </c>
      <c r="BP148" s="46">
        <v>0</v>
      </c>
      <c r="BQ148" s="46">
        <v>0</v>
      </c>
      <c r="BR148" s="213">
        <f t="shared" si="30"/>
        <v>5516680</v>
      </c>
      <c r="BS148" s="46">
        <v>1166990</v>
      </c>
      <c r="BT148" s="46">
        <v>0</v>
      </c>
      <c r="BU148" s="46">
        <v>4349690</v>
      </c>
      <c r="BV148" s="46">
        <v>0</v>
      </c>
      <c r="BW148" s="46">
        <v>0</v>
      </c>
      <c r="BX148" s="46">
        <v>0</v>
      </c>
      <c r="BY148" s="46">
        <v>0</v>
      </c>
      <c r="BZ148" s="46">
        <v>0</v>
      </c>
      <c r="CA148" s="46">
        <v>0</v>
      </c>
      <c r="CB148" s="45"/>
    </row>
    <row r="149" spans="2:80" ht="84" customHeight="1" thickBot="1">
      <c r="B149" s="620"/>
      <c r="C149" s="666"/>
      <c r="D149" s="716"/>
      <c r="E149" s="708"/>
      <c r="F149" s="712"/>
      <c r="G149" s="577"/>
      <c r="H149" s="95" t="s">
        <v>710</v>
      </c>
      <c r="I149" s="95" t="s">
        <v>710</v>
      </c>
      <c r="J149" s="95" t="s">
        <v>710</v>
      </c>
      <c r="K149" s="95" t="s">
        <v>710</v>
      </c>
      <c r="L149" s="95" t="s">
        <v>710</v>
      </c>
      <c r="M149" s="254"/>
      <c r="N149" s="254"/>
      <c r="O149" s="223">
        <v>149</v>
      </c>
      <c r="P149" s="223"/>
      <c r="Q149" s="223"/>
      <c r="R149" s="224"/>
      <c r="S149" s="224"/>
      <c r="T149" s="224" t="s">
        <v>643</v>
      </c>
      <c r="U149" s="224" t="s">
        <v>223</v>
      </c>
      <c r="V149" s="224" t="s">
        <v>222</v>
      </c>
      <c r="W149" s="224" t="s">
        <v>121</v>
      </c>
      <c r="X149" s="224">
        <v>0</v>
      </c>
      <c r="Y149" s="225">
        <v>1</v>
      </c>
      <c r="Z149" s="226">
        <v>1E-06</v>
      </c>
      <c r="AA149" s="226">
        <v>0</v>
      </c>
      <c r="AB149" s="225">
        <v>0.1</v>
      </c>
      <c r="AC149" s="224"/>
      <c r="AD149" s="226">
        <v>0</v>
      </c>
      <c r="AE149" s="225">
        <v>0.5</v>
      </c>
      <c r="AF149" s="224"/>
      <c r="AG149" s="226">
        <v>0</v>
      </c>
      <c r="AH149" s="225">
        <v>0.9</v>
      </c>
      <c r="AI149" s="224"/>
      <c r="AJ149" s="226">
        <v>0</v>
      </c>
      <c r="AK149" s="225">
        <v>1</v>
      </c>
      <c r="AL149" s="224"/>
      <c r="AM149" s="227">
        <f t="shared" si="31"/>
        <v>0</v>
      </c>
      <c r="AN149" s="227">
        <f t="shared" si="32"/>
        <v>0</v>
      </c>
      <c r="AO149" s="228">
        <v>0</v>
      </c>
      <c r="AP149" s="228">
        <v>0</v>
      </c>
      <c r="AQ149" s="228">
        <v>0</v>
      </c>
      <c r="AR149" s="228">
        <v>0</v>
      </c>
      <c r="AS149" s="228">
        <v>0</v>
      </c>
      <c r="AT149" s="228">
        <v>0</v>
      </c>
      <c r="AU149" s="228">
        <v>0</v>
      </c>
      <c r="AV149" s="228">
        <v>0</v>
      </c>
      <c r="AW149" s="228">
        <v>0</v>
      </c>
      <c r="AX149" s="227">
        <f t="shared" si="29"/>
        <v>0</v>
      </c>
      <c r="AY149" s="228">
        <v>0</v>
      </c>
      <c r="AZ149" s="228">
        <v>0</v>
      </c>
      <c r="BA149" s="228">
        <v>0</v>
      </c>
      <c r="BB149" s="228">
        <v>0</v>
      </c>
      <c r="BC149" s="228">
        <v>0</v>
      </c>
      <c r="BD149" s="228">
        <v>0</v>
      </c>
      <c r="BE149" s="228">
        <v>0</v>
      </c>
      <c r="BF149" s="228">
        <v>0</v>
      </c>
      <c r="BG149" s="228">
        <v>0</v>
      </c>
      <c r="BH149" s="227">
        <f t="shared" si="33"/>
        <v>0</v>
      </c>
      <c r="BI149" s="228">
        <v>0</v>
      </c>
      <c r="BJ149" s="228">
        <v>0</v>
      </c>
      <c r="BK149" s="228">
        <v>0</v>
      </c>
      <c r="BL149" s="228">
        <v>0</v>
      </c>
      <c r="BM149" s="228">
        <v>0</v>
      </c>
      <c r="BN149" s="228">
        <v>0</v>
      </c>
      <c r="BO149" s="228">
        <v>0</v>
      </c>
      <c r="BP149" s="228">
        <v>0</v>
      </c>
      <c r="BQ149" s="228">
        <v>0</v>
      </c>
      <c r="BR149" s="227">
        <f t="shared" si="30"/>
        <v>0</v>
      </c>
      <c r="BS149" s="228">
        <v>0</v>
      </c>
      <c r="BT149" s="228">
        <v>0</v>
      </c>
      <c r="BU149" s="228">
        <v>0</v>
      </c>
      <c r="BV149" s="228">
        <v>0</v>
      </c>
      <c r="BW149" s="228">
        <v>0</v>
      </c>
      <c r="BX149" s="228">
        <v>0</v>
      </c>
      <c r="BY149" s="228">
        <v>0</v>
      </c>
      <c r="BZ149" s="228">
        <v>0</v>
      </c>
      <c r="CA149" s="228">
        <v>0</v>
      </c>
      <c r="CB149" s="229"/>
    </row>
    <row r="150" spans="2:80" ht="84" customHeight="1">
      <c r="B150" s="620"/>
      <c r="C150" s="666"/>
      <c r="D150" s="560" t="s">
        <v>85</v>
      </c>
      <c r="E150" s="563">
        <v>0.012045261968661698</v>
      </c>
      <c r="F150" s="573" t="s">
        <v>708</v>
      </c>
      <c r="G150" s="573">
        <v>21</v>
      </c>
      <c r="H150" s="326" t="s">
        <v>659</v>
      </c>
      <c r="I150" s="326" t="s">
        <v>656</v>
      </c>
      <c r="J150" s="326" t="s">
        <v>658</v>
      </c>
      <c r="K150" s="329">
        <v>0.03</v>
      </c>
      <c r="L150" s="330">
        <v>0.012038404879905124</v>
      </c>
      <c r="M150" s="326"/>
      <c r="N150" s="326"/>
      <c r="O150" s="122">
        <v>150</v>
      </c>
      <c r="P150" s="122"/>
      <c r="Q150" s="122"/>
      <c r="R150" s="165"/>
      <c r="S150" s="165"/>
      <c r="T150" s="165" t="s">
        <v>355</v>
      </c>
      <c r="U150" s="165" t="s">
        <v>568</v>
      </c>
      <c r="V150" s="165" t="s">
        <v>63</v>
      </c>
      <c r="W150" s="165" t="s">
        <v>69</v>
      </c>
      <c r="X150" s="165">
        <v>0</v>
      </c>
      <c r="Y150" s="165">
        <v>4</v>
      </c>
      <c r="Z150" s="117">
        <v>0.006879088502802928</v>
      </c>
      <c r="AA150" s="117">
        <v>0.006879088502802927</v>
      </c>
      <c r="AB150" s="165">
        <v>0</v>
      </c>
      <c r="AC150" s="165"/>
      <c r="AD150" s="117">
        <v>0.006879088502802927</v>
      </c>
      <c r="AE150" s="165">
        <v>2</v>
      </c>
      <c r="AF150" s="165"/>
      <c r="AG150" s="117">
        <v>0.006879088502802927</v>
      </c>
      <c r="AH150" s="165">
        <v>1</v>
      </c>
      <c r="AI150" s="165"/>
      <c r="AJ150" s="117">
        <v>0.006879088502802927</v>
      </c>
      <c r="AK150" s="165">
        <v>1</v>
      </c>
      <c r="AL150" s="165"/>
      <c r="AM150" s="216">
        <f t="shared" si="31"/>
        <v>0</v>
      </c>
      <c r="AN150" s="216">
        <f t="shared" si="32"/>
        <v>0</v>
      </c>
      <c r="AO150" s="21"/>
      <c r="AP150" s="21"/>
      <c r="AQ150" s="21"/>
      <c r="AR150" s="21"/>
      <c r="AS150" s="21"/>
      <c r="AT150" s="21"/>
      <c r="AU150" s="21"/>
      <c r="AV150" s="21"/>
      <c r="AW150" s="21"/>
      <c r="AX150" s="216">
        <f t="shared" si="29"/>
        <v>0</v>
      </c>
      <c r="AY150" s="21"/>
      <c r="AZ150" s="21">
        <v>0</v>
      </c>
      <c r="BA150" s="21"/>
      <c r="BB150" s="21">
        <v>0</v>
      </c>
      <c r="BC150" s="21">
        <v>0</v>
      </c>
      <c r="BD150" s="21">
        <v>0</v>
      </c>
      <c r="BE150" s="21">
        <v>0</v>
      </c>
      <c r="BF150" s="21">
        <v>0</v>
      </c>
      <c r="BG150" s="21"/>
      <c r="BH150" s="216">
        <f t="shared" si="33"/>
        <v>0</v>
      </c>
      <c r="BI150" s="21"/>
      <c r="BJ150" s="21"/>
      <c r="BK150" s="21">
        <v>0</v>
      </c>
      <c r="BL150" s="21"/>
      <c r="BM150" s="21">
        <v>0</v>
      </c>
      <c r="BN150" s="21">
        <v>0</v>
      </c>
      <c r="BO150" s="21">
        <v>0</v>
      </c>
      <c r="BP150" s="21">
        <v>0</v>
      </c>
      <c r="BQ150" s="21"/>
      <c r="BR150" s="216">
        <f t="shared" si="30"/>
        <v>0</v>
      </c>
      <c r="BS150" s="21"/>
      <c r="BT150" s="21"/>
      <c r="BU150" s="21">
        <v>0</v>
      </c>
      <c r="BV150" s="21"/>
      <c r="BW150" s="21">
        <v>0</v>
      </c>
      <c r="BX150" s="21">
        <v>0</v>
      </c>
      <c r="BY150" s="21">
        <v>0</v>
      </c>
      <c r="BZ150" s="21">
        <v>0</v>
      </c>
      <c r="CA150" s="21"/>
      <c r="CB150" s="12"/>
    </row>
    <row r="151" spans="2:80" ht="84" customHeight="1">
      <c r="B151" s="620"/>
      <c r="C151" s="666"/>
      <c r="D151" s="561"/>
      <c r="E151" s="539"/>
      <c r="F151" s="571"/>
      <c r="G151" s="571"/>
      <c r="H151" s="392"/>
      <c r="I151" s="392"/>
      <c r="J151" s="392"/>
      <c r="K151" s="393"/>
      <c r="L151" s="394"/>
      <c r="M151" s="392"/>
      <c r="N151" s="392"/>
      <c r="O151" s="123">
        <v>151</v>
      </c>
      <c r="P151" s="348" t="s">
        <v>88</v>
      </c>
      <c r="Q151" s="123" t="s">
        <v>89</v>
      </c>
      <c r="R151" s="166"/>
      <c r="S151" s="166"/>
      <c r="T151" s="166" t="s">
        <v>356</v>
      </c>
      <c r="U151" s="166" t="s">
        <v>569</v>
      </c>
      <c r="V151" s="166" t="s">
        <v>63</v>
      </c>
      <c r="W151" s="166" t="s">
        <v>69</v>
      </c>
      <c r="X151" s="166">
        <v>0</v>
      </c>
      <c r="Y151" s="166">
        <v>100</v>
      </c>
      <c r="Z151" s="118">
        <v>0.000859886062850366</v>
      </c>
      <c r="AA151" s="118">
        <v>0.0008598860628503659</v>
      </c>
      <c r="AB151" s="166">
        <v>0</v>
      </c>
      <c r="AC151" s="166"/>
      <c r="AD151" s="118">
        <v>0.0008598860628503659</v>
      </c>
      <c r="AE151" s="166">
        <v>30</v>
      </c>
      <c r="AF151" s="166"/>
      <c r="AG151" s="118">
        <v>0.0008598860628503659</v>
      </c>
      <c r="AH151" s="166">
        <v>60</v>
      </c>
      <c r="AI151" s="166"/>
      <c r="AJ151" s="118">
        <v>0.0008598860628503659</v>
      </c>
      <c r="AK151" s="166">
        <v>30</v>
      </c>
      <c r="AL151" s="166"/>
      <c r="AM151" s="217">
        <f t="shared" si="31"/>
        <v>10674508</v>
      </c>
      <c r="AN151" s="217">
        <f t="shared" si="32"/>
        <v>0</v>
      </c>
      <c r="AO151" s="22"/>
      <c r="AP151" s="22"/>
      <c r="AQ151" s="22"/>
      <c r="AR151" s="22"/>
      <c r="AS151" s="22"/>
      <c r="AT151" s="22"/>
      <c r="AU151" s="22"/>
      <c r="AV151" s="22"/>
      <c r="AW151" s="22"/>
      <c r="AX151" s="217">
        <f t="shared" si="29"/>
        <v>2060000</v>
      </c>
      <c r="AY151" s="22">
        <v>1030000</v>
      </c>
      <c r="AZ151" s="22">
        <v>0</v>
      </c>
      <c r="BA151" s="22">
        <v>1030000</v>
      </c>
      <c r="BB151" s="22">
        <v>0</v>
      </c>
      <c r="BC151" s="22">
        <v>0</v>
      </c>
      <c r="BD151" s="22">
        <v>0</v>
      </c>
      <c r="BE151" s="22">
        <v>0</v>
      </c>
      <c r="BF151" s="22">
        <v>0</v>
      </c>
      <c r="BG151" s="22"/>
      <c r="BH151" s="217">
        <f t="shared" si="33"/>
        <v>4243600</v>
      </c>
      <c r="BI151" s="22">
        <v>2121800</v>
      </c>
      <c r="BJ151" s="22"/>
      <c r="BK151" s="22">
        <v>1060900</v>
      </c>
      <c r="BL151" s="22"/>
      <c r="BM151" s="22">
        <v>0</v>
      </c>
      <c r="BN151" s="22">
        <v>0</v>
      </c>
      <c r="BO151" s="22">
        <v>0</v>
      </c>
      <c r="BP151" s="22">
        <v>1060900</v>
      </c>
      <c r="BQ151" s="22"/>
      <c r="BR151" s="217">
        <f t="shared" si="30"/>
        <v>4370908</v>
      </c>
      <c r="BS151" s="22">
        <v>2185454</v>
      </c>
      <c r="BT151" s="22"/>
      <c r="BU151" s="22">
        <v>1092727</v>
      </c>
      <c r="BV151" s="22"/>
      <c r="BW151" s="22">
        <v>0</v>
      </c>
      <c r="BX151" s="22">
        <v>0</v>
      </c>
      <c r="BY151" s="22">
        <v>0</v>
      </c>
      <c r="BZ151" s="22">
        <v>1092727</v>
      </c>
      <c r="CA151" s="22"/>
      <c r="CB151" s="13"/>
    </row>
    <row r="152" spans="2:80" ht="84" customHeight="1">
      <c r="B152" s="620"/>
      <c r="C152" s="666"/>
      <c r="D152" s="561"/>
      <c r="E152" s="539"/>
      <c r="F152" s="571"/>
      <c r="G152" s="571"/>
      <c r="H152" s="392"/>
      <c r="I152" s="392"/>
      <c r="J152" s="392"/>
      <c r="K152" s="393"/>
      <c r="L152" s="394"/>
      <c r="M152" s="392"/>
      <c r="N152" s="392"/>
      <c r="O152" s="123">
        <v>152</v>
      </c>
      <c r="P152" s="123" t="s">
        <v>88</v>
      </c>
      <c r="Q152" s="123" t="s">
        <v>89</v>
      </c>
      <c r="R152" s="166"/>
      <c r="S152" s="166"/>
      <c r="T152" s="166" t="s">
        <v>357</v>
      </c>
      <c r="U152" s="166" t="s">
        <v>570</v>
      </c>
      <c r="V152" s="166" t="s">
        <v>63</v>
      </c>
      <c r="W152" s="166" t="s">
        <v>69</v>
      </c>
      <c r="X152" s="166">
        <v>0</v>
      </c>
      <c r="Y152" s="166">
        <v>2</v>
      </c>
      <c r="Z152" s="118">
        <v>0.0006449145471377744</v>
      </c>
      <c r="AA152" s="118">
        <v>0.0006449145471377744</v>
      </c>
      <c r="AB152" s="166">
        <v>0</v>
      </c>
      <c r="AC152" s="166"/>
      <c r="AD152" s="118">
        <v>0.0006449145471377744</v>
      </c>
      <c r="AE152" s="166">
        <v>1</v>
      </c>
      <c r="AF152" s="166"/>
      <c r="AG152" s="118">
        <v>0.0006449145471377746</v>
      </c>
      <c r="AH152" s="166">
        <v>1</v>
      </c>
      <c r="AI152" s="166"/>
      <c r="AJ152" s="118">
        <v>0.0006449145471377744</v>
      </c>
      <c r="AK152" s="166">
        <v>0</v>
      </c>
      <c r="AL152" s="166"/>
      <c r="AM152" s="217">
        <f t="shared" si="31"/>
        <v>8490881</v>
      </c>
      <c r="AN152" s="217">
        <f t="shared" si="32"/>
        <v>0</v>
      </c>
      <c r="AO152" s="22"/>
      <c r="AP152" s="22"/>
      <c r="AQ152" s="22"/>
      <c r="AR152" s="22"/>
      <c r="AS152" s="22"/>
      <c r="AT152" s="22"/>
      <c r="AU152" s="22"/>
      <c r="AV152" s="22"/>
      <c r="AW152" s="22"/>
      <c r="AX152" s="217">
        <f t="shared" si="29"/>
        <v>2030000</v>
      </c>
      <c r="AY152" s="22">
        <v>1000000</v>
      </c>
      <c r="AZ152" s="22">
        <v>0</v>
      </c>
      <c r="BA152" s="22">
        <v>1030000</v>
      </c>
      <c r="BB152" s="22">
        <v>0</v>
      </c>
      <c r="BC152" s="22">
        <v>0</v>
      </c>
      <c r="BD152" s="22">
        <v>0</v>
      </c>
      <c r="BE152" s="22">
        <v>0</v>
      </c>
      <c r="BF152" s="22">
        <v>0</v>
      </c>
      <c r="BG152" s="22"/>
      <c r="BH152" s="217">
        <f t="shared" si="33"/>
        <v>3182700</v>
      </c>
      <c r="BI152" s="22">
        <v>1591350</v>
      </c>
      <c r="BJ152" s="22"/>
      <c r="BK152" s="22">
        <v>530450</v>
      </c>
      <c r="BL152" s="22"/>
      <c r="BM152" s="22">
        <v>0</v>
      </c>
      <c r="BN152" s="22">
        <v>0</v>
      </c>
      <c r="BO152" s="22">
        <v>0</v>
      </c>
      <c r="BP152" s="22">
        <v>1060900</v>
      </c>
      <c r="BQ152" s="22"/>
      <c r="BR152" s="217">
        <f t="shared" si="30"/>
        <v>3278181</v>
      </c>
      <c r="BS152" s="22">
        <v>1639090.5</v>
      </c>
      <c r="BT152" s="22">
        <v>546363.5</v>
      </c>
      <c r="BU152" s="22">
        <v>0</v>
      </c>
      <c r="BV152" s="22">
        <v>1092727</v>
      </c>
      <c r="BW152" s="22">
        <v>0</v>
      </c>
      <c r="BX152" s="22">
        <v>0</v>
      </c>
      <c r="BY152" s="22">
        <v>0</v>
      </c>
      <c r="BZ152" s="22">
        <v>0</v>
      </c>
      <c r="CA152" s="22"/>
      <c r="CB152" s="13"/>
    </row>
    <row r="153" spans="2:80" ht="84" customHeight="1">
      <c r="B153" s="620"/>
      <c r="C153" s="666"/>
      <c r="D153" s="561"/>
      <c r="E153" s="539"/>
      <c r="F153" s="571"/>
      <c r="G153" s="574"/>
      <c r="H153" s="392"/>
      <c r="I153" s="392"/>
      <c r="J153" s="392"/>
      <c r="K153" s="393"/>
      <c r="L153" s="394"/>
      <c r="M153" s="392"/>
      <c r="N153" s="392"/>
      <c r="O153" s="123">
        <v>153</v>
      </c>
      <c r="P153" s="123" t="s">
        <v>86</v>
      </c>
      <c r="Q153" s="123" t="s">
        <v>87</v>
      </c>
      <c r="R153" s="166"/>
      <c r="S153" s="166"/>
      <c r="T153" s="363" t="s">
        <v>660</v>
      </c>
      <c r="U153" s="166" t="s">
        <v>657</v>
      </c>
      <c r="V153" s="166" t="s">
        <v>63</v>
      </c>
      <c r="W153" s="166" t="s">
        <v>69</v>
      </c>
      <c r="X153" s="166">
        <v>1024</v>
      </c>
      <c r="Y153" s="166">
        <v>30</v>
      </c>
      <c r="Z153" s="118">
        <v>0.006879088502802928</v>
      </c>
      <c r="AA153" s="118">
        <v>0.006879088502802927</v>
      </c>
      <c r="AB153" s="166">
        <v>6</v>
      </c>
      <c r="AC153" s="166"/>
      <c r="AD153" s="118">
        <v>0.006879088502802927</v>
      </c>
      <c r="AE153" s="166">
        <v>10</v>
      </c>
      <c r="AF153" s="166"/>
      <c r="AG153" s="118">
        <v>0.006879088502802927</v>
      </c>
      <c r="AH153" s="166">
        <v>8</v>
      </c>
      <c r="AI153" s="166"/>
      <c r="AJ153" s="118">
        <v>0.006879088502802927</v>
      </c>
      <c r="AK153" s="166">
        <v>6</v>
      </c>
      <c r="AL153" s="166"/>
      <c r="AM153" s="217">
        <f t="shared" si="31"/>
        <v>49454400</v>
      </c>
      <c r="AN153" s="217">
        <f t="shared" si="32"/>
        <v>0</v>
      </c>
      <c r="AO153" s="22"/>
      <c r="AP153" s="22"/>
      <c r="AQ153" s="22"/>
      <c r="AR153" s="22"/>
      <c r="AS153" s="22"/>
      <c r="AT153" s="22"/>
      <c r="AU153" s="22"/>
      <c r="AV153" s="22"/>
      <c r="AW153" s="22"/>
      <c r="AX153" s="217">
        <f t="shared" si="29"/>
        <v>16000000</v>
      </c>
      <c r="AY153" s="22">
        <v>6000000</v>
      </c>
      <c r="AZ153" s="22">
        <v>0</v>
      </c>
      <c r="BA153" s="22">
        <v>10000000</v>
      </c>
      <c r="BB153" s="22">
        <v>0</v>
      </c>
      <c r="BC153" s="22">
        <v>0</v>
      </c>
      <c r="BD153" s="22">
        <v>0</v>
      </c>
      <c r="BE153" s="22">
        <v>0</v>
      </c>
      <c r="BF153" s="22">
        <v>0</v>
      </c>
      <c r="BG153" s="22"/>
      <c r="BH153" s="217">
        <f t="shared" si="33"/>
        <v>16480000</v>
      </c>
      <c r="BI153" s="22">
        <f>AY153*1.03</f>
        <v>6180000</v>
      </c>
      <c r="BJ153" s="22">
        <f>AZ153*1.03</f>
        <v>0</v>
      </c>
      <c r="BK153" s="22">
        <f>BA153*1.03</f>
        <v>10300000</v>
      </c>
      <c r="BL153" s="22"/>
      <c r="BM153" s="22">
        <v>0</v>
      </c>
      <c r="BN153" s="22">
        <v>0</v>
      </c>
      <c r="BO153" s="22">
        <v>0</v>
      </c>
      <c r="BP153" s="22">
        <v>0</v>
      </c>
      <c r="BQ153" s="22"/>
      <c r="BR153" s="217">
        <f t="shared" si="30"/>
        <v>16974400</v>
      </c>
      <c r="BS153" s="22">
        <f>BI153*1.03</f>
        <v>6365400</v>
      </c>
      <c r="BT153" s="22">
        <f>BJ153*1.03</f>
        <v>0</v>
      </c>
      <c r="BU153" s="22">
        <f>BK153*1.03</f>
        <v>10609000</v>
      </c>
      <c r="BV153" s="22"/>
      <c r="BW153" s="22">
        <v>0</v>
      </c>
      <c r="BX153" s="22">
        <v>0</v>
      </c>
      <c r="BY153" s="22">
        <v>0</v>
      </c>
      <c r="BZ153" s="22">
        <v>0</v>
      </c>
      <c r="CA153" s="22"/>
      <c r="CB153" s="13"/>
    </row>
    <row r="154" spans="2:80" ht="84" customHeight="1">
      <c r="B154" s="620"/>
      <c r="C154" s="666"/>
      <c r="D154" s="561"/>
      <c r="E154" s="539"/>
      <c r="F154" s="571"/>
      <c r="G154" s="570">
        <v>22</v>
      </c>
      <c r="H154" s="520" t="s">
        <v>653</v>
      </c>
      <c r="I154" s="520" t="s">
        <v>654</v>
      </c>
      <c r="J154" s="520" t="s">
        <v>652</v>
      </c>
      <c r="K154" s="520">
        <v>20</v>
      </c>
      <c r="L154" s="539">
        <v>0.012038404879905124</v>
      </c>
      <c r="M154" s="520"/>
      <c r="N154" s="520"/>
      <c r="O154" s="123">
        <v>154</v>
      </c>
      <c r="P154" s="123"/>
      <c r="Q154" s="123"/>
      <c r="R154" s="166"/>
      <c r="S154" s="166"/>
      <c r="T154" s="166" t="s">
        <v>655</v>
      </c>
      <c r="U154" s="363" t="s">
        <v>755</v>
      </c>
      <c r="V154" s="166" t="s">
        <v>63</v>
      </c>
      <c r="W154" s="166" t="s">
        <v>69</v>
      </c>
      <c r="X154" s="166">
        <v>0</v>
      </c>
      <c r="Y154" s="166">
        <v>2</v>
      </c>
      <c r="Z154" s="118">
        <v>0.003654515767114055</v>
      </c>
      <c r="AA154" s="118">
        <v>0.003654515767114055</v>
      </c>
      <c r="AB154" s="166">
        <v>1</v>
      </c>
      <c r="AC154" s="166"/>
      <c r="AD154" s="118">
        <v>0.003654515767114055</v>
      </c>
      <c r="AE154" s="166">
        <v>0</v>
      </c>
      <c r="AF154" s="166"/>
      <c r="AG154" s="118">
        <v>0.0036545157671140555</v>
      </c>
      <c r="AH154" s="166">
        <v>1</v>
      </c>
      <c r="AI154" s="166"/>
      <c r="AJ154" s="118">
        <v>0.003654515767114055</v>
      </c>
      <c r="AK154" s="166">
        <v>0</v>
      </c>
      <c r="AL154" s="166"/>
      <c r="AM154" s="217">
        <f t="shared" si="31"/>
        <v>0</v>
      </c>
      <c r="AN154" s="217">
        <f t="shared" si="32"/>
        <v>0</v>
      </c>
      <c r="AO154" s="22"/>
      <c r="AP154" s="22"/>
      <c r="AQ154" s="22"/>
      <c r="AR154" s="22"/>
      <c r="AS154" s="22"/>
      <c r="AT154" s="22"/>
      <c r="AU154" s="22"/>
      <c r="AV154" s="22"/>
      <c r="AW154" s="22"/>
      <c r="AX154" s="217">
        <f t="shared" si="29"/>
        <v>0</v>
      </c>
      <c r="AY154" s="22"/>
      <c r="AZ154" s="22">
        <v>0</v>
      </c>
      <c r="BA154" s="22"/>
      <c r="BB154" s="22">
        <v>0</v>
      </c>
      <c r="BC154" s="22">
        <v>0</v>
      </c>
      <c r="BD154" s="22">
        <v>0</v>
      </c>
      <c r="BE154" s="22">
        <v>0</v>
      </c>
      <c r="BF154" s="22">
        <v>0</v>
      </c>
      <c r="BG154" s="22"/>
      <c r="BH154" s="217">
        <f t="shared" si="33"/>
        <v>0</v>
      </c>
      <c r="BI154" s="22"/>
      <c r="BJ154" s="22"/>
      <c r="BK154" s="22">
        <v>0</v>
      </c>
      <c r="BL154" s="22"/>
      <c r="BM154" s="22">
        <v>0</v>
      </c>
      <c r="BN154" s="22">
        <v>0</v>
      </c>
      <c r="BO154" s="22">
        <v>0</v>
      </c>
      <c r="BP154" s="22">
        <v>0</v>
      </c>
      <c r="BQ154" s="22"/>
      <c r="BR154" s="217">
        <f t="shared" si="30"/>
        <v>0</v>
      </c>
      <c r="BS154" s="22"/>
      <c r="BT154" s="22"/>
      <c r="BU154" s="22">
        <v>0</v>
      </c>
      <c r="BV154" s="22"/>
      <c r="BW154" s="22">
        <v>0</v>
      </c>
      <c r="BX154" s="22">
        <v>0</v>
      </c>
      <c r="BY154" s="22">
        <v>0</v>
      </c>
      <c r="BZ154" s="22">
        <v>0</v>
      </c>
      <c r="CA154" s="22"/>
      <c r="CB154" s="13"/>
    </row>
    <row r="155" spans="2:80" ht="84" customHeight="1">
      <c r="B155" s="620"/>
      <c r="C155" s="666"/>
      <c r="D155" s="561"/>
      <c r="E155" s="539"/>
      <c r="F155" s="571"/>
      <c r="G155" s="571"/>
      <c r="H155" s="520"/>
      <c r="I155" s="520"/>
      <c r="J155" s="520"/>
      <c r="K155" s="520"/>
      <c r="L155" s="539"/>
      <c r="M155" s="520"/>
      <c r="N155" s="520"/>
      <c r="O155" s="123">
        <v>74</v>
      </c>
      <c r="P155" s="123" t="s">
        <v>213</v>
      </c>
      <c r="Q155" s="123" t="s">
        <v>214</v>
      </c>
      <c r="R155" s="166"/>
      <c r="S155" s="166"/>
      <c r="T155" s="363" t="s">
        <v>391</v>
      </c>
      <c r="U155" s="166" t="s">
        <v>215</v>
      </c>
      <c r="V155" s="166" t="s">
        <v>63</v>
      </c>
      <c r="W155" s="166" t="s">
        <v>207</v>
      </c>
      <c r="X155" s="166" t="s">
        <v>209</v>
      </c>
      <c r="Y155" s="166">
        <v>4</v>
      </c>
      <c r="Z155" s="118">
        <v>0.0002713749718254518</v>
      </c>
      <c r="AA155" s="118">
        <v>0.00028453108303224</v>
      </c>
      <c r="AB155" s="166">
        <v>1</v>
      </c>
      <c r="AC155" s="166"/>
      <c r="AD155" s="118">
        <v>0.0002762437699342136</v>
      </c>
      <c r="AE155" s="166">
        <v>1</v>
      </c>
      <c r="AF155" s="166"/>
      <c r="AG155" s="118">
        <v>0.00026819783488758606</v>
      </c>
      <c r="AH155" s="166">
        <v>1</v>
      </c>
      <c r="AI155" s="166"/>
      <c r="AJ155" s="118">
        <v>0.0002603926814608219</v>
      </c>
      <c r="AK155" s="166">
        <v>1</v>
      </c>
      <c r="AL155" s="166"/>
      <c r="AM155" s="217">
        <f>AN155+AX155+BH155+BR155</f>
        <v>20918135</v>
      </c>
      <c r="AN155" s="217">
        <f>SUM(AO155:AV155)</f>
        <v>5000000</v>
      </c>
      <c r="AO155" s="22">
        <v>1000000</v>
      </c>
      <c r="AP155" s="22"/>
      <c r="AQ155" s="22">
        <v>4000000</v>
      </c>
      <c r="AR155" s="22"/>
      <c r="AS155" s="22"/>
      <c r="AT155" s="22"/>
      <c r="AU155" s="22"/>
      <c r="AV155" s="22"/>
      <c r="AW155" s="22"/>
      <c r="AX155" s="217">
        <f>SUM(AY155:BF155)</f>
        <v>5150000</v>
      </c>
      <c r="AY155" s="22">
        <f>AO155*1.03</f>
        <v>1030000</v>
      </c>
      <c r="AZ155" s="22">
        <f aca="true" t="shared" si="34" ref="AZ155:BE155">AP155*1.03</f>
        <v>0</v>
      </c>
      <c r="BA155" s="22">
        <f t="shared" si="34"/>
        <v>4120000</v>
      </c>
      <c r="BB155" s="22">
        <f t="shared" si="34"/>
        <v>0</v>
      </c>
      <c r="BC155" s="22">
        <f t="shared" si="34"/>
        <v>0</v>
      </c>
      <c r="BD155" s="22">
        <f t="shared" si="34"/>
        <v>0</v>
      </c>
      <c r="BE155" s="22">
        <f t="shared" si="34"/>
        <v>0</v>
      </c>
      <c r="BF155" s="22"/>
      <c r="BG155" s="22"/>
      <c r="BH155" s="217">
        <f>SUM(BI155:BP155)</f>
        <v>5304500</v>
      </c>
      <c r="BI155" s="22">
        <f>AY155*1.03</f>
        <v>1060900</v>
      </c>
      <c r="BJ155" s="22">
        <f>AZ155*1.03</f>
        <v>0</v>
      </c>
      <c r="BK155" s="22">
        <f>BA155*1.03</f>
        <v>4243600</v>
      </c>
      <c r="BL155" s="22"/>
      <c r="BM155" s="22"/>
      <c r="BN155" s="22"/>
      <c r="BO155" s="22"/>
      <c r="BP155" s="22"/>
      <c r="BQ155" s="22"/>
      <c r="BR155" s="217">
        <f>SUM(BS155:BZ155)</f>
        <v>5463635</v>
      </c>
      <c r="BS155" s="22">
        <f>BI155*1.03</f>
        <v>1092727</v>
      </c>
      <c r="BT155" s="22">
        <f>BJ155*1.03</f>
        <v>0</v>
      </c>
      <c r="BU155" s="22">
        <f>BK155*1.03</f>
        <v>4370908</v>
      </c>
      <c r="BV155" s="22">
        <f>BL155*1.03</f>
        <v>0</v>
      </c>
      <c r="BW155" s="22"/>
      <c r="BX155" s="22"/>
      <c r="BY155" s="22"/>
      <c r="BZ155" s="22"/>
      <c r="CA155" s="22"/>
      <c r="CB155" s="74"/>
    </row>
    <row r="156" spans="2:80" ht="84" customHeight="1" thickBot="1">
      <c r="B156" s="621"/>
      <c r="C156" s="667"/>
      <c r="D156" s="562"/>
      <c r="E156" s="540"/>
      <c r="F156" s="572"/>
      <c r="G156" s="572"/>
      <c r="H156" s="521"/>
      <c r="I156" s="521"/>
      <c r="J156" s="521"/>
      <c r="K156" s="521"/>
      <c r="L156" s="540"/>
      <c r="M156" s="521"/>
      <c r="N156" s="521"/>
      <c r="O156" s="196">
        <v>78</v>
      </c>
      <c r="P156" s="196" t="s">
        <v>213</v>
      </c>
      <c r="Q156" s="196" t="s">
        <v>214</v>
      </c>
      <c r="R156" s="91"/>
      <c r="S156" s="91"/>
      <c r="T156" s="364" t="s">
        <v>396</v>
      </c>
      <c r="U156" s="91" t="s">
        <v>527</v>
      </c>
      <c r="V156" s="91" t="s">
        <v>63</v>
      </c>
      <c r="W156" s="91" t="s">
        <v>207</v>
      </c>
      <c r="X156" s="91" t="s">
        <v>209</v>
      </c>
      <c r="Y156" s="91">
        <v>1</v>
      </c>
      <c r="Z156" s="131">
        <v>1E-06</v>
      </c>
      <c r="AA156" s="131">
        <v>0</v>
      </c>
      <c r="AB156" s="91">
        <v>0</v>
      </c>
      <c r="AC156" s="91"/>
      <c r="AD156" s="131">
        <v>0</v>
      </c>
      <c r="AE156" s="91">
        <v>1</v>
      </c>
      <c r="AF156" s="91"/>
      <c r="AG156" s="131">
        <v>0</v>
      </c>
      <c r="AH156" s="91">
        <v>0</v>
      </c>
      <c r="AI156" s="91"/>
      <c r="AJ156" s="131">
        <v>0</v>
      </c>
      <c r="AK156" s="91">
        <v>0</v>
      </c>
      <c r="AL156" s="91"/>
      <c r="AM156" s="201">
        <f>AN156+AX156+BH156+BR156</f>
        <v>5000000</v>
      </c>
      <c r="AN156" s="201">
        <f>SUM(AO156:AV156)</f>
        <v>0</v>
      </c>
      <c r="AO156" s="202"/>
      <c r="AP156" s="202"/>
      <c r="AQ156" s="202"/>
      <c r="AR156" s="202"/>
      <c r="AS156" s="202"/>
      <c r="AT156" s="202"/>
      <c r="AU156" s="202"/>
      <c r="AV156" s="202"/>
      <c r="AW156" s="202"/>
      <c r="AX156" s="201">
        <f>SUM(AY156:BF156)</f>
        <v>0</v>
      </c>
      <c r="AY156" s="202"/>
      <c r="AZ156" s="202"/>
      <c r="BA156" s="202"/>
      <c r="BB156" s="202"/>
      <c r="BC156" s="202"/>
      <c r="BD156" s="202"/>
      <c r="BE156" s="202"/>
      <c r="BF156" s="202"/>
      <c r="BG156" s="202"/>
      <c r="BH156" s="201">
        <f>SUM(BI156:BP156)</f>
        <v>5000000</v>
      </c>
      <c r="BI156" s="202">
        <v>5000000</v>
      </c>
      <c r="BJ156" s="202"/>
      <c r="BK156" s="202"/>
      <c r="BL156" s="202"/>
      <c r="BM156" s="202"/>
      <c r="BN156" s="202"/>
      <c r="BO156" s="202"/>
      <c r="BP156" s="202"/>
      <c r="BQ156" s="202"/>
      <c r="BR156" s="201">
        <f>SUM(BS156:BZ156)</f>
        <v>0</v>
      </c>
      <c r="BS156" s="202"/>
      <c r="BT156" s="202"/>
      <c r="BU156" s="202"/>
      <c r="BV156" s="202"/>
      <c r="BW156" s="202"/>
      <c r="BX156" s="202"/>
      <c r="BY156" s="202"/>
      <c r="BZ156" s="202"/>
      <c r="CA156" s="202"/>
      <c r="CB156" s="203"/>
    </row>
    <row r="157" spans="2:80" ht="84" customHeight="1">
      <c r="B157" s="619" t="s">
        <v>436</v>
      </c>
      <c r="C157" s="659">
        <v>0.008809938277207462</v>
      </c>
      <c r="D157" s="675" t="s">
        <v>277</v>
      </c>
      <c r="E157" s="654">
        <v>0.0017040515565310565</v>
      </c>
      <c r="F157" s="578" t="s">
        <v>406</v>
      </c>
      <c r="G157" s="578"/>
      <c r="H157" s="159" t="s">
        <v>696</v>
      </c>
      <c r="I157" s="159" t="s">
        <v>697</v>
      </c>
      <c r="J157" s="159">
        <v>0</v>
      </c>
      <c r="K157" s="167">
        <v>0.6</v>
      </c>
      <c r="L157" s="114"/>
      <c r="M157" s="167">
        <v>0.3</v>
      </c>
      <c r="N157" s="167">
        <v>0.3</v>
      </c>
      <c r="O157" s="174">
        <v>155</v>
      </c>
      <c r="P157" s="174" t="s">
        <v>278</v>
      </c>
      <c r="Q157" s="174" t="s">
        <v>279</v>
      </c>
      <c r="R157" s="171"/>
      <c r="S157" s="171"/>
      <c r="T157" s="171" t="s">
        <v>441</v>
      </c>
      <c r="U157" s="171" t="s">
        <v>280</v>
      </c>
      <c r="V157" s="171" t="s">
        <v>94</v>
      </c>
      <c r="W157" s="171" t="s">
        <v>281</v>
      </c>
      <c r="X157" s="171">
        <v>0</v>
      </c>
      <c r="Y157" s="176">
        <v>1</v>
      </c>
      <c r="Z157" s="154">
        <v>5.298596324891947E-05</v>
      </c>
      <c r="AA157" s="154">
        <v>4.825397525061808E-05</v>
      </c>
      <c r="AB157" s="176">
        <v>0.1</v>
      </c>
      <c r="AC157" s="171"/>
      <c r="AD157" s="154">
        <v>5.511590548328735E-05</v>
      </c>
      <c r="AE157" s="176">
        <v>0.2</v>
      </c>
      <c r="AF157" s="171"/>
      <c r="AG157" s="154">
        <v>5.644834938116325E-05</v>
      </c>
      <c r="AH157" s="176">
        <v>0.4</v>
      </c>
      <c r="AI157" s="171"/>
      <c r="AJ157" s="154">
        <v>5.19469720736184E-05</v>
      </c>
      <c r="AK157" s="176">
        <v>0.6</v>
      </c>
      <c r="AL157" s="171"/>
      <c r="AM157" s="191">
        <f t="shared" si="31"/>
        <v>781000</v>
      </c>
      <c r="AN157" s="191">
        <f t="shared" si="32"/>
        <v>170000</v>
      </c>
      <c r="AO157" s="99">
        <v>170000</v>
      </c>
      <c r="AP157" s="99"/>
      <c r="AQ157" s="99"/>
      <c r="AR157" s="99"/>
      <c r="AS157" s="99"/>
      <c r="AT157" s="99"/>
      <c r="AU157" s="99"/>
      <c r="AV157" s="99"/>
      <c r="AW157" s="99"/>
      <c r="AX157" s="191">
        <f t="shared" si="29"/>
        <v>200000</v>
      </c>
      <c r="AY157" s="99">
        <v>200000</v>
      </c>
      <c r="AZ157" s="99"/>
      <c r="BA157" s="99"/>
      <c r="BB157" s="99"/>
      <c r="BC157" s="99"/>
      <c r="BD157" s="99"/>
      <c r="BE157" s="99"/>
      <c r="BF157" s="99"/>
      <c r="BG157" s="99"/>
      <c r="BH157" s="191">
        <f t="shared" si="33"/>
        <v>211000</v>
      </c>
      <c r="BI157" s="99">
        <v>211000</v>
      </c>
      <c r="BJ157" s="99"/>
      <c r="BK157" s="99"/>
      <c r="BL157" s="99"/>
      <c r="BM157" s="99"/>
      <c r="BN157" s="99"/>
      <c r="BO157" s="99"/>
      <c r="BP157" s="99"/>
      <c r="BQ157" s="99"/>
      <c r="BR157" s="191">
        <f t="shared" si="30"/>
        <v>200000</v>
      </c>
      <c r="BS157" s="99">
        <v>200000</v>
      </c>
      <c r="BT157" s="99"/>
      <c r="BU157" s="99"/>
      <c r="BV157" s="99"/>
      <c r="BW157" s="99"/>
      <c r="BX157" s="99"/>
      <c r="BY157" s="99"/>
      <c r="BZ157" s="99"/>
      <c r="CA157" s="99"/>
      <c r="CB157" s="100"/>
    </row>
    <row r="158" spans="2:80" ht="84" customHeight="1">
      <c r="B158" s="620"/>
      <c r="C158" s="616"/>
      <c r="D158" s="673"/>
      <c r="E158" s="651"/>
      <c r="F158" s="482"/>
      <c r="G158" s="482"/>
      <c r="H158" s="157" t="s">
        <v>698</v>
      </c>
      <c r="I158" s="159" t="s">
        <v>699</v>
      </c>
      <c r="J158" s="159" t="s">
        <v>71</v>
      </c>
      <c r="K158" s="167">
        <v>0.4</v>
      </c>
      <c r="L158" s="140"/>
      <c r="M158" s="167">
        <v>0.1</v>
      </c>
      <c r="N158" s="167">
        <v>0.3</v>
      </c>
      <c r="O158" s="116">
        <v>156</v>
      </c>
      <c r="P158" s="116" t="s">
        <v>278</v>
      </c>
      <c r="Q158" s="116" t="s">
        <v>279</v>
      </c>
      <c r="R158" s="159"/>
      <c r="S158" s="159"/>
      <c r="T158" s="159" t="s">
        <v>282</v>
      </c>
      <c r="U158" s="159" t="s">
        <v>283</v>
      </c>
      <c r="V158" s="159" t="s">
        <v>94</v>
      </c>
      <c r="W158" s="159" t="s">
        <v>95</v>
      </c>
      <c r="X158" s="159">
        <v>0</v>
      </c>
      <c r="Y158" s="167">
        <v>0.4</v>
      </c>
      <c r="Z158" s="114">
        <v>4.952593235814496E-05</v>
      </c>
      <c r="AA158" s="114">
        <v>4.825397525061808E-05</v>
      </c>
      <c r="AB158" s="167">
        <v>0.05</v>
      </c>
      <c r="AC158" s="159"/>
      <c r="AD158" s="114">
        <v>4.684851966079425E-05</v>
      </c>
      <c r="AE158" s="167">
        <v>0.1</v>
      </c>
      <c r="AF158" s="159"/>
      <c r="AG158" s="114">
        <v>5.0830267215265485E-05</v>
      </c>
      <c r="AH158" s="167">
        <v>0.25</v>
      </c>
      <c r="AI158" s="159"/>
      <c r="AJ158" s="114">
        <v>5.19469720736184E-05</v>
      </c>
      <c r="AK158" s="167">
        <v>0.4</v>
      </c>
      <c r="AL158" s="159"/>
      <c r="AM158" s="192">
        <f t="shared" si="31"/>
        <v>730000</v>
      </c>
      <c r="AN158" s="192">
        <f t="shared" si="32"/>
        <v>170000</v>
      </c>
      <c r="AO158" s="40">
        <v>170000</v>
      </c>
      <c r="AP158" s="40"/>
      <c r="AQ158" s="40"/>
      <c r="AR158" s="40"/>
      <c r="AS158" s="40"/>
      <c r="AT158" s="40"/>
      <c r="AU158" s="40"/>
      <c r="AV158" s="40"/>
      <c r="AW158" s="40"/>
      <c r="AX158" s="192">
        <f t="shared" si="29"/>
        <v>170000</v>
      </c>
      <c r="AY158" s="40">
        <v>170000</v>
      </c>
      <c r="AZ158" s="40"/>
      <c r="BA158" s="40"/>
      <c r="BB158" s="40"/>
      <c r="BC158" s="40"/>
      <c r="BD158" s="40"/>
      <c r="BE158" s="40"/>
      <c r="BF158" s="40"/>
      <c r="BG158" s="40"/>
      <c r="BH158" s="192">
        <f t="shared" si="33"/>
        <v>190000</v>
      </c>
      <c r="BI158" s="40">
        <v>190000</v>
      </c>
      <c r="BJ158" s="40"/>
      <c r="BK158" s="40"/>
      <c r="BL158" s="40"/>
      <c r="BM158" s="40"/>
      <c r="BN158" s="40"/>
      <c r="BO158" s="40"/>
      <c r="BP158" s="40"/>
      <c r="BQ158" s="40"/>
      <c r="BR158" s="192">
        <f t="shared" si="30"/>
        <v>200000</v>
      </c>
      <c r="BS158" s="40">
        <v>200000</v>
      </c>
      <c r="BT158" s="40"/>
      <c r="BU158" s="40"/>
      <c r="BV158" s="40"/>
      <c r="BW158" s="40"/>
      <c r="BX158" s="40"/>
      <c r="BY158" s="40"/>
      <c r="BZ158" s="40"/>
      <c r="CA158" s="40"/>
      <c r="CB158" s="15"/>
    </row>
    <row r="159" spans="2:80" ht="84" customHeight="1">
      <c r="B159" s="620"/>
      <c r="C159" s="616"/>
      <c r="D159" s="673"/>
      <c r="E159" s="651"/>
      <c r="F159" s="482"/>
      <c r="G159" s="482"/>
      <c r="H159" s="529" t="s">
        <v>700</v>
      </c>
      <c r="I159" s="474" t="s">
        <v>701</v>
      </c>
      <c r="J159" s="474">
        <v>0</v>
      </c>
      <c r="K159" s="648">
        <v>16</v>
      </c>
      <c r="L159" s="651"/>
      <c r="M159" s="597">
        <v>4</v>
      </c>
      <c r="N159" s="597">
        <v>12</v>
      </c>
      <c r="O159" s="116">
        <v>157</v>
      </c>
      <c r="P159" s="116" t="s">
        <v>278</v>
      </c>
      <c r="Q159" s="116" t="s">
        <v>279</v>
      </c>
      <c r="R159" s="159"/>
      <c r="S159" s="159"/>
      <c r="T159" s="159" t="s">
        <v>402</v>
      </c>
      <c r="U159" s="159" t="s">
        <v>571</v>
      </c>
      <c r="V159" s="159" t="s">
        <v>94</v>
      </c>
      <c r="W159" s="159" t="s">
        <v>95</v>
      </c>
      <c r="X159" s="159">
        <v>0</v>
      </c>
      <c r="Y159" s="70">
        <v>15</v>
      </c>
      <c r="Z159" s="114">
        <v>0.0014192232589041566</v>
      </c>
      <c r="AA159" s="114">
        <v>0.0014192345661946494</v>
      </c>
      <c r="AB159" s="70">
        <v>3</v>
      </c>
      <c r="AC159" s="159"/>
      <c r="AD159" s="114">
        <v>0.0014192345661946494</v>
      </c>
      <c r="AE159" s="70">
        <v>5</v>
      </c>
      <c r="AF159" s="159"/>
      <c r="AG159" s="114">
        <v>0.0014192345661946494</v>
      </c>
      <c r="AH159" s="70">
        <v>5</v>
      </c>
      <c r="AI159" s="159"/>
      <c r="AJ159" s="114">
        <v>0.0014191912770512548</v>
      </c>
      <c r="AK159" s="70">
        <v>2</v>
      </c>
      <c r="AL159" s="159"/>
      <c r="AM159" s="192">
        <f t="shared" si="31"/>
        <v>20919000</v>
      </c>
      <c r="AN159" s="192">
        <f t="shared" si="32"/>
        <v>5000000</v>
      </c>
      <c r="AO159" s="40"/>
      <c r="AP159" s="40"/>
      <c r="AQ159" s="40">
        <v>5000000</v>
      </c>
      <c r="AR159" s="40"/>
      <c r="AS159" s="40"/>
      <c r="AT159" s="40"/>
      <c r="AU159" s="40"/>
      <c r="AV159" s="40"/>
      <c r="AW159" s="40"/>
      <c r="AX159" s="192">
        <f t="shared" si="29"/>
        <v>5150000</v>
      </c>
      <c r="AY159" s="40"/>
      <c r="AZ159" s="40"/>
      <c r="BA159" s="40">
        <v>5150000</v>
      </c>
      <c r="BB159" s="40"/>
      <c r="BC159" s="40"/>
      <c r="BD159" s="40"/>
      <c r="BE159" s="40"/>
      <c r="BF159" s="40"/>
      <c r="BG159" s="40"/>
      <c r="BH159" s="192">
        <f t="shared" si="33"/>
        <v>5305000</v>
      </c>
      <c r="BI159" s="40"/>
      <c r="BJ159" s="40"/>
      <c r="BK159" s="40">
        <v>5305000</v>
      </c>
      <c r="BL159" s="40"/>
      <c r="BM159" s="40"/>
      <c r="BN159" s="40"/>
      <c r="BO159" s="40"/>
      <c r="BP159" s="40"/>
      <c r="BQ159" s="40"/>
      <c r="BR159" s="192">
        <f t="shared" si="30"/>
        <v>5464000</v>
      </c>
      <c r="BS159" s="40"/>
      <c r="BT159" s="40"/>
      <c r="BU159" s="40">
        <v>5464000</v>
      </c>
      <c r="BV159" s="40"/>
      <c r="BW159" s="40"/>
      <c r="BX159" s="40"/>
      <c r="BY159" s="40"/>
      <c r="BZ159" s="40"/>
      <c r="CA159" s="40"/>
      <c r="CB159" s="15"/>
    </row>
    <row r="160" spans="2:80" ht="84" customHeight="1">
      <c r="B160" s="620"/>
      <c r="C160" s="616"/>
      <c r="D160" s="673"/>
      <c r="E160" s="651"/>
      <c r="F160" s="482"/>
      <c r="G160" s="482"/>
      <c r="H160" s="529"/>
      <c r="I160" s="475"/>
      <c r="J160" s="475"/>
      <c r="K160" s="649"/>
      <c r="L160" s="651"/>
      <c r="M160" s="597"/>
      <c r="N160" s="597"/>
      <c r="O160" s="116">
        <v>158</v>
      </c>
      <c r="P160" s="116" t="s">
        <v>278</v>
      </c>
      <c r="Q160" s="116" t="s">
        <v>279</v>
      </c>
      <c r="R160" s="159"/>
      <c r="S160" s="159"/>
      <c r="T160" s="159" t="s">
        <v>403</v>
      </c>
      <c r="U160" s="159" t="s">
        <v>572</v>
      </c>
      <c r="V160" s="159" t="s">
        <v>94</v>
      </c>
      <c r="W160" s="159" t="s">
        <v>95</v>
      </c>
      <c r="X160" s="159">
        <v>0</v>
      </c>
      <c r="Y160" s="70">
        <v>1</v>
      </c>
      <c r="Z160" s="114">
        <v>4.81690574990177E-05</v>
      </c>
      <c r="AA160" s="114">
        <v>4.825397525061808E-05</v>
      </c>
      <c r="AB160" s="70">
        <v>0</v>
      </c>
      <c r="AC160" s="159"/>
      <c r="AD160" s="114">
        <v>4.684851966079425E-05</v>
      </c>
      <c r="AE160" s="70">
        <v>1</v>
      </c>
      <c r="AF160" s="159"/>
      <c r="AG160" s="114">
        <v>4.547971277155333E-05</v>
      </c>
      <c r="AH160" s="70">
        <v>0</v>
      </c>
      <c r="AI160" s="159"/>
      <c r="AJ160" s="114">
        <v>5.19469720736184E-05</v>
      </c>
      <c r="AK160" s="70">
        <v>0</v>
      </c>
      <c r="AL160" s="159"/>
      <c r="AM160" s="192">
        <f t="shared" si="31"/>
        <v>710000</v>
      </c>
      <c r="AN160" s="192">
        <f t="shared" si="32"/>
        <v>170000</v>
      </c>
      <c r="AO160" s="40">
        <v>170000</v>
      </c>
      <c r="AP160" s="40"/>
      <c r="AQ160" s="40"/>
      <c r="AR160" s="40"/>
      <c r="AS160" s="40"/>
      <c r="AT160" s="40"/>
      <c r="AU160" s="40"/>
      <c r="AV160" s="40"/>
      <c r="AW160" s="40"/>
      <c r="AX160" s="192">
        <f t="shared" si="29"/>
        <v>170000</v>
      </c>
      <c r="AY160" s="40">
        <v>170000</v>
      </c>
      <c r="AZ160" s="40"/>
      <c r="BA160" s="40"/>
      <c r="BB160" s="40"/>
      <c r="BC160" s="40"/>
      <c r="BD160" s="40"/>
      <c r="BE160" s="40"/>
      <c r="BF160" s="40"/>
      <c r="BG160" s="40"/>
      <c r="BH160" s="192">
        <f t="shared" si="33"/>
        <v>170000</v>
      </c>
      <c r="BI160" s="40">
        <v>170000</v>
      </c>
      <c r="BJ160" s="40"/>
      <c r="BK160" s="40"/>
      <c r="BL160" s="40"/>
      <c r="BM160" s="40"/>
      <c r="BN160" s="40"/>
      <c r="BO160" s="40"/>
      <c r="BP160" s="40"/>
      <c r="BQ160" s="40"/>
      <c r="BR160" s="192">
        <f t="shared" si="30"/>
        <v>200000</v>
      </c>
      <c r="BS160" s="40">
        <v>200000</v>
      </c>
      <c r="BT160" s="40"/>
      <c r="BU160" s="40"/>
      <c r="BV160" s="40"/>
      <c r="BW160" s="40"/>
      <c r="BX160" s="40"/>
      <c r="BY160" s="40"/>
      <c r="BZ160" s="40"/>
      <c r="CA160" s="40"/>
      <c r="CB160" s="15"/>
    </row>
    <row r="161" spans="2:80" ht="84" customHeight="1">
      <c r="B161" s="620"/>
      <c r="C161" s="616"/>
      <c r="D161" s="673"/>
      <c r="E161" s="651"/>
      <c r="F161" s="482"/>
      <c r="G161" s="482"/>
      <c r="H161" s="529"/>
      <c r="I161" s="580"/>
      <c r="J161" s="580"/>
      <c r="K161" s="650"/>
      <c r="L161" s="651"/>
      <c r="M161" s="597"/>
      <c r="N161" s="597"/>
      <c r="O161" s="116">
        <v>159</v>
      </c>
      <c r="P161" s="116" t="s">
        <v>278</v>
      </c>
      <c r="Q161" s="116" t="s">
        <v>279</v>
      </c>
      <c r="R161" s="159"/>
      <c r="S161" s="159"/>
      <c r="T161" s="159" t="s">
        <v>284</v>
      </c>
      <c r="U161" s="159" t="s">
        <v>285</v>
      </c>
      <c r="V161" s="159" t="s">
        <v>94</v>
      </c>
      <c r="W161" s="159" t="s">
        <v>286</v>
      </c>
      <c r="X161" s="159">
        <v>0</v>
      </c>
      <c r="Y161" s="167">
        <v>1</v>
      </c>
      <c r="Z161" s="114">
        <v>4.63372764391959E-05</v>
      </c>
      <c r="AA161" s="114">
        <v>4.825397525061808E-05</v>
      </c>
      <c r="AB161" s="167">
        <v>0.5</v>
      </c>
      <c r="AC161" s="159"/>
      <c r="AD161" s="114">
        <v>4.684851966079425E-05</v>
      </c>
      <c r="AE161" s="167">
        <v>0.75</v>
      </c>
      <c r="AF161" s="159"/>
      <c r="AG161" s="114">
        <v>4.547971277155333E-05</v>
      </c>
      <c r="AH161" s="167">
        <v>0.9</v>
      </c>
      <c r="AI161" s="159"/>
      <c r="AJ161" s="114">
        <v>4.493413084367991E-05</v>
      </c>
      <c r="AK161" s="167">
        <v>1</v>
      </c>
      <c r="AL161" s="159"/>
      <c r="AM161" s="192">
        <f t="shared" si="31"/>
        <v>683000</v>
      </c>
      <c r="AN161" s="192">
        <f t="shared" si="32"/>
        <v>170000</v>
      </c>
      <c r="AO161" s="40">
        <v>170000</v>
      </c>
      <c r="AP161" s="40"/>
      <c r="AQ161" s="40"/>
      <c r="AR161" s="40"/>
      <c r="AS161" s="40"/>
      <c r="AT161" s="40"/>
      <c r="AU161" s="40"/>
      <c r="AV161" s="40"/>
      <c r="AW161" s="40"/>
      <c r="AX161" s="192">
        <f t="shared" si="29"/>
        <v>170000</v>
      </c>
      <c r="AY161" s="40">
        <v>170000</v>
      </c>
      <c r="AZ161" s="40"/>
      <c r="BA161" s="40"/>
      <c r="BB161" s="40"/>
      <c r="BC161" s="40"/>
      <c r="BD161" s="40"/>
      <c r="BE161" s="40"/>
      <c r="BF161" s="40"/>
      <c r="BG161" s="40"/>
      <c r="BH161" s="192">
        <f t="shared" si="33"/>
        <v>170000</v>
      </c>
      <c r="BI161" s="40">
        <v>170000</v>
      </c>
      <c r="BJ161" s="40"/>
      <c r="BK161" s="40"/>
      <c r="BL161" s="40"/>
      <c r="BM161" s="40"/>
      <c r="BN161" s="40"/>
      <c r="BO161" s="40"/>
      <c r="BP161" s="40"/>
      <c r="BQ161" s="40"/>
      <c r="BR161" s="192">
        <f t="shared" si="30"/>
        <v>173000</v>
      </c>
      <c r="BS161" s="40">
        <v>173000</v>
      </c>
      <c r="BT161" s="40"/>
      <c r="BU161" s="40"/>
      <c r="BV161" s="40"/>
      <c r="BW161" s="40"/>
      <c r="BX161" s="40"/>
      <c r="BY161" s="40"/>
      <c r="BZ161" s="40"/>
      <c r="CA161" s="40"/>
      <c r="CB161" s="15"/>
    </row>
    <row r="162" spans="2:80" ht="84" customHeight="1">
      <c r="B162" s="620"/>
      <c r="C162" s="616"/>
      <c r="D162" s="673"/>
      <c r="E162" s="651"/>
      <c r="F162" s="482"/>
      <c r="G162" s="482"/>
      <c r="H162" s="474" t="s">
        <v>702</v>
      </c>
      <c r="I162" s="474" t="s">
        <v>703</v>
      </c>
      <c r="J162" s="474">
        <v>0</v>
      </c>
      <c r="K162" s="510">
        <v>1</v>
      </c>
      <c r="L162" s="478"/>
      <c r="M162" s="510">
        <v>0.3</v>
      </c>
      <c r="N162" s="510">
        <v>0.7</v>
      </c>
      <c r="O162" s="116">
        <v>160</v>
      </c>
      <c r="P162" s="116" t="s">
        <v>278</v>
      </c>
      <c r="Q162" s="116" t="s">
        <v>279</v>
      </c>
      <c r="R162" s="159"/>
      <c r="S162" s="159"/>
      <c r="T162" s="159" t="s">
        <v>287</v>
      </c>
      <c r="U162" s="159" t="s">
        <v>573</v>
      </c>
      <c r="V162" s="159" t="s">
        <v>94</v>
      </c>
      <c r="W162" s="159" t="s">
        <v>281</v>
      </c>
      <c r="X162" s="159">
        <v>0</v>
      </c>
      <c r="Y162" s="159">
        <v>1</v>
      </c>
      <c r="Z162" s="114">
        <v>4.341999549207229E-05</v>
      </c>
      <c r="AA162" s="114">
        <v>4.5415506118228786E-05</v>
      </c>
      <c r="AB162" s="159">
        <v>0</v>
      </c>
      <c r="AC162" s="159"/>
      <c r="AD162" s="114">
        <v>4.409272438662988E-05</v>
      </c>
      <c r="AE162" s="159">
        <v>1</v>
      </c>
      <c r="AF162" s="159"/>
      <c r="AG162" s="114">
        <v>4.280443554969725E-05</v>
      </c>
      <c r="AH162" s="159">
        <v>0</v>
      </c>
      <c r="AI162" s="159"/>
      <c r="AJ162" s="114">
        <v>4.155757765889472E-05</v>
      </c>
      <c r="AK162" s="159">
        <v>0</v>
      </c>
      <c r="AL162" s="159"/>
      <c r="AM162" s="192">
        <f t="shared" si="31"/>
        <v>640000</v>
      </c>
      <c r="AN162" s="192">
        <f t="shared" si="32"/>
        <v>160000</v>
      </c>
      <c r="AO162" s="40">
        <v>160000</v>
      </c>
      <c r="AP162" s="40"/>
      <c r="AQ162" s="40"/>
      <c r="AR162" s="40"/>
      <c r="AS162" s="40"/>
      <c r="AT162" s="40"/>
      <c r="AU162" s="40"/>
      <c r="AV162" s="40"/>
      <c r="AW162" s="40"/>
      <c r="AX162" s="192">
        <f t="shared" si="29"/>
        <v>160000</v>
      </c>
      <c r="AY162" s="40">
        <v>160000</v>
      </c>
      <c r="AZ162" s="40"/>
      <c r="BA162" s="40"/>
      <c r="BB162" s="40"/>
      <c r="BC162" s="40"/>
      <c r="BD162" s="40"/>
      <c r="BE162" s="40"/>
      <c r="BF162" s="40"/>
      <c r="BG162" s="40"/>
      <c r="BH162" s="192">
        <f t="shared" si="33"/>
        <v>160000</v>
      </c>
      <c r="BI162" s="40">
        <v>160000</v>
      </c>
      <c r="BJ162" s="40"/>
      <c r="BK162" s="40"/>
      <c r="BL162" s="40"/>
      <c r="BM162" s="40"/>
      <c r="BN162" s="40"/>
      <c r="BO162" s="40"/>
      <c r="BP162" s="40"/>
      <c r="BQ162" s="40"/>
      <c r="BR162" s="192">
        <f t="shared" si="30"/>
        <v>160000</v>
      </c>
      <c r="BS162" s="40">
        <v>160000</v>
      </c>
      <c r="BT162" s="40"/>
      <c r="BU162" s="40"/>
      <c r="BV162" s="40"/>
      <c r="BW162" s="40"/>
      <c r="BX162" s="40"/>
      <c r="BY162" s="40"/>
      <c r="BZ162" s="40"/>
      <c r="CA162" s="40"/>
      <c r="CB162" s="15"/>
    </row>
    <row r="163" spans="2:80" ht="84" customHeight="1" thickBot="1">
      <c r="B163" s="620"/>
      <c r="C163" s="616"/>
      <c r="D163" s="676"/>
      <c r="E163" s="478"/>
      <c r="F163" s="579"/>
      <c r="G163" s="579"/>
      <c r="H163" s="655"/>
      <c r="I163" s="580"/>
      <c r="J163" s="580"/>
      <c r="K163" s="580"/>
      <c r="L163" s="509"/>
      <c r="M163" s="580"/>
      <c r="N163" s="580"/>
      <c r="O163" s="173">
        <v>161</v>
      </c>
      <c r="P163" s="173" t="s">
        <v>278</v>
      </c>
      <c r="Q163" s="173" t="s">
        <v>279</v>
      </c>
      <c r="R163" s="172"/>
      <c r="S163" s="172"/>
      <c r="T163" s="172" t="s">
        <v>288</v>
      </c>
      <c r="U163" s="172" t="s">
        <v>573</v>
      </c>
      <c r="V163" s="172" t="s">
        <v>94</v>
      </c>
      <c r="W163" s="172" t="s">
        <v>281</v>
      </c>
      <c r="X163" s="172">
        <v>0</v>
      </c>
      <c r="Y163" s="172">
        <v>1</v>
      </c>
      <c r="Z163" s="175">
        <v>4.341999549207229E-05</v>
      </c>
      <c r="AA163" s="175">
        <v>4.5415506118228786E-05</v>
      </c>
      <c r="AB163" s="172">
        <v>0</v>
      </c>
      <c r="AC163" s="172"/>
      <c r="AD163" s="175">
        <v>4.409272438662988E-05</v>
      </c>
      <c r="AE163" s="172">
        <v>1</v>
      </c>
      <c r="AF163" s="172"/>
      <c r="AG163" s="175">
        <v>4.280443554969725E-05</v>
      </c>
      <c r="AH163" s="172">
        <v>0</v>
      </c>
      <c r="AI163" s="172"/>
      <c r="AJ163" s="175">
        <v>4.155757765889472E-05</v>
      </c>
      <c r="AK163" s="172">
        <v>0</v>
      </c>
      <c r="AL163" s="172"/>
      <c r="AM163" s="192">
        <f t="shared" si="31"/>
        <v>640000</v>
      </c>
      <c r="AN163" s="192">
        <f t="shared" si="32"/>
        <v>160000</v>
      </c>
      <c r="AO163" s="214">
        <v>160000</v>
      </c>
      <c r="AP163" s="214"/>
      <c r="AQ163" s="214"/>
      <c r="AR163" s="214"/>
      <c r="AS163" s="214"/>
      <c r="AT163" s="214"/>
      <c r="AU163" s="214"/>
      <c r="AV163" s="214"/>
      <c r="AW163" s="214"/>
      <c r="AX163" s="192">
        <f t="shared" si="29"/>
        <v>160000</v>
      </c>
      <c r="AY163" s="214">
        <v>160000</v>
      </c>
      <c r="AZ163" s="214"/>
      <c r="BA163" s="214"/>
      <c r="BB163" s="214"/>
      <c r="BC163" s="214"/>
      <c r="BD163" s="214"/>
      <c r="BE163" s="214"/>
      <c r="BF163" s="214"/>
      <c r="BG163" s="214"/>
      <c r="BH163" s="192">
        <f t="shared" si="33"/>
        <v>160000</v>
      </c>
      <c r="BI163" s="214">
        <v>160000</v>
      </c>
      <c r="BJ163" s="214"/>
      <c r="BK163" s="214"/>
      <c r="BL163" s="214"/>
      <c r="BM163" s="214"/>
      <c r="BN163" s="214"/>
      <c r="BO163" s="214"/>
      <c r="BP163" s="214"/>
      <c r="BQ163" s="214"/>
      <c r="BR163" s="192">
        <f t="shared" si="30"/>
        <v>160000</v>
      </c>
      <c r="BS163" s="214">
        <v>160000</v>
      </c>
      <c r="BT163" s="214"/>
      <c r="BU163" s="214"/>
      <c r="BV163" s="214"/>
      <c r="BW163" s="214"/>
      <c r="BX163" s="214"/>
      <c r="BY163" s="214"/>
      <c r="BZ163" s="214"/>
      <c r="CA163" s="214"/>
      <c r="CB163" s="218"/>
    </row>
    <row r="164" spans="2:80" ht="84" customHeight="1">
      <c r="B164" s="620"/>
      <c r="C164" s="616"/>
      <c r="D164" s="630" t="s">
        <v>272</v>
      </c>
      <c r="E164" s="535">
        <v>0.0071058867206764045</v>
      </c>
      <c r="F164" s="607" t="s">
        <v>405</v>
      </c>
      <c r="G164" s="607"/>
      <c r="H164" s="583"/>
      <c r="I164" s="583"/>
      <c r="J164" s="680"/>
      <c r="K164" s="677"/>
      <c r="L164" s="535"/>
      <c r="M164" s="677"/>
      <c r="N164" s="677"/>
      <c r="O164" s="122">
        <v>162</v>
      </c>
      <c r="P164" s="122" t="s">
        <v>295</v>
      </c>
      <c r="Q164" s="122" t="s">
        <v>296</v>
      </c>
      <c r="R164" s="165"/>
      <c r="S164" s="165"/>
      <c r="T164" s="165" t="s">
        <v>273</v>
      </c>
      <c r="U164" s="165" t="s">
        <v>223</v>
      </c>
      <c r="V164" s="165" t="s">
        <v>222</v>
      </c>
      <c r="W164" s="165" t="s">
        <v>121</v>
      </c>
      <c r="X164" s="165">
        <v>0</v>
      </c>
      <c r="Y164" s="168">
        <v>1</v>
      </c>
      <c r="Z164" s="117">
        <v>1E-06</v>
      </c>
      <c r="AA164" s="117">
        <v>0</v>
      </c>
      <c r="AB164" s="168">
        <v>0.15</v>
      </c>
      <c r="AC164" s="165"/>
      <c r="AD164" s="117">
        <v>0</v>
      </c>
      <c r="AE164" s="168">
        <v>0.55</v>
      </c>
      <c r="AF164" s="165"/>
      <c r="AG164" s="117">
        <v>0</v>
      </c>
      <c r="AH164" s="168">
        <v>0.95</v>
      </c>
      <c r="AI164" s="165"/>
      <c r="AJ164" s="117">
        <v>0</v>
      </c>
      <c r="AK164" s="168">
        <v>1</v>
      </c>
      <c r="AL164" s="165"/>
      <c r="AM164" s="200">
        <f t="shared" si="31"/>
        <v>0</v>
      </c>
      <c r="AN164" s="200">
        <f t="shared" si="32"/>
        <v>0</v>
      </c>
      <c r="AO164" s="21"/>
      <c r="AP164" s="21"/>
      <c r="AQ164" s="21"/>
      <c r="AR164" s="21"/>
      <c r="AS164" s="21"/>
      <c r="AT164" s="21"/>
      <c r="AU164" s="21"/>
      <c r="AV164" s="21"/>
      <c r="AW164" s="21"/>
      <c r="AX164" s="200">
        <f t="shared" si="29"/>
        <v>0</v>
      </c>
      <c r="AY164" s="21"/>
      <c r="AZ164" s="21"/>
      <c r="BA164" s="21"/>
      <c r="BB164" s="21"/>
      <c r="BC164" s="21"/>
      <c r="BD164" s="21"/>
      <c r="BE164" s="21"/>
      <c r="BF164" s="21"/>
      <c r="BG164" s="21"/>
      <c r="BH164" s="200">
        <f t="shared" si="33"/>
        <v>0</v>
      </c>
      <c r="BI164" s="21"/>
      <c r="BJ164" s="21"/>
      <c r="BK164" s="21"/>
      <c r="BL164" s="21"/>
      <c r="BM164" s="21"/>
      <c r="BN164" s="21"/>
      <c r="BO164" s="21"/>
      <c r="BP164" s="21"/>
      <c r="BQ164" s="21"/>
      <c r="BR164" s="200">
        <f t="shared" si="30"/>
        <v>0</v>
      </c>
      <c r="BS164" s="21"/>
      <c r="BT164" s="21"/>
      <c r="BU164" s="21"/>
      <c r="BV164" s="21"/>
      <c r="BW164" s="21"/>
      <c r="BX164" s="21"/>
      <c r="BY164" s="21"/>
      <c r="BZ164" s="21"/>
      <c r="CA164" s="21"/>
      <c r="CB164" s="12"/>
    </row>
    <row r="165" spans="2:80" ht="84" customHeight="1">
      <c r="B165" s="620"/>
      <c r="C165" s="616"/>
      <c r="D165" s="631"/>
      <c r="E165" s="534"/>
      <c r="F165" s="608"/>
      <c r="G165" s="608"/>
      <c r="H165" s="520"/>
      <c r="I165" s="520"/>
      <c r="J165" s="681"/>
      <c r="K165" s="678"/>
      <c r="L165" s="534"/>
      <c r="M165" s="678"/>
      <c r="N165" s="681"/>
      <c r="O165" s="123">
        <v>163</v>
      </c>
      <c r="P165" s="123" t="s">
        <v>295</v>
      </c>
      <c r="Q165" s="123" t="s">
        <v>296</v>
      </c>
      <c r="R165" s="166"/>
      <c r="S165" s="166"/>
      <c r="T165" s="166" t="s">
        <v>334</v>
      </c>
      <c r="U165" s="166" t="s">
        <v>223</v>
      </c>
      <c r="V165" s="166" t="s">
        <v>222</v>
      </c>
      <c r="W165" s="166" t="s">
        <v>121</v>
      </c>
      <c r="X165" s="166">
        <v>0</v>
      </c>
      <c r="Y165" s="169">
        <v>1</v>
      </c>
      <c r="Z165" s="118">
        <v>1E-06</v>
      </c>
      <c r="AA165" s="118">
        <v>0</v>
      </c>
      <c r="AB165" s="169">
        <v>0.15</v>
      </c>
      <c r="AC165" s="166"/>
      <c r="AD165" s="118">
        <v>0</v>
      </c>
      <c r="AE165" s="169">
        <v>0.55</v>
      </c>
      <c r="AF165" s="166"/>
      <c r="AG165" s="118">
        <v>0</v>
      </c>
      <c r="AH165" s="169">
        <v>0.95</v>
      </c>
      <c r="AI165" s="166"/>
      <c r="AJ165" s="118">
        <v>0</v>
      </c>
      <c r="AK165" s="169">
        <v>1</v>
      </c>
      <c r="AL165" s="166"/>
      <c r="AM165" s="194">
        <f t="shared" si="31"/>
        <v>0</v>
      </c>
      <c r="AN165" s="194">
        <f t="shared" si="32"/>
        <v>0</v>
      </c>
      <c r="AO165" s="22"/>
      <c r="AP165" s="22"/>
      <c r="AQ165" s="22"/>
      <c r="AR165" s="22"/>
      <c r="AS165" s="22"/>
      <c r="AT165" s="22"/>
      <c r="AU165" s="22"/>
      <c r="AV165" s="22"/>
      <c r="AW165" s="22"/>
      <c r="AX165" s="194">
        <f t="shared" si="29"/>
        <v>0</v>
      </c>
      <c r="AY165" s="22"/>
      <c r="AZ165" s="22"/>
      <c r="BA165" s="22"/>
      <c r="BB165" s="22"/>
      <c r="BC165" s="22"/>
      <c r="BD165" s="22"/>
      <c r="BE165" s="22"/>
      <c r="BF165" s="22"/>
      <c r="BG165" s="22"/>
      <c r="BH165" s="194">
        <f t="shared" si="33"/>
        <v>0</v>
      </c>
      <c r="BI165" s="22"/>
      <c r="BJ165" s="22"/>
      <c r="BK165" s="22"/>
      <c r="BL165" s="22"/>
      <c r="BM165" s="22"/>
      <c r="BN165" s="22"/>
      <c r="BO165" s="22"/>
      <c r="BP165" s="22"/>
      <c r="BQ165" s="22"/>
      <c r="BR165" s="194">
        <f t="shared" si="30"/>
        <v>0</v>
      </c>
      <c r="BS165" s="22"/>
      <c r="BT165" s="22"/>
      <c r="BU165" s="22"/>
      <c r="BV165" s="22"/>
      <c r="BW165" s="22"/>
      <c r="BX165" s="22"/>
      <c r="BY165" s="22"/>
      <c r="BZ165" s="22"/>
      <c r="CA165" s="22"/>
      <c r="CB165" s="13"/>
    </row>
    <row r="166" spans="2:80" ht="84" customHeight="1">
      <c r="B166" s="620"/>
      <c r="C166" s="616"/>
      <c r="D166" s="631"/>
      <c r="E166" s="534"/>
      <c r="F166" s="608"/>
      <c r="G166" s="608"/>
      <c r="H166" s="520"/>
      <c r="I166" s="520"/>
      <c r="J166" s="681"/>
      <c r="K166" s="678"/>
      <c r="L166" s="534"/>
      <c r="M166" s="678"/>
      <c r="N166" s="681"/>
      <c r="O166" s="123">
        <v>164</v>
      </c>
      <c r="P166" s="123" t="s">
        <v>297</v>
      </c>
      <c r="Q166" s="123" t="s">
        <v>298</v>
      </c>
      <c r="R166" s="166"/>
      <c r="S166" s="166"/>
      <c r="T166" s="166" t="s">
        <v>335</v>
      </c>
      <c r="U166" s="166" t="s">
        <v>561</v>
      </c>
      <c r="V166" s="166" t="s">
        <v>222</v>
      </c>
      <c r="W166" s="166" t="s">
        <v>121</v>
      </c>
      <c r="X166" s="166">
        <v>0</v>
      </c>
      <c r="Y166" s="166">
        <v>3</v>
      </c>
      <c r="Z166" s="118">
        <v>0.0010006952086063536</v>
      </c>
      <c r="AA166" s="118">
        <v>0</v>
      </c>
      <c r="AB166" s="166">
        <v>0</v>
      </c>
      <c r="AC166" s="166"/>
      <c r="AD166" s="118">
        <v>0.0013100490628294194</v>
      </c>
      <c r="AE166" s="166">
        <v>1</v>
      </c>
      <c r="AF166" s="166"/>
      <c r="AG166" s="118">
        <v>0.0013388087545807333</v>
      </c>
      <c r="AH166" s="166">
        <v>1</v>
      </c>
      <c r="AI166" s="166"/>
      <c r="AJ166" s="118">
        <v>0.0012998471556389484</v>
      </c>
      <c r="AK166" s="166">
        <v>1</v>
      </c>
      <c r="AL166" s="166"/>
      <c r="AM166" s="194">
        <f t="shared" si="31"/>
        <v>14750000</v>
      </c>
      <c r="AN166" s="194">
        <f t="shared" si="32"/>
        <v>0</v>
      </c>
      <c r="AO166" s="22"/>
      <c r="AP166" s="22"/>
      <c r="AQ166" s="22"/>
      <c r="AR166" s="22"/>
      <c r="AS166" s="22"/>
      <c r="AT166" s="22"/>
      <c r="AU166" s="22"/>
      <c r="AV166" s="22"/>
      <c r="AW166" s="22"/>
      <c r="AX166" s="194">
        <f t="shared" si="29"/>
        <v>4750000</v>
      </c>
      <c r="AY166" s="22"/>
      <c r="AZ166" s="22"/>
      <c r="BA166" s="22">
        <v>4750000</v>
      </c>
      <c r="BB166" s="22"/>
      <c r="BC166" s="22"/>
      <c r="BD166" s="22"/>
      <c r="BE166" s="22"/>
      <c r="BF166" s="22"/>
      <c r="BG166" s="22"/>
      <c r="BH166" s="194">
        <f t="shared" si="33"/>
        <v>5000000</v>
      </c>
      <c r="BI166" s="22"/>
      <c r="BJ166" s="22"/>
      <c r="BK166" s="22">
        <v>5000000</v>
      </c>
      <c r="BL166" s="22"/>
      <c r="BM166" s="22"/>
      <c r="BN166" s="22"/>
      <c r="BO166" s="22"/>
      <c r="BP166" s="22"/>
      <c r="BQ166" s="22"/>
      <c r="BR166" s="194">
        <f t="shared" si="30"/>
        <v>5000000</v>
      </c>
      <c r="BS166" s="22"/>
      <c r="BT166" s="22"/>
      <c r="BU166" s="22">
        <v>5000000</v>
      </c>
      <c r="BV166" s="22"/>
      <c r="BW166" s="22"/>
      <c r="BX166" s="22"/>
      <c r="BY166" s="22"/>
      <c r="BZ166" s="22"/>
      <c r="CA166" s="22"/>
      <c r="CB166" s="13"/>
    </row>
    <row r="167" spans="2:80" ht="84" customHeight="1">
      <c r="B167" s="620"/>
      <c r="C167" s="616"/>
      <c r="D167" s="631"/>
      <c r="E167" s="534"/>
      <c r="F167" s="608"/>
      <c r="G167" s="608"/>
      <c r="H167" s="520"/>
      <c r="I167" s="520"/>
      <c r="J167" s="681"/>
      <c r="K167" s="678"/>
      <c r="L167" s="534"/>
      <c r="M167" s="678"/>
      <c r="N167" s="681"/>
      <c r="O167" s="123">
        <v>165</v>
      </c>
      <c r="P167" s="123" t="s">
        <v>297</v>
      </c>
      <c r="Q167" s="123" t="s">
        <v>298</v>
      </c>
      <c r="R167" s="166"/>
      <c r="S167" s="166"/>
      <c r="T167" s="166" t="s">
        <v>336</v>
      </c>
      <c r="U167" s="166" t="s">
        <v>574</v>
      </c>
      <c r="V167" s="166" t="s">
        <v>222</v>
      </c>
      <c r="W167" s="166" t="s">
        <v>121</v>
      </c>
      <c r="X167" s="166">
        <v>0</v>
      </c>
      <c r="Y167" s="166">
        <v>1</v>
      </c>
      <c r="Z167" s="118">
        <v>1E-06</v>
      </c>
      <c r="AA167" s="118">
        <v>0</v>
      </c>
      <c r="AB167" s="169">
        <v>0.15</v>
      </c>
      <c r="AC167" s="166"/>
      <c r="AD167" s="118">
        <v>0</v>
      </c>
      <c r="AE167" s="169">
        <v>0.55</v>
      </c>
      <c r="AF167" s="166"/>
      <c r="AG167" s="118">
        <v>0</v>
      </c>
      <c r="AH167" s="169">
        <v>0.95</v>
      </c>
      <c r="AI167" s="166"/>
      <c r="AJ167" s="118">
        <v>0</v>
      </c>
      <c r="AK167" s="169">
        <v>1</v>
      </c>
      <c r="AL167" s="166"/>
      <c r="AM167" s="194">
        <f t="shared" si="31"/>
        <v>0</v>
      </c>
      <c r="AN167" s="194">
        <f t="shared" si="32"/>
        <v>0</v>
      </c>
      <c r="AO167" s="22"/>
      <c r="AP167" s="22"/>
      <c r="AQ167" s="22"/>
      <c r="AR167" s="22"/>
      <c r="AS167" s="22"/>
      <c r="AT167" s="22"/>
      <c r="AU167" s="22"/>
      <c r="AV167" s="22"/>
      <c r="AW167" s="22"/>
      <c r="AX167" s="194">
        <f t="shared" si="29"/>
        <v>0</v>
      </c>
      <c r="AY167" s="22"/>
      <c r="AZ167" s="22"/>
      <c r="BA167" s="22"/>
      <c r="BB167" s="22"/>
      <c r="BC167" s="22"/>
      <c r="BD167" s="22"/>
      <c r="BE167" s="22"/>
      <c r="BF167" s="22"/>
      <c r="BG167" s="22"/>
      <c r="BH167" s="194">
        <f t="shared" si="33"/>
        <v>0</v>
      </c>
      <c r="BI167" s="22"/>
      <c r="BJ167" s="22"/>
      <c r="BK167" s="22"/>
      <c r="BL167" s="22"/>
      <c r="BM167" s="22"/>
      <c r="BN167" s="22"/>
      <c r="BO167" s="22"/>
      <c r="BP167" s="22"/>
      <c r="BQ167" s="22"/>
      <c r="BR167" s="194">
        <f t="shared" si="30"/>
        <v>0</v>
      </c>
      <c r="BS167" s="22"/>
      <c r="BT167" s="22"/>
      <c r="BU167" s="22"/>
      <c r="BV167" s="22"/>
      <c r="BW167" s="22"/>
      <c r="BX167" s="22"/>
      <c r="BY167" s="22"/>
      <c r="BZ167" s="22"/>
      <c r="CA167" s="22"/>
      <c r="CB167" s="13"/>
    </row>
    <row r="168" spans="2:80" ht="84" customHeight="1">
      <c r="B168" s="620"/>
      <c r="C168" s="616"/>
      <c r="D168" s="631"/>
      <c r="E168" s="534"/>
      <c r="F168" s="608"/>
      <c r="G168" s="608"/>
      <c r="H168" s="520"/>
      <c r="I168" s="520"/>
      <c r="J168" s="681"/>
      <c r="K168" s="678"/>
      <c r="L168" s="534"/>
      <c r="M168" s="678"/>
      <c r="N168" s="681"/>
      <c r="O168" s="123">
        <v>166</v>
      </c>
      <c r="P168" s="123" t="s">
        <v>299</v>
      </c>
      <c r="Q168" s="123" t="s">
        <v>300</v>
      </c>
      <c r="R168" s="166"/>
      <c r="S168" s="166"/>
      <c r="T168" s="166" t="s">
        <v>274</v>
      </c>
      <c r="U168" s="166" t="s">
        <v>223</v>
      </c>
      <c r="V168" s="166" t="s">
        <v>222</v>
      </c>
      <c r="W168" s="166" t="s">
        <v>121</v>
      </c>
      <c r="X168" s="166">
        <v>0</v>
      </c>
      <c r="Y168" s="169">
        <v>1</v>
      </c>
      <c r="Z168" s="118">
        <v>1E-06</v>
      </c>
      <c r="AA168" s="118">
        <v>0</v>
      </c>
      <c r="AB168" s="169">
        <v>0.15</v>
      </c>
      <c r="AC168" s="166"/>
      <c r="AD168" s="118">
        <v>0</v>
      </c>
      <c r="AE168" s="169">
        <v>0.55</v>
      </c>
      <c r="AF168" s="166"/>
      <c r="AG168" s="118">
        <v>0</v>
      </c>
      <c r="AH168" s="169">
        <v>0.95</v>
      </c>
      <c r="AI168" s="166"/>
      <c r="AJ168" s="118">
        <v>0</v>
      </c>
      <c r="AK168" s="169">
        <v>1</v>
      </c>
      <c r="AL168" s="166"/>
      <c r="AM168" s="194">
        <f t="shared" si="31"/>
        <v>0</v>
      </c>
      <c r="AN168" s="194">
        <f t="shared" si="32"/>
        <v>0</v>
      </c>
      <c r="AO168" s="22"/>
      <c r="AP168" s="22"/>
      <c r="AQ168" s="22"/>
      <c r="AR168" s="22"/>
      <c r="AS168" s="22"/>
      <c r="AT168" s="22"/>
      <c r="AU168" s="22"/>
      <c r="AV168" s="22"/>
      <c r="AW168" s="22"/>
      <c r="AX168" s="194">
        <f t="shared" si="29"/>
        <v>0</v>
      </c>
      <c r="AY168" s="22"/>
      <c r="AZ168" s="22"/>
      <c r="BA168" s="22"/>
      <c r="BB168" s="22"/>
      <c r="BC168" s="22"/>
      <c r="BD168" s="22"/>
      <c r="BE168" s="22"/>
      <c r="BF168" s="22"/>
      <c r="BG168" s="22"/>
      <c r="BH168" s="194">
        <f t="shared" si="33"/>
        <v>0</v>
      </c>
      <c r="BI168" s="22"/>
      <c r="BJ168" s="22"/>
      <c r="BK168" s="22"/>
      <c r="BL168" s="22"/>
      <c r="BM168" s="22"/>
      <c r="BN168" s="22"/>
      <c r="BO168" s="22"/>
      <c r="BP168" s="22"/>
      <c r="BQ168" s="22"/>
      <c r="BR168" s="194">
        <f t="shared" si="30"/>
        <v>0</v>
      </c>
      <c r="BS168" s="22"/>
      <c r="BT168" s="22"/>
      <c r="BU168" s="22"/>
      <c r="BV168" s="22"/>
      <c r="BW168" s="22"/>
      <c r="BX168" s="22"/>
      <c r="BY168" s="22"/>
      <c r="BZ168" s="22"/>
      <c r="CA168" s="22"/>
      <c r="CB168" s="13"/>
    </row>
    <row r="169" spans="2:80" ht="84" customHeight="1">
      <c r="B169" s="620"/>
      <c r="C169" s="616"/>
      <c r="D169" s="631"/>
      <c r="E169" s="534"/>
      <c r="F169" s="608"/>
      <c r="G169" s="608"/>
      <c r="H169" s="520"/>
      <c r="I169" s="520"/>
      <c r="J169" s="681"/>
      <c r="K169" s="678"/>
      <c r="L169" s="534"/>
      <c r="M169" s="678"/>
      <c r="N169" s="681"/>
      <c r="O169" s="123">
        <v>167</v>
      </c>
      <c r="P169" s="123" t="s">
        <v>301</v>
      </c>
      <c r="Q169" s="123" t="s">
        <v>302</v>
      </c>
      <c r="R169" s="166"/>
      <c r="S169" s="166"/>
      <c r="T169" s="166" t="s">
        <v>275</v>
      </c>
      <c r="U169" s="166" t="s">
        <v>575</v>
      </c>
      <c r="V169" s="166" t="s">
        <v>222</v>
      </c>
      <c r="W169" s="166" t="s">
        <v>121</v>
      </c>
      <c r="X169" s="166">
        <v>0</v>
      </c>
      <c r="Y169" s="166">
        <v>4</v>
      </c>
      <c r="Z169" s="118">
        <v>0.0012551092446927148</v>
      </c>
      <c r="AA169" s="118">
        <v>0.0014203689839097917</v>
      </c>
      <c r="AB169" s="166">
        <v>1</v>
      </c>
      <c r="AC169" s="166"/>
      <c r="AD169" s="118">
        <v>0.0011031992108037217</v>
      </c>
      <c r="AE169" s="166">
        <v>1</v>
      </c>
      <c r="AF169" s="166"/>
      <c r="AG169" s="118">
        <v>0.00120492787912266</v>
      </c>
      <c r="AH169" s="166">
        <v>1</v>
      </c>
      <c r="AI169" s="166"/>
      <c r="AJ169" s="118">
        <v>0.0012998471556389484</v>
      </c>
      <c r="AK169" s="166">
        <v>1</v>
      </c>
      <c r="AL169" s="166"/>
      <c r="AM169" s="194">
        <f t="shared" si="31"/>
        <v>18500000</v>
      </c>
      <c r="AN169" s="194">
        <f t="shared" si="32"/>
        <v>5000000</v>
      </c>
      <c r="AO169" s="22"/>
      <c r="AP169" s="22"/>
      <c r="AQ169" s="22">
        <v>5000000</v>
      </c>
      <c r="AR169" s="22"/>
      <c r="AS169" s="22"/>
      <c r="AT169" s="22"/>
      <c r="AU169" s="22"/>
      <c r="AV169" s="22"/>
      <c r="AW169" s="22"/>
      <c r="AX169" s="194">
        <f t="shared" si="29"/>
        <v>4000000</v>
      </c>
      <c r="AY169" s="22"/>
      <c r="AZ169" s="22"/>
      <c r="BA169" s="22">
        <v>4000000</v>
      </c>
      <c r="BB169" s="22"/>
      <c r="BC169" s="22"/>
      <c r="BD169" s="22"/>
      <c r="BE169" s="22"/>
      <c r="BF169" s="22"/>
      <c r="BG169" s="22"/>
      <c r="BH169" s="194">
        <f t="shared" si="33"/>
        <v>4500000</v>
      </c>
      <c r="BI169" s="22"/>
      <c r="BJ169" s="22"/>
      <c r="BK169" s="22">
        <v>4500000</v>
      </c>
      <c r="BL169" s="22"/>
      <c r="BM169" s="22"/>
      <c r="BN169" s="22"/>
      <c r="BO169" s="22"/>
      <c r="BP169" s="22"/>
      <c r="BQ169" s="22"/>
      <c r="BR169" s="194">
        <f t="shared" si="30"/>
        <v>5000000</v>
      </c>
      <c r="BS169" s="22"/>
      <c r="BT169" s="22"/>
      <c r="BU169" s="22">
        <v>5000000</v>
      </c>
      <c r="BV169" s="22"/>
      <c r="BW169" s="22"/>
      <c r="BX169" s="22"/>
      <c r="BY169" s="22"/>
      <c r="BZ169" s="22"/>
      <c r="CA169" s="22"/>
      <c r="CB169" s="13"/>
    </row>
    <row r="170" spans="2:80" ht="84" customHeight="1">
      <c r="B170" s="620"/>
      <c r="C170" s="616"/>
      <c r="D170" s="631"/>
      <c r="E170" s="534"/>
      <c r="F170" s="608"/>
      <c r="G170" s="608"/>
      <c r="H170" s="520"/>
      <c r="I170" s="520"/>
      <c r="J170" s="681"/>
      <c r="K170" s="678"/>
      <c r="L170" s="534"/>
      <c r="M170" s="678"/>
      <c r="N170" s="681"/>
      <c r="O170" s="123">
        <v>168</v>
      </c>
      <c r="P170" s="123" t="s">
        <v>379</v>
      </c>
      <c r="Q170" s="123" t="s">
        <v>380</v>
      </c>
      <c r="R170" s="166"/>
      <c r="S170" s="166"/>
      <c r="T170" s="166" t="s">
        <v>337</v>
      </c>
      <c r="U170" s="166" t="s">
        <v>576</v>
      </c>
      <c r="V170" s="166" t="s">
        <v>222</v>
      </c>
      <c r="W170" s="166" t="s">
        <v>121</v>
      </c>
      <c r="X170" s="166">
        <v>0</v>
      </c>
      <c r="Y170" s="166">
        <v>2</v>
      </c>
      <c r="Z170" s="118">
        <v>0.000848046786954537</v>
      </c>
      <c r="AA170" s="118">
        <v>0</v>
      </c>
      <c r="AB170" s="166">
        <v>0</v>
      </c>
      <c r="AC170" s="166"/>
      <c r="AD170" s="118">
        <v>0.0016547988162055826</v>
      </c>
      <c r="AE170" s="166">
        <v>1</v>
      </c>
      <c r="AF170" s="166"/>
      <c r="AG170" s="118">
        <v>0.0017404513809549534</v>
      </c>
      <c r="AH170" s="166">
        <v>1</v>
      </c>
      <c r="AI170" s="166"/>
      <c r="AJ170" s="118">
        <v>0</v>
      </c>
      <c r="AK170" s="166">
        <v>0</v>
      </c>
      <c r="AL170" s="166"/>
      <c r="AM170" s="194">
        <f t="shared" si="31"/>
        <v>12500000</v>
      </c>
      <c r="AN170" s="194">
        <f t="shared" si="32"/>
        <v>0</v>
      </c>
      <c r="AO170" s="22"/>
      <c r="AP170" s="22"/>
      <c r="AQ170" s="22"/>
      <c r="AR170" s="22"/>
      <c r="AS170" s="22"/>
      <c r="AT170" s="22"/>
      <c r="AU170" s="22"/>
      <c r="AV170" s="22"/>
      <c r="AW170" s="22"/>
      <c r="AX170" s="194">
        <f t="shared" si="29"/>
        <v>6000000</v>
      </c>
      <c r="AY170" s="22"/>
      <c r="AZ170" s="22"/>
      <c r="BA170" s="22">
        <v>6000000</v>
      </c>
      <c r="BB170" s="22"/>
      <c r="BC170" s="22"/>
      <c r="BD170" s="22"/>
      <c r="BE170" s="22"/>
      <c r="BF170" s="22"/>
      <c r="BG170" s="22"/>
      <c r="BH170" s="194">
        <f t="shared" si="33"/>
        <v>6500000</v>
      </c>
      <c r="BI170" s="22"/>
      <c r="BJ170" s="22"/>
      <c r="BK170" s="22">
        <v>6500000</v>
      </c>
      <c r="BL170" s="22"/>
      <c r="BM170" s="22"/>
      <c r="BN170" s="22"/>
      <c r="BO170" s="22"/>
      <c r="BP170" s="22"/>
      <c r="BQ170" s="22"/>
      <c r="BR170" s="194">
        <f t="shared" si="30"/>
        <v>0</v>
      </c>
      <c r="BS170" s="22"/>
      <c r="BT170" s="22"/>
      <c r="BU170" s="22"/>
      <c r="BV170" s="22"/>
      <c r="BW170" s="22"/>
      <c r="BX170" s="22"/>
      <c r="BY170" s="22"/>
      <c r="BZ170" s="22"/>
      <c r="CA170" s="22"/>
      <c r="CB170" s="13"/>
    </row>
    <row r="171" spans="2:80" ht="84" customHeight="1">
      <c r="B171" s="620"/>
      <c r="C171" s="616"/>
      <c r="D171" s="631"/>
      <c r="E171" s="534"/>
      <c r="F171" s="608"/>
      <c r="G171" s="608"/>
      <c r="H171" s="520"/>
      <c r="I171" s="520"/>
      <c r="J171" s="681"/>
      <c r="K171" s="678"/>
      <c r="L171" s="534"/>
      <c r="M171" s="678"/>
      <c r="N171" s="681"/>
      <c r="O171" s="123">
        <v>169</v>
      </c>
      <c r="P171" s="123" t="s">
        <v>299</v>
      </c>
      <c r="Q171" s="123" t="s">
        <v>300</v>
      </c>
      <c r="R171" s="166"/>
      <c r="S171" s="166"/>
      <c r="T171" s="166" t="s">
        <v>338</v>
      </c>
      <c r="U171" s="166" t="s">
        <v>341</v>
      </c>
      <c r="V171" s="166" t="s">
        <v>222</v>
      </c>
      <c r="W171" s="166" t="s">
        <v>121</v>
      </c>
      <c r="X171" s="166">
        <v>0</v>
      </c>
      <c r="Y171" s="169">
        <v>1</v>
      </c>
      <c r="Z171" s="118">
        <v>1E-06</v>
      </c>
      <c r="AA171" s="118">
        <v>0</v>
      </c>
      <c r="AB171" s="169">
        <v>0.15</v>
      </c>
      <c r="AC171" s="166"/>
      <c r="AD171" s="118">
        <v>0</v>
      </c>
      <c r="AE171" s="169">
        <v>0.55</v>
      </c>
      <c r="AF171" s="166"/>
      <c r="AG171" s="118">
        <v>0</v>
      </c>
      <c r="AH171" s="169">
        <v>0.95</v>
      </c>
      <c r="AI171" s="166"/>
      <c r="AJ171" s="118">
        <v>0</v>
      </c>
      <c r="AK171" s="169">
        <v>1</v>
      </c>
      <c r="AL171" s="166"/>
      <c r="AM171" s="194">
        <f t="shared" si="31"/>
        <v>0</v>
      </c>
      <c r="AN171" s="194">
        <f t="shared" si="32"/>
        <v>0</v>
      </c>
      <c r="AO171" s="22"/>
      <c r="AP171" s="22"/>
      <c r="AQ171" s="22"/>
      <c r="AR171" s="22"/>
      <c r="AS171" s="22"/>
      <c r="AT171" s="22"/>
      <c r="AU171" s="22"/>
      <c r="AV171" s="22"/>
      <c r="AW171" s="22"/>
      <c r="AX171" s="194">
        <f t="shared" si="29"/>
        <v>0</v>
      </c>
      <c r="AY171" s="22"/>
      <c r="AZ171" s="22"/>
      <c r="BA171" s="22"/>
      <c r="BB171" s="22"/>
      <c r="BC171" s="22"/>
      <c r="BD171" s="22"/>
      <c r="BE171" s="22"/>
      <c r="BF171" s="22"/>
      <c r="BG171" s="22"/>
      <c r="BH171" s="194">
        <f t="shared" si="33"/>
        <v>0</v>
      </c>
      <c r="BI171" s="22"/>
      <c r="BJ171" s="22"/>
      <c r="BK171" s="22"/>
      <c r="BL171" s="22"/>
      <c r="BM171" s="22"/>
      <c r="BN171" s="22"/>
      <c r="BO171" s="22"/>
      <c r="BP171" s="22"/>
      <c r="BQ171" s="22"/>
      <c r="BR171" s="194">
        <f t="shared" si="30"/>
        <v>0</v>
      </c>
      <c r="BS171" s="22"/>
      <c r="BT171" s="22"/>
      <c r="BU171" s="22"/>
      <c r="BV171" s="22"/>
      <c r="BW171" s="22"/>
      <c r="BX171" s="22"/>
      <c r="BY171" s="22"/>
      <c r="BZ171" s="22"/>
      <c r="CA171" s="22"/>
      <c r="CB171" s="13"/>
    </row>
    <row r="172" spans="2:80" ht="84" customHeight="1">
      <c r="B172" s="620"/>
      <c r="C172" s="616"/>
      <c r="D172" s="631"/>
      <c r="E172" s="534"/>
      <c r="F172" s="608"/>
      <c r="G172" s="608"/>
      <c r="H172" s="520"/>
      <c r="I172" s="520"/>
      <c r="J172" s="681"/>
      <c r="K172" s="678"/>
      <c r="L172" s="534"/>
      <c r="M172" s="678"/>
      <c r="N172" s="681"/>
      <c r="O172" s="123">
        <v>170</v>
      </c>
      <c r="P172" s="123" t="s">
        <v>301</v>
      </c>
      <c r="Q172" s="123" t="s">
        <v>302</v>
      </c>
      <c r="R172" s="166"/>
      <c r="S172" s="166"/>
      <c r="T172" s="166" t="s">
        <v>339</v>
      </c>
      <c r="U172" s="166" t="s">
        <v>341</v>
      </c>
      <c r="V172" s="166" t="s">
        <v>222</v>
      </c>
      <c r="W172" s="166" t="s">
        <v>121</v>
      </c>
      <c r="X172" s="166">
        <v>0</v>
      </c>
      <c r="Y172" s="169">
        <v>1</v>
      </c>
      <c r="Z172" s="118">
        <v>1E-06</v>
      </c>
      <c r="AA172" s="118">
        <v>0</v>
      </c>
      <c r="AB172" s="169">
        <v>0.15</v>
      </c>
      <c r="AC172" s="166"/>
      <c r="AD172" s="118">
        <v>0</v>
      </c>
      <c r="AE172" s="169">
        <v>0.55</v>
      </c>
      <c r="AF172" s="166"/>
      <c r="AG172" s="118">
        <v>0</v>
      </c>
      <c r="AH172" s="169">
        <v>0.95</v>
      </c>
      <c r="AI172" s="166"/>
      <c r="AJ172" s="118">
        <v>0</v>
      </c>
      <c r="AK172" s="169">
        <v>1</v>
      </c>
      <c r="AL172" s="166"/>
      <c r="AM172" s="194">
        <f t="shared" si="31"/>
        <v>0</v>
      </c>
      <c r="AN172" s="194">
        <f t="shared" si="32"/>
        <v>0</v>
      </c>
      <c r="AO172" s="22"/>
      <c r="AP172" s="22"/>
      <c r="AQ172" s="22"/>
      <c r="AR172" s="22"/>
      <c r="AS172" s="22"/>
      <c r="AT172" s="22"/>
      <c r="AU172" s="22"/>
      <c r="AV172" s="22"/>
      <c r="AW172" s="22"/>
      <c r="AX172" s="194">
        <f t="shared" si="29"/>
        <v>0</v>
      </c>
      <c r="AY172" s="22"/>
      <c r="AZ172" s="22"/>
      <c r="BA172" s="22"/>
      <c r="BB172" s="22"/>
      <c r="BC172" s="22"/>
      <c r="BD172" s="22"/>
      <c r="BE172" s="22"/>
      <c r="BF172" s="22"/>
      <c r="BG172" s="22"/>
      <c r="BH172" s="194">
        <f t="shared" si="33"/>
        <v>0</v>
      </c>
      <c r="BI172" s="22"/>
      <c r="BJ172" s="22"/>
      <c r="BK172" s="22"/>
      <c r="BL172" s="22"/>
      <c r="BM172" s="22"/>
      <c r="BN172" s="22"/>
      <c r="BO172" s="22"/>
      <c r="BP172" s="22"/>
      <c r="BQ172" s="22"/>
      <c r="BR172" s="194">
        <f t="shared" si="30"/>
        <v>0</v>
      </c>
      <c r="BS172" s="22"/>
      <c r="BT172" s="22"/>
      <c r="BU172" s="22"/>
      <c r="BV172" s="22"/>
      <c r="BW172" s="22"/>
      <c r="BX172" s="22"/>
      <c r="BY172" s="22"/>
      <c r="BZ172" s="22"/>
      <c r="CA172" s="22"/>
      <c r="CB172" s="13"/>
    </row>
    <row r="173" spans="2:80" ht="84" customHeight="1">
      <c r="B173" s="620"/>
      <c r="C173" s="616"/>
      <c r="D173" s="631"/>
      <c r="E173" s="534"/>
      <c r="F173" s="608"/>
      <c r="G173" s="608"/>
      <c r="H173" s="520"/>
      <c r="I173" s="520"/>
      <c r="J173" s="681"/>
      <c r="K173" s="678"/>
      <c r="L173" s="534"/>
      <c r="M173" s="678"/>
      <c r="N173" s="681"/>
      <c r="O173" s="123">
        <v>171</v>
      </c>
      <c r="P173" s="123" t="s">
        <v>301</v>
      </c>
      <c r="Q173" s="123" t="s">
        <v>302</v>
      </c>
      <c r="R173" s="166"/>
      <c r="S173" s="166"/>
      <c r="T173" s="166" t="s">
        <v>340</v>
      </c>
      <c r="U173" s="166" t="s">
        <v>495</v>
      </c>
      <c r="V173" s="166" t="s">
        <v>222</v>
      </c>
      <c r="W173" s="166" t="s">
        <v>121</v>
      </c>
      <c r="X173" s="166">
        <v>1</v>
      </c>
      <c r="Y173" s="166">
        <v>11</v>
      </c>
      <c r="Z173" s="118">
        <v>0.002952763224689785</v>
      </c>
      <c r="AA173" s="118">
        <v>0.004545180748511333</v>
      </c>
      <c r="AB173" s="166">
        <v>3</v>
      </c>
      <c r="AC173" s="166"/>
      <c r="AD173" s="118">
        <v>0.0016547988162055826</v>
      </c>
      <c r="AE173" s="166">
        <v>2</v>
      </c>
      <c r="AF173" s="166"/>
      <c r="AG173" s="118">
        <v>0.0020143716521421715</v>
      </c>
      <c r="AH173" s="166">
        <v>3</v>
      </c>
      <c r="AI173" s="166"/>
      <c r="AJ173" s="118">
        <v>0.003639572035789055</v>
      </c>
      <c r="AK173" s="166">
        <v>2</v>
      </c>
      <c r="AL173" s="166"/>
      <c r="AM173" s="194">
        <f t="shared" si="31"/>
        <v>43523000</v>
      </c>
      <c r="AN173" s="194">
        <f t="shared" si="32"/>
        <v>16000000</v>
      </c>
      <c r="AO173" s="22"/>
      <c r="AP173" s="22"/>
      <c r="AQ173" s="22">
        <v>16000000</v>
      </c>
      <c r="AR173" s="22"/>
      <c r="AS173" s="22"/>
      <c r="AT173" s="22"/>
      <c r="AU173" s="22"/>
      <c r="AV173" s="22"/>
      <c r="AW173" s="22"/>
      <c r="AX173" s="194">
        <f t="shared" si="29"/>
        <v>6000000</v>
      </c>
      <c r="AY173" s="22"/>
      <c r="AZ173" s="22"/>
      <c r="BA173" s="22">
        <v>6000000</v>
      </c>
      <c r="BB173" s="22"/>
      <c r="BC173" s="22"/>
      <c r="BD173" s="22"/>
      <c r="BE173" s="22"/>
      <c r="BF173" s="22"/>
      <c r="BG173" s="22"/>
      <c r="BH173" s="194">
        <f t="shared" si="33"/>
        <v>7523000</v>
      </c>
      <c r="BI173" s="22"/>
      <c r="BJ173" s="22"/>
      <c r="BK173" s="22">
        <v>7523000</v>
      </c>
      <c r="BL173" s="22"/>
      <c r="BM173" s="22"/>
      <c r="BN173" s="22"/>
      <c r="BO173" s="22"/>
      <c r="BP173" s="22"/>
      <c r="BQ173" s="22"/>
      <c r="BR173" s="194">
        <f t="shared" si="30"/>
        <v>14000000</v>
      </c>
      <c r="BS173" s="22"/>
      <c r="BT173" s="22"/>
      <c r="BU173" s="22">
        <v>14000000</v>
      </c>
      <c r="BV173" s="22"/>
      <c r="BW173" s="22"/>
      <c r="BX173" s="22"/>
      <c r="BY173" s="22"/>
      <c r="BZ173" s="22"/>
      <c r="CA173" s="22"/>
      <c r="CB173" s="13"/>
    </row>
    <row r="174" spans="2:80" ht="84" customHeight="1" thickBot="1">
      <c r="B174" s="621"/>
      <c r="C174" s="623"/>
      <c r="D174" s="632"/>
      <c r="E174" s="606"/>
      <c r="F174" s="609"/>
      <c r="G174" s="609"/>
      <c r="H174" s="521"/>
      <c r="I174" s="521"/>
      <c r="J174" s="682"/>
      <c r="K174" s="679"/>
      <c r="L174" s="606"/>
      <c r="M174" s="679"/>
      <c r="N174" s="682"/>
      <c r="O174" s="196">
        <v>172</v>
      </c>
      <c r="P174" s="196" t="s">
        <v>299</v>
      </c>
      <c r="Q174" s="196" t="s">
        <v>300</v>
      </c>
      <c r="R174" s="91"/>
      <c r="S174" s="91"/>
      <c r="T174" s="91" t="s">
        <v>276</v>
      </c>
      <c r="U174" s="91" t="s">
        <v>561</v>
      </c>
      <c r="V174" s="91" t="s">
        <v>222</v>
      </c>
      <c r="W174" s="91" t="s">
        <v>121</v>
      </c>
      <c r="X174" s="91">
        <v>0</v>
      </c>
      <c r="Y174" s="91">
        <v>4</v>
      </c>
      <c r="Z174" s="131">
        <v>0.0010392304546055677</v>
      </c>
      <c r="AA174" s="131">
        <v>0.0011362951871278333</v>
      </c>
      <c r="AB174" s="91">
        <v>1</v>
      </c>
      <c r="AC174" s="91"/>
      <c r="AD174" s="131">
        <v>0.0013789990135046522</v>
      </c>
      <c r="AE174" s="91">
        <v>1</v>
      </c>
      <c r="AF174" s="91"/>
      <c r="AG174" s="131">
        <v>0.0008032852527484401</v>
      </c>
      <c r="AH174" s="91">
        <v>1</v>
      </c>
      <c r="AI174" s="91"/>
      <c r="AJ174" s="131">
        <v>0.000862578572482006</v>
      </c>
      <c r="AK174" s="91">
        <v>1</v>
      </c>
      <c r="AL174" s="91"/>
      <c r="AM174" s="201">
        <f t="shared" si="31"/>
        <v>15318000</v>
      </c>
      <c r="AN174" s="201">
        <f t="shared" si="32"/>
        <v>4000000</v>
      </c>
      <c r="AO174" s="202"/>
      <c r="AP174" s="202"/>
      <c r="AQ174" s="202">
        <v>4000000</v>
      </c>
      <c r="AR174" s="202"/>
      <c r="AS174" s="202"/>
      <c r="AT174" s="202"/>
      <c r="AU174" s="202"/>
      <c r="AV174" s="202"/>
      <c r="AW174" s="202"/>
      <c r="AX174" s="201">
        <f t="shared" si="29"/>
        <v>5000000</v>
      </c>
      <c r="AY174" s="202"/>
      <c r="AZ174" s="202"/>
      <c r="BA174" s="202">
        <v>5000000</v>
      </c>
      <c r="BB174" s="202"/>
      <c r="BC174" s="202"/>
      <c r="BD174" s="202"/>
      <c r="BE174" s="202"/>
      <c r="BF174" s="202"/>
      <c r="BG174" s="202"/>
      <c r="BH174" s="201">
        <f t="shared" si="33"/>
        <v>3000000</v>
      </c>
      <c r="BI174" s="202"/>
      <c r="BJ174" s="202"/>
      <c r="BK174" s="202">
        <v>3000000</v>
      </c>
      <c r="BL174" s="202"/>
      <c r="BM174" s="202"/>
      <c r="BN174" s="202"/>
      <c r="BO174" s="202"/>
      <c r="BP174" s="202"/>
      <c r="BQ174" s="202"/>
      <c r="BR174" s="201">
        <f t="shared" si="30"/>
        <v>3318000</v>
      </c>
      <c r="BS174" s="202"/>
      <c r="BT174" s="202"/>
      <c r="BU174" s="202">
        <v>3318000</v>
      </c>
      <c r="BV174" s="202"/>
      <c r="BW174" s="202"/>
      <c r="BX174" s="202"/>
      <c r="BY174" s="202"/>
      <c r="BZ174" s="202"/>
      <c r="CA174" s="202"/>
      <c r="CB174" s="206"/>
    </row>
    <row r="175" spans="2:80" ht="84" customHeight="1">
      <c r="B175" s="620" t="s">
        <v>706</v>
      </c>
      <c r="C175" s="616"/>
      <c r="D175" s="683" t="s">
        <v>289</v>
      </c>
      <c r="E175" s="627"/>
      <c r="F175" s="686" t="s">
        <v>707</v>
      </c>
      <c r="G175" s="686"/>
      <c r="H175" s="701" t="s">
        <v>672</v>
      </c>
      <c r="I175" s="701" t="s">
        <v>671</v>
      </c>
      <c r="J175" s="701">
        <v>112</v>
      </c>
      <c r="K175" s="701">
        <v>80</v>
      </c>
      <c r="L175" s="627"/>
      <c r="M175" s="701"/>
      <c r="N175" s="701"/>
      <c r="O175" s="208">
        <v>174</v>
      </c>
      <c r="P175" s="208" t="s">
        <v>317</v>
      </c>
      <c r="Q175" s="208" t="s">
        <v>318</v>
      </c>
      <c r="R175" s="135"/>
      <c r="S175" s="135"/>
      <c r="T175" s="135" t="s">
        <v>673</v>
      </c>
      <c r="U175" s="135" t="s">
        <v>674</v>
      </c>
      <c r="V175" s="135" t="s">
        <v>63</v>
      </c>
      <c r="W175" s="135" t="s">
        <v>675</v>
      </c>
      <c r="X175" s="135">
        <v>0</v>
      </c>
      <c r="Y175" s="135">
        <v>1</v>
      </c>
      <c r="Z175" s="124">
        <v>0.007300644215817644</v>
      </c>
      <c r="AA175" s="124">
        <v>0.006974227997854926</v>
      </c>
      <c r="AB175" s="135">
        <v>0</v>
      </c>
      <c r="AC175" s="135"/>
      <c r="AD175" s="124">
        <v>0.006974227997854926</v>
      </c>
      <c r="AE175" s="135">
        <v>1</v>
      </c>
      <c r="AF175" s="135"/>
      <c r="AG175" s="124">
        <v>0.007480655342097503</v>
      </c>
      <c r="AH175" s="135">
        <v>0</v>
      </c>
      <c r="AI175" s="135"/>
      <c r="AJ175" s="124">
        <v>0.007480655342097505</v>
      </c>
      <c r="AK175" s="135">
        <v>0</v>
      </c>
      <c r="AL175" s="135"/>
      <c r="AM175" s="215">
        <f t="shared" si="31"/>
        <v>107609691</v>
      </c>
      <c r="AN175" s="215">
        <f t="shared" si="32"/>
        <v>18000000</v>
      </c>
      <c r="AO175" s="209"/>
      <c r="AP175" s="209">
        <v>15000000</v>
      </c>
      <c r="AQ175" s="209"/>
      <c r="AR175" s="209"/>
      <c r="AS175" s="209"/>
      <c r="AT175" s="209"/>
      <c r="AU175" s="209"/>
      <c r="AV175" s="209">
        <v>3000000</v>
      </c>
      <c r="AW175" s="209"/>
      <c r="AX175" s="215">
        <f t="shared" si="29"/>
        <v>18540000</v>
      </c>
      <c r="AY175" s="209">
        <v>0</v>
      </c>
      <c r="AZ175" s="209">
        <v>15450000</v>
      </c>
      <c r="BA175" s="209">
        <v>0</v>
      </c>
      <c r="BB175" s="209">
        <v>0</v>
      </c>
      <c r="BC175" s="209">
        <v>0</v>
      </c>
      <c r="BD175" s="209">
        <v>0</v>
      </c>
      <c r="BE175" s="209">
        <v>0</v>
      </c>
      <c r="BF175" s="209">
        <v>3090000</v>
      </c>
      <c r="BG175" s="209"/>
      <c r="BH175" s="215">
        <f t="shared" si="33"/>
        <v>35009700</v>
      </c>
      <c r="BI175" s="209">
        <v>19096200</v>
      </c>
      <c r="BJ175" s="209">
        <v>0</v>
      </c>
      <c r="BK175" s="209">
        <v>15913500</v>
      </c>
      <c r="BL175" s="209">
        <v>0</v>
      </c>
      <c r="BM175" s="209">
        <v>0</v>
      </c>
      <c r="BN175" s="209">
        <v>0</v>
      </c>
      <c r="BO175" s="209">
        <v>0</v>
      </c>
      <c r="BP175" s="209">
        <v>0</v>
      </c>
      <c r="BQ175" s="209"/>
      <c r="BR175" s="215">
        <f t="shared" si="30"/>
        <v>36059991</v>
      </c>
      <c r="BS175" s="209">
        <v>19669086</v>
      </c>
      <c r="BT175" s="209">
        <v>0</v>
      </c>
      <c r="BU175" s="209">
        <v>16390905</v>
      </c>
      <c r="BV175" s="209">
        <v>0</v>
      </c>
      <c r="BW175" s="209">
        <v>0</v>
      </c>
      <c r="BX175" s="209">
        <v>0</v>
      </c>
      <c r="BY175" s="209">
        <v>0</v>
      </c>
      <c r="BZ175" s="209">
        <v>0</v>
      </c>
      <c r="CA175" s="209"/>
      <c r="CB175" s="219"/>
    </row>
    <row r="176" spans="2:80" ht="84" customHeight="1">
      <c r="B176" s="620"/>
      <c r="C176" s="616"/>
      <c r="D176" s="684"/>
      <c r="E176" s="628"/>
      <c r="F176" s="638"/>
      <c r="G176" s="638"/>
      <c r="H176" s="702"/>
      <c r="I176" s="702"/>
      <c r="J176" s="702"/>
      <c r="K176" s="702"/>
      <c r="L176" s="628"/>
      <c r="M176" s="702"/>
      <c r="N176" s="702"/>
      <c r="O176" s="133">
        <v>175</v>
      </c>
      <c r="P176" s="133" t="s">
        <v>315</v>
      </c>
      <c r="Q176" s="133" t="s">
        <v>316</v>
      </c>
      <c r="R176" s="138"/>
      <c r="S176" s="138"/>
      <c r="T176" s="138" t="s">
        <v>670</v>
      </c>
      <c r="U176" s="138" t="s">
        <v>557</v>
      </c>
      <c r="V176" s="138" t="s">
        <v>63</v>
      </c>
      <c r="W176" s="138" t="s">
        <v>675</v>
      </c>
      <c r="X176" s="138">
        <v>0</v>
      </c>
      <c r="Y176" s="138">
        <v>4</v>
      </c>
      <c r="Z176" s="120">
        <v>0.007847341749418079</v>
      </c>
      <c r="AA176" s="120">
        <v>0.008717784997318657</v>
      </c>
      <c r="AB176" s="138">
        <v>1</v>
      </c>
      <c r="AC176" s="138"/>
      <c r="AD176" s="120">
        <v>0.008717784997318657</v>
      </c>
      <c r="AE176" s="138">
        <v>1</v>
      </c>
      <c r="AF176" s="138"/>
      <c r="AG176" s="120">
        <v>0.007367312079338451</v>
      </c>
      <c r="AH176" s="138">
        <v>1</v>
      </c>
      <c r="AI176" s="138"/>
      <c r="AJ176" s="120">
        <v>0.0073673120793384525</v>
      </c>
      <c r="AK176" s="138">
        <v>1</v>
      </c>
      <c r="AL176" s="138"/>
      <c r="AM176" s="195">
        <f t="shared" si="31"/>
        <v>115667877.5</v>
      </c>
      <c r="AN176" s="195">
        <f t="shared" si="32"/>
        <v>22500000</v>
      </c>
      <c r="AO176" s="77"/>
      <c r="AP176" s="77">
        <v>10000000</v>
      </c>
      <c r="AQ176" s="77"/>
      <c r="AR176" s="77"/>
      <c r="AS176" s="77"/>
      <c r="AT176" s="77"/>
      <c r="AU176" s="77"/>
      <c r="AV176" s="77">
        <v>12500000</v>
      </c>
      <c r="AW176" s="77"/>
      <c r="AX176" s="195">
        <f t="shared" si="29"/>
        <v>23175000</v>
      </c>
      <c r="AY176" s="77">
        <v>0</v>
      </c>
      <c r="AZ176" s="77">
        <v>10300000</v>
      </c>
      <c r="BA176" s="77">
        <v>0</v>
      </c>
      <c r="BB176" s="77">
        <v>0</v>
      </c>
      <c r="BC176" s="77">
        <v>0</v>
      </c>
      <c r="BD176" s="77">
        <v>0</v>
      </c>
      <c r="BE176" s="77">
        <v>0</v>
      </c>
      <c r="BF176" s="77">
        <v>12875000</v>
      </c>
      <c r="BG176" s="77"/>
      <c r="BH176" s="195">
        <f t="shared" si="33"/>
        <v>34479250</v>
      </c>
      <c r="BI176" s="77">
        <v>23870250</v>
      </c>
      <c r="BJ176" s="77">
        <v>0</v>
      </c>
      <c r="BK176" s="77">
        <v>10609000</v>
      </c>
      <c r="BL176" s="77">
        <v>0</v>
      </c>
      <c r="BM176" s="77">
        <v>0</v>
      </c>
      <c r="BN176" s="77">
        <v>0</v>
      </c>
      <c r="BO176" s="77">
        <v>0</v>
      </c>
      <c r="BP176" s="77">
        <v>0</v>
      </c>
      <c r="BQ176" s="77"/>
      <c r="BR176" s="195">
        <f t="shared" si="30"/>
        <v>35513627.5</v>
      </c>
      <c r="BS176" s="77">
        <v>24586357.5</v>
      </c>
      <c r="BT176" s="77">
        <v>0</v>
      </c>
      <c r="BU176" s="77">
        <v>10927270</v>
      </c>
      <c r="BV176" s="77">
        <v>0</v>
      </c>
      <c r="BW176" s="77">
        <v>0</v>
      </c>
      <c r="BX176" s="77">
        <v>0</v>
      </c>
      <c r="BY176" s="77">
        <v>0</v>
      </c>
      <c r="BZ176" s="77">
        <v>0</v>
      </c>
      <c r="CA176" s="77"/>
      <c r="CB176" s="88"/>
    </row>
    <row r="177" spans="2:80" ht="84" customHeight="1">
      <c r="B177" s="620"/>
      <c r="C177" s="616"/>
      <c r="D177" s="684"/>
      <c r="E177" s="628"/>
      <c r="F177" s="638"/>
      <c r="G177" s="638"/>
      <c r="H177" s="138" t="s">
        <v>676</v>
      </c>
      <c r="I177" s="138" t="s">
        <v>667</v>
      </c>
      <c r="J177" s="136">
        <v>0.2</v>
      </c>
      <c r="K177" s="136">
        <v>1</v>
      </c>
      <c r="L177" s="179"/>
      <c r="M177" s="180"/>
      <c r="N177" s="180"/>
      <c r="O177" s="133">
        <v>176</v>
      </c>
      <c r="P177" s="133" t="s">
        <v>315</v>
      </c>
      <c r="Q177" s="133" t="s">
        <v>316</v>
      </c>
      <c r="R177" s="138"/>
      <c r="S177" s="138"/>
      <c r="T177" s="138" t="s">
        <v>668</v>
      </c>
      <c r="U177" s="138" t="s">
        <v>669</v>
      </c>
      <c r="V177" s="138" t="s">
        <v>63</v>
      </c>
      <c r="W177" s="138" t="s">
        <v>675</v>
      </c>
      <c r="X177" s="136">
        <v>0.2</v>
      </c>
      <c r="Y177" s="136">
        <v>1</v>
      </c>
      <c r="Z177" s="120">
        <v>0.017886335248014404</v>
      </c>
      <c r="AA177" s="120">
        <v>0.017435569994637315</v>
      </c>
      <c r="AB177" s="136">
        <v>0.1</v>
      </c>
      <c r="AC177" s="138"/>
      <c r="AD177" s="120">
        <v>0.017435569994637315</v>
      </c>
      <c r="AE177" s="136">
        <v>0.4</v>
      </c>
      <c r="AF177" s="138"/>
      <c r="AG177" s="120">
        <v>0.018134922041448495</v>
      </c>
      <c r="AH177" s="136">
        <v>0.8</v>
      </c>
      <c r="AI177" s="138"/>
      <c r="AJ177" s="120">
        <v>0.0181349220414485</v>
      </c>
      <c r="AK177" s="136">
        <v>1</v>
      </c>
      <c r="AL177" s="138"/>
      <c r="AM177" s="195">
        <f t="shared" si="31"/>
        <v>263640160</v>
      </c>
      <c r="AN177" s="195">
        <f t="shared" si="32"/>
        <v>45000000</v>
      </c>
      <c r="AO177" s="77"/>
      <c r="AP177" s="77">
        <v>35000000</v>
      </c>
      <c r="AQ177" s="77"/>
      <c r="AR177" s="77"/>
      <c r="AS177" s="77"/>
      <c r="AT177" s="77"/>
      <c r="AU177" s="77"/>
      <c r="AV177" s="77">
        <v>10000000</v>
      </c>
      <c r="AW177" s="77"/>
      <c r="AX177" s="195">
        <f t="shared" si="29"/>
        <v>46350000</v>
      </c>
      <c r="AY177" s="77">
        <v>0</v>
      </c>
      <c r="AZ177" s="77">
        <v>36050000</v>
      </c>
      <c r="BA177" s="77">
        <v>0</v>
      </c>
      <c r="BB177" s="77">
        <v>0</v>
      </c>
      <c r="BC177" s="77">
        <v>0</v>
      </c>
      <c r="BD177" s="77">
        <v>0</v>
      </c>
      <c r="BE177" s="77">
        <v>0</v>
      </c>
      <c r="BF177" s="77">
        <v>10300000</v>
      </c>
      <c r="BG177" s="77"/>
      <c r="BH177" s="195">
        <f t="shared" si="33"/>
        <v>84872000</v>
      </c>
      <c r="BI177" s="77">
        <v>47740500</v>
      </c>
      <c r="BJ177" s="77">
        <v>0</v>
      </c>
      <c r="BK177" s="77">
        <v>37131500</v>
      </c>
      <c r="BL177" s="77">
        <v>0</v>
      </c>
      <c r="BM177" s="77">
        <v>0</v>
      </c>
      <c r="BN177" s="77">
        <v>0</v>
      </c>
      <c r="BO177" s="77">
        <v>0</v>
      </c>
      <c r="BP177" s="77">
        <v>0</v>
      </c>
      <c r="BQ177" s="77"/>
      <c r="BR177" s="195">
        <f t="shared" si="30"/>
        <v>87418160</v>
      </c>
      <c r="BS177" s="77">
        <v>49172715</v>
      </c>
      <c r="BT177" s="77">
        <v>0</v>
      </c>
      <c r="BU177" s="77">
        <v>38245445</v>
      </c>
      <c r="BV177" s="77">
        <v>0</v>
      </c>
      <c r="BW177" s="77">
        <v>0</v>
      </c>
      <c r="BX177" s="77">
        <v>0</v>
      </c>
      <c r="BY177" s="77">
        <v>0</v>
      </c>
      <c r="BZ177" s="77">
        <v>0</v>
      </c>
      <c r="CA177" s="77"/>
      <c r="CB177" s="88"/>
    </row>
    <row r="178" spans="2:80" ht="84" customHeight="1">
      <c r="B178" s="620"/>
      <c r="C178" s="616"/>
      <c r="D178" s="684"/>
      <c r="E178" s="628"/>
      <c r="F178" s="638"/>
      <c r="G178" s="638"/>
      <c r="H178" s="177"/>
      <c r="I178" s="177"/>
      <c r="J178" s="177"/>
      <c r="K178" s="177"/>
      <c r="L178" s="178"/>
      <c r="M178" s="177"/>
      <c r="N178" s="177"/>
      <c r="O178" s="133">
        <v>177</v>
      </c>
      <c r="P178" s="133" t="s">
        <v>317</v>
      </c>
      <c r="Q178" s="133" t="s">
        <v>318</v>
      </c>
      <c r="R178" s="138"/>
      <c r="S178" s="138"/>
      <c r="T178" s="138" t="s">
        <v>677</v>
      </c>
      <c r="U178" s="138" t="s">
        <v>678</v>
      </c>
      <c r="V178" s="138" t="s">
        <v>63</v>
      </c>
      <c r="W178" s="138" t="s">
        <v>675</v>
      </c>
      <c r="X178" s="138" t="s">
        <v>161</v>
      </c>
      <c r="Y178" s="138">
        <v>4</v>
      </c>
      <c r="Z178" s="120">
        <v>0.0027173809867525145</v>
      </c>
      <c r="AA178" s="120">
        <v>0.002712199776943582</v>
      </c>
      <c r="AB178" s="138">
        <v>1</v>
      </c>
      <c r="AC178" s="138"/>
      <c r="AD178" s="120">
        <v>0.002712199776943582</v>
      </c>
      <c r="AE178" s="138">
        <v>1</v>
      </c>
      <c r="AF178" s="138"/>
      <c r="AG178" s="120">
        <v>0.002720238306217274</v>
      </c>
      <c r="AH178" s="138">
        <v>1</v>
      </c>
      <c r="AI178" s="138"/>
      <c r="AJ178" s="120">
        <v>0.0027202383062172745</v>
      </c>
      <c r="AK178" s="138">
        <v>1</v>
      </c>
      <c r="AL178" s="138"/>
      <c r="AM178" s="195">
        <f t="shared" si="31"/>
        <v>40053524</v>
      </c>
      <c r="AN178" s="195">
        <f t="shared" si="32"/>
        <v>7000000</v>
      </c>
      <c r="AO178" s="77"/>
      <c r="AP178" s="77">
        <v>5000000</v>
      </c>
      <c r="AQ178" s="77"/>
      <c r="AR178" s="77"/>
      <c r="AS178" s="77"/>
      <c r="AT178" s="77"/>
      <c r="AU178" s="77"/>
      <c r="AV178" s="77">
        <v>2000000</v>
      </c>
      <c r="AW178" s="77"/>
      <c r="AX178" s="195">
        <f t="shared" si="29"/>
        <v>7210000</v>
      </c>
      <c r="AY178" s="77">
        <v>0</v>
      </c>
      <c r="AZ178" s="77">
        <v>5150000</v>
      </c>
      <c r="BA178" s="77">
        <v>0</v>
      </c>
      <c r="BB178" s="77">
        <v>0</v>
      </c>
      <c r="BC178" s="77">
        <v>0</v>
      </c>
      <c r="BD178" s="77">
        <v>0</v>
      </c>
      <c r="BE178" s="77">
        <v>0</v>
      </c>
      <c r="BF178" s="77">
        <v>2060000</v>
      </c>
      <c r="BG178" s="77"/>
      <c r="BH178" s="195">
        <f t="shared" si="33"/>
        <v>12730800</v>
      </c>
      <c r="BI178" s="77">
        <v>7426300</v>
      </c>
      <c r="BJ178" s="77">
        <v>0</v>
      </c>
      <c r="BK178" s="77">
        <v>5304500</v>
      </c>
      <c r="BL178" s="77">
        <v>0</v>
      </c>
      <c r="BM178" s="77">
        <v>0</v>
      </c>
      <c r="BN178" s="77">
        <v>0</v>
      </c>
      <c r="BO178" s="77">
        <v>0</v>
      </c>
      <c r="BP178" s="77">
        <v>0</v>
      </c>
      <c r="BQ178" s="77"/>
      <c r="BR178" s="195">
        <f t="shared" si="30"/>
        <v>13112724</v>
      </c>
      <c r="BS178" s="77">
        <v>7649089</v>
      </c>
      <c r="BT178" s="77">
        <v>0</v>
      </c>
      <c r="BU178" s="77">
        <v>5463635</v>
      </c>
      <c r="BV178" s="77">
        <v>0</v>
      </c>
      <c r="BW178" s="77">
        <v>0</v>
      </c>
      <c r="BX178" s="77">
        <v>0</v>
      </c>
      <c r="BY178" s="77">
        <v>0</v>
      </c>
      <c r="BZ178" s="77">
        <v>0</v>
      </c>
      <c r="CA178" s="77"/>
      <c r="CB178" s="88"/>
    </row>
    <row r="179" spans="2:80" ht="84" customHeight="1">
      <c r="B179" s="620"/>
      <c r="C179" s="616"/>
      <c r="D179" s="684"/>
      <c r="E179" s="628"/>
      <c r="F179" s="638"/>
      <c r="G179" s="638"/>
      <c r="H179" s="177"/>
      <c r="I179" s="177"/>
      <c r="J179" s="177"/>
      <c r="K179" s="177"/>
      <c r="L179" s="178"/>
      <c r="M179" s="177"/>
      <c r="N179" s="177"/>
      <c r="O179" s="133">
        <v>178</v>
      </c>
      <c r="P179" s="133" t="s">
        <v>315</v>
      </c>
      <c r="Q179" s="133" t="s">
        <v>316</v>
      </c>
      <c r="R179" s="138"/>
      <c r="S179" s="138"/>
      <c r="T179" s="138" t="s">
        <v>680</v>
      </c>
      <c r="U179" s="138" t="s">
        <v>679</v>
      </c>
      <c r="V179" s="138" t="s">
        <v>63</v>
      </c>
      <c r="W179" s="138" t="s">
        <v>675</v>
      </c>
      <c r="X179" s="138">
        <v>0</v>
      </c>
      <c r="Y179" s="138">
        <v>1</v>
      </c>
      <c r="Z179" s="120">
        <v>0.0010018025202570158</v>
      </c>
      <c r="AA179" s="120">
        <v>0.0009686427774798508</v>
      </c>
      <c r="AB179" s="138">
        <v>1</v>
      </c>
      <c r="AC179" s="138"/>
      <c r="AD179" s="120">
        <v>0.0009686427774798508</v>
      </c>
      <c r="AE179" s="138">
        <v>0</v>
      </c>
      <c r="AF179" s="138"/>
      <c r="AG179" s="120">
        <v>0.0010200893648314778</v>
      </c>
      <c r="AH179" s="138">
        <v>0</v>
      </c>
      <c r="AI179" s="138"/>
      <c r="AJ179" s="120">
        <v>0.0010200893648314778</v>
      </c>
      <c r="AK179" s="138">
        <v>0</v>
      </c>
      <c r="AL179" s="138"/>
      <c r="AM179" s="195">
        <f t="shared" si="31"/>
        <v>14766321.5</v>
      </c>
      <c r="AN179" s="195">
        <f t="shared" si="32"/>
        <v>2500000</v>
      </c>
      <c r="AO179" s="77"/>
      <c r="AP179" s="77">
        <v>2000000</v>
      </c>
      <c r="AQ179" s="77"/>
      <c r="AR179" s="77"/>
      <c r="AS179" s="77"/>
      <c r="AT179" s="77"/>
      <c r="AU179" s="77"/>
      <c r="AV179" s="77">
        <v>500000</v>
      </c>
      <c r="AW179" s="77"/>
      <c r="AX179" s="195">
        <f t="shared" si="29"/>
        <v>2575000</v>
      </c>
      <c r="AY179" s="77">
        <v>0</v>
      </c>
      <c r="AZ179" s="77">
        <v>2060000</v>
      </c>
      <c r="BA179" s="77">
        <v>0</v>
      </c>
      <c r="BB179" s="77">
        <v>0</v>
      </c>
      <c r="BC179" s="77">
        <v>0</v>
      </c>
      <c r="BD179" s="77">
        <v>0</v>
      </c>
      <c r="BE179" s="77">
        <v>0</v>
      </c>
      <c r="BF179" s="77">
        <v>515000</v>
      </c>
      <c r="BG179" s="77"/>
      <c r="BH179" s="195">
        <f t="shared" si="33"/>
        <v>4774050</v>
      </c>
      <c r="BI179" s="77">
        <v>2652250</v>
      </c>
      <c r="BJ179" s="77">
        <v>0</v>
      </c>
      <c r="BK179" s="77">
        <v>2121800</v>
      </c>
      <c r="BL179" s="77">
        <v>0</v>
      </c>
      <c r="BM179" s="77">
        <v>0</v>
      </c>
      <c r="BN179" s="77">
        <v>0</v>
      </c>
      <c r="BO179" s="77">
        <v>0</v>
      </c>
      <c r="BP179" s="77">
        <v>0</v>
      </c>
      <c r="BQ179" s="77"/>
      <c r="BR179" s="195">
        <f t="shared" si="30"/>
        <v>4917271.5</v>
      </c>
      <c r="BS179" s="77">
        <v>2731817.5</v>
      </c>
      <c r="BT179" s="77">
        <v>0</v>
      </c>
      <c r="BU179" s="77">
        <v>2185454</v>
      </c>
      <c r="BV179" s="77">
        <v>0</v>
      </c>
      <c r="BW179" s="77">
        <v>0</v>
      </c>
      <c r="BX179" s="77">
        <v>0</v>
      </c>
      <c r="BY179" s="77">
        <v>0</v>
      </c>
      <c r="BZ179" s="77">
        <v>0</v>
      </c>
      <c r="CA179" s="77"/>
      <c r="CB179" s="88"/>
    </row>
    <row r="180" spans="2:80" ht="84" customHeight="1">
      <c r="B180" s="620"/>
      <c r="C180" s="616"/>
      <c r="D180" s="684"/>
      <c r="E180" s="628"/>
      <c r="F180" s="638"/>
      <c r="G180" s="638"/>
      <c r="H180" s="177"/>
      <c r="I180" s="177"/>
      <c r="J180" s="177"/>
      <c r="K180" s="177"/>
      <c r="L180" s="178"/>
      <c r="M180" s="177"/>
      <c r="N180" s="177"/>
      <c r="O180" s="133">
        <v>179</v>
      </c>
      <c r="P180" s="133" t="s">
        <v>317</v>
      </c>
      <c r="Q180" s="133" t="s">
        <v>318</v>
      </c>
      <c r="R180" s="138"/>
      <c r="S180" s="138"/>
      <c r="T180" s="138" t="s">
        <v>681</v>
      </c>
      <c r="U180" s="138" t="s">
        <v>611</v>
      </c>
      <c r="V180" s="138" t="s">
        <v>63</v>
      </c>
      <c r="W180" s="138" t="s">
        <v>675</v>
      </c>
      <c r="X180" s="138">
        <v>1</v>
      </c>
      <c r="Y180" s="138">
        <v>1</v>
      </c>
      <c r="Z180" s="120">
        <v>0.006578480951168695</v>
      </c>
      <c r="AA180" s="120">
        <v>0.006586770886862985</v>
      </c>
      <c r="AB180" s="89">
        <v>0</v>
      </c>
      <c r="AC180" s="138"/>
      <c r="AD180" s="120">
        <v>0.006586770886862985</v>
      </c>
      <c r="AE180" s="89">
        <v>1</v>
      </c>
      <c r="AF180" s="89"/>
      <c r="AG180" s="120">
        <v>0.006573909240025079</v>
      </c>
      <c r="AH180" s="89">
        <v>0</v>
      </c>
      <c r="AI180" s="89"/>
      <c r="AJ180" s="120">
        <v>0.00657390924002508</v>
      </c>
      <c r="AK180" s="89">
        <v>0</v>
      </c>
      <c r="AL180" s="138"/>
      <c r="AM180" s="195">
        <f t="shared" si="31"/>
        <v>96965183</v>
      </c>
      <c r="AN180" s="195">
        <f t="shared" si="32"/>
        <v>17000000</v>
      </c>
      <c r="AO180" s="77"/>
      <c r="AP180" s="77">
        <v>12000000</v>
      </c>
      <c r="AQ180" s="77"/>
      <c r="AR180" s="77"/>
      <c r="AS180" s="77"/>
      <c r="AT180" s="77"/>
      <c r="AU180" s="77"/>
      <c r="AV180" s="77">
        <v>5000000</v>
      </c>
      <c r="AW180" s="77"/>
      <c r="AX180" s="195">
        <f t="shared" si="29"/>
        <v>17510000</v>
      </c>
      <c r="AY180" s="77">
        <v>0</v>
      </c>
      <c r="AZ180" s="77">
        <v>12360000</v>
      </c>
      <c r="BA180" s="77">
        <v>0</v>
      </c>
      <c r="BB180" s="77">
        <v>0</v>
      </c>
      <c r="BC180" s="77">
        <v>0</v>
      </c>
      <c r="BD180" s="77">
        <v>0</v>
      </c>
      <c r="BE180" s="77">
        <v>0</v>
      </c>
      <c r="BF180" s="77">
        <v>5150000</v>
      </c>
      <c r="BG180" s="77"/>
      <c r="BH180" s="195">
        <f t="shared" si="33"/>
        <v>30766100</v>
      </c>
      <c r="BI180" s="77">
        <v>18035300</v>
      </c>
      <c r="BJ180" s="77">
        <v>0</v>
      </c>
      <c r="BK180" s="77">
        <v>12730800</v>
      </c>
      <c r="BL180" s="77">
        <v>0</v>
      </c>
      <c r="BM180" s="77">
        <v>0</v>
      </c>
      <c r="BN180" s="77">
        <v>0</v>
      </c>
      <c r="BO180" s="77">
        <v>0</v>
      </c>
      <c r="BP180" s="77">
        <v>0</v>
      </c>
      <c r="BQ180" s="77"/>
      <c r="BR180" s="195">
        <f t="shared" si="30"/>
        <v>31689083</v>
      </c>
      <c r="BS180" s="77">
        <v>18576359</v>
      </c>
      <c r="BT180" s="77">
        <v>0</v>
      </c>
      <c r="BU180" s="77">
        <v>13112724</v>
      </c>
      <c r="BV180" s="77">
        <v>0</v>
      </c>
      <c r="BW180" s="77">
        <v>0</v>
      </c>
      <c r="BX180" s="77">
        <v>0</v>
      </c>
      <c r="BY180" s="77">
        <v>0</v>
      </c>
      <c r="BZ180" s="77">
        <v>0</v>
      </c>
      <c r="CA180" s="77"/>
      <c r="CB180" s="88"/>
    </row>
    <row r="181" spans="2:80" ht="84" customHeight="1">
      <c r="B181" s="620"/>
      <c r="C181" s="616"/>
      <c r="D181" s="685"/>
      <c r="E181" s="629"/>
      <c r="F181" s="687"/>
      <c r="G181" s="687"/>
      <c r="H181" s="177"/>
      <c r="I181" s="177"/>
      <c r="J181" s="177"/>
      <c r="K181" s="177"/>
      <c r="L181" s="178"/>
      <c r="M181" s="177"/>
      <c r="N181" s="177"/>
      <c r="O181" s="133">
        <v>179</v>
      </c>
      <c r="P181" s="133" t="s">
        <v>317</v>
      </c>
      <c r="Q181" s="133" t="s">
        <v>318</v>
      </c>
      <c r="R181" s="137"/>
      <c r="S181" s="137"/>
      <c r="T181" s="137" t="s">
        <v>686</v>
      </c>
      <c r="U181" s="137" t="s">
        <v>685</v>
      </c>
      <c r="V181" s="137" t="s">
        <v>63</v>
      </c>
      <c r="W181" s="137" t="s">
        <v>121</v>
      </c>
      <c r="X181" s="137"/>
      <c r="Y181" s="137"/>
      <c r="Z181" s="121"/>
      <c r="AA181" s="121"/>
      <c r="AB181" s="181"/>
      <c r="AC181" s="137"/>
      <c r="AD181" s="121"/>
      <c r="AE181" s="181"/>
      <c r="AF181" s="181"/>
      <c r="AG181" s="121"/>
      <c r="AH181" s="181"/>
      <c r="AI181" s="181"/>
      <c r="AJ181" s="121"/>
      <c r="AK181" s="181"/>
      <c r="AL181" s="137"/>
      <c r="AM181" s="195">
        <f t="shared" si="31"/>
        <v>0</v>
      </c>
      <c r="AN181" s="195">
        <f t="shared" si="32"/>
        <v>0</v>
      </c>
      <c r="AO181" s="79"/>
      <c r="AP181" s="79"/>
      <c r="AQ181" s="79"/>
      <c r="AR181" s="79"/>
      <c r="AS181" s="79"/>
      <c r="AT181" s="79"/>
      <c r="AU181" s="79"/>
      <c r="AV181" s="79"/>
      <c r="AW181" s="79"/>
      <c r="AX181" s="195">
        <f t="shared" si="29"/>
        <v>0</v>
      </c>
      <c r="AY181" s="79"/>
      <c r="AZ181" s="79"/>
      <c r="BA181" s="79"/>
      <c r="BB181" s="79"/>
      <c r="BC181" s="79"/>
      <c r="BD181" s="79"/>
      <c r="BE181" s="79"/>
      <c r="BF181" s="79"/>
      <c r="BG181" s="79"/>
      <c r="BH181" s="195">
        <f t="shared" si="33"/>
        <v>0</v>
      </c>
      <c r="BI181" s="79"/>
      <c r="BJ181" s="79"/>
      <c r="BK181" s="79"/>
      <c r="BL181" s="79"/>
      <c r="BM181" s="79"/>
      <c r="BN181" s="79"/>
      <c r="BO181" s="79"/>
      <c r="BP181" s="79"/>
      <c r="BQ181" s="79"/>
      <c r="BR181" s="195">
        <f t="shared" si="30"/>
        <v>0</v>
      </c>
      <c r="BS181" s="79"/>
      <c r="BT181" s="79"/>
      <c r="BU181" s="79"/>
      <c r="BV181" s="79"/>
      <c r="BW181" s="79"/>
      <c r="BX181" s="79"/>
      <c r="BY181" s="79"/>
      <c r="BZ181" s="79"/>
      <c r="CA181" s="79"/>
      <c r="CB181" s="90"/>
    </row>
    <row r="182" spans="2:80" ht="84" customHeight="1" thickBot="1">
      <c r="B182" s="620"/>
      <c r="C182" s="616"/>
      <c r="D182" s="685"/>
      <c r="E182" s="629"/>
      <c r="F182" s="687"/>
      <c r="G182" s="687"/>
      <c r="H182" s="177"/>
      <c r="I182" s="177"/>
      <c r="J182" s="177"/>
      <c r="K182" s="177"/>
      <c r="L182" s="178"/>
      <c r="M182" s="177"/>
      <c r="N182" s="177"/>
      <c r="O182" s="134">
        <v>180</v>
      </c>
      <c r="P182" s="134" t="s">
        <v>317</v>
      </c>
      <c r="Q182" s="134" t="s">
        <v>318</v>
      </c>
      <c r="R182" s="137"/>
      <c r="S182" s="137"/>
      <c r="T182" s="137" t="s">
        <v>684</v>
      </c>
      <c r="U182" s="137" t="s">
        <v>682</v>
      </c>
      <c r="V182" s="137" t="s">
        <v>63</v>
      </c>
      <c r="W182" s="137" t="s">
        <v>683</v>
      </c>
      <c r="X182" s="137">
        <v>0</v>
      </c>
      <c r="Y182" s="137">
        <v>200</v>
      </c>
      <c r="Z182" s="121">
        <v>0.004566488592244197</v>
      </c>
      <c r="AA182" s="121">
        <v>0.005036942442895224</v>
      </c>
      <c r="AB182" s="139">
        <v>0</v>
      </c>
      <c r="AC182" s="137"/>
      <c r="AD182" s="121">
        <v>0.005036942442895224</v>
      </c>
      <c r="AE182" s="139">
        <v>50</v>
      </c>
      <c r="AF182" s="137"/>
      <c r="AG182" s="121">
        <v>0.004307043984844017</v>
      </c>
      <c r="AH182" s="139">
        <v>100</v>
      </c>
      <c r="AI182" s="137"/>
      <c r="AJ182" s="121">
        <v>0.004307043984844018</v>
      </c>
      <c r="AK182" s="139">
        <v>200</v>
      </c>
      <c r="AL182" s="137"/>
      <c r="AM182" s="195">
        <f t="shared" si="31"/>
        <v>67308913</v>
      </c>
      <c r="AN182" s="195">
        <f t="shared" si="32"/>
        <v>13000000</v>
      </c>
      <c r="AO182" s="79"/>
      <c r="AP182" s="79">
        <v>6000000</v>
      </c>
      <c r="AQ182" s="79"/>
      <c r="AR182" s="79"/>
      <c r="AS182" s="79"/>
      <c r="AT182" s="79"/>
      <c r="AU182" s="79"/>
      <c r="AV182" s="79">
        <v>7000000</v>
      </c>
      <c r="AW182" s="79"/>
      <c r="AX182" s="195">
        <f t="shared" si="29"/>
        <v>13390000</v>
      </c>
      <c r="AY182" s="79">
        <v>0</v>
      </c>
      <c r="AZ182" s="79">
        <v>6180000</v>
      </c>
      <c r="BA182" s="79">
        <v>0</v>
      </c>
      <c r="BB182" s="79">
        <v>0</v>
      </c>
      <c r="BC182" s="79">
        <v>0</v>
      </c>
      <c r="BD182" s="79">
        <v>0</v>
      </c>
      <c r="BE182" s="79">
        <v>0</v>
      </c>
      <c r="BF182" s="79">
        <v>7210000</v>
      </c>
      <c r="BG182" s="79"/>
      <c r="BH182" s="195">
        <f t="shared" si="33"/>
        <v>20157100</v>
      </c>
      <c r="BI182" s="79">
        <v>13791700</v>
      </c>
      <c r="BJ182" s="79">
        <v>0</v>
      </c>
      <c r="BK182" s="79">
        <v>6365400</v>
      </c>
      <c r="BL182" s="79">
        <v>0</v>
      </c>
      <c r="BM182" s="79">
        <v>0</v>
      </c>
      <c r="BN182" s="79">
        <v>0</v>
      </c>
      <c r="BO182" s="79">
        <v>0</v>
      </c>
      <c r="BP182" s="79">
        <v>0</v>
      </c>
      <c r="BQ182" s="79"/>
      <c r="BR182" s="195">
        <f t="shared" si="30"/>
        <v>20761813</v>
      </c>
      <c r="BS182" s="79">
        <v>14205451</v>
      </c>
      <c r="BT182" s="79">
        <v>0</v>
      </c>
      <c r="BU182" s="79">
        <v>6556362</v>
      </c>
      <c r="BV182" s="79">
        <v>0</v>
      </c>
      <c r="BW182" s="79">
        <v>0</v>
      </c>
      <c r="BX182" s="79">
        <v>0</v>
      </c>
      <c r="BY182" s="79">
        <v>0</v>
      </c>
      <c r="BZ182" s="79">
        <v>0</v>
      </c>
      <c r="CA182" s="79"/>
      <c r="CB182" s="90"/>
    </row>
    <row r="183" spans="2:80" ht="84" customHeight="1">
      <c r="B183" s="620"/>
      <c r="C183" s="616"/>
      <c r="D183" s="688" t="s">
        <v>290</v>
      </c>
      <c r="E183" s="690">
        <v>0.0009940017903152716</v>
      </c>
      <c r="F183" s="691" t="s">
        <v>412</v>
      </c>
      <c r="G183" s="691"/>
      <c r="H183" s="692" t="s">
        <v>692</v>
      </c>
      <c r="I183" s="692" t="s">
        <v>693</v>
      </c>
      <c r="J183" s="693">
        <v>0</v>
      </c>
      <c r="K183" s="693">
        <v>10</v>
      </c>
      <c r="L183" s="690"/>
      <c r="M183" s="693">
        <v>5</v>
      </c>
      <c r="N183" s="693">
        <v>5</v>
      </c>
      <c r="O183" s="111">
        <v>181</v>
      </c>
      <c r="P183" s="111" t="s">
        <v>108</v>
      </c>
      <c r="Q183" s="111" t="s">
        <v>109</v>
      </c>
      <c r="R183" s="170"/>
      <c r="S183" s="170"/>
      <c r="T183" s="170" t="s">
        <v>369</v>
      </c>
      <c r="U183" s="170" t="s">
        <v>577</v>
      </c>
      <c r="V183" s="170" t="s">
        <v>94</v>
      </c>
      <c r="W183" s="170" t="s">
        <v>95</v>
      </c>
      <c r="X183" s="170">
        <v>0</v>
      </c>
      <c r="Y183" s="170">
        <v>1</v>
      </c>
      <c r="Z183" s="109">
        <v>0.00010176561443454443</v>
      </c>
      <c r="AA183" s="109">
        <v>0.00010643956372607387</v>
      </c>
      <c r="AB183" s="58">
        <v>0.25</v>
      </c>
      <c r="AC183" s="170"/>
      <c r="AD183" s="109">
        <v>0.00010333938225832415</v>
      </c>
      <c r="AE183" s="58">
        <v>0.25</v>
      </c>
      <c r="AF183" s="170"/>
      <c r="AG183" s="109">
        <v>0.00010033355050936133</v>
      </c>
      <c r="AH183" s="58">
        <v>0.25</v>
      </c>
      <c r="AI183" s="170"/>
      <c r="AJ183" s="109">
        <v>9.739567922647282E-05</v>
      </c>
      <c r="AK183" s="58">
        <v>0.25</v>
      </c>
      <c r="AL183" s="170"/>
      <c r="AM183" s="193">
        <f t="shared" si="31"/>
        <v>1500000</v>
      </c>
      <c r="AN183" s="193">
        <f t="shared" si="32"/>
        <v>375000</v>
      </c>
      <c r="AO183" s="33">
        <v>125000</v>
      </c>
      <c r="AP183" s="33"/>
      <c r="AQ183" s="33">
        <v>250000</v>
      </c>
      <c r="AR183" s="33"/>
      <c r="AS183" s="33"/>
      <c r="AT183" s="33"/>
      <c r="AU183" s="33"/>
      <c r="AV183" s="33"/>
      <c r="AW183" s="33"/>
      <c r="AX183" s="193">
        <f t="shared" si="29"/>
        <v>375000</v>
      </c>
      <c r="AY183" s="33">
        <v>125000</v>
      </c>
      <c r="AZ183" s="33"/>
      <c r="BA183" s="33">
        <v>250000</v>
      </c>
      <c r="BB183" s="33"/>
      <c r="BC183" s="33"/>
      <c r="BD183" s="33"/>
      <c r="BE183" s="33"/>
      <c r="BF183" s="33"/>
      <c r="BG183" s="33"/>
      <c r="BH183" s="193">
        <f t="shared" si="33"/>
        <v>375000</v>
      </c>
      <c r="BI183" s="33">
        <v>125000</v>
      </c>
      <c r="BJ183" s="33"/>
      <c r="BK183" s="33">
        <v>250000</v>
      </c>
      <c r="BL183" s="33"/>
      <c r="BM183" s="33"/>
      <c r="BN183" s="33"/>
      <c r="BO183" s="33"/>
      <c r="BP183" s="33"/>
      <c r="BQ183" s="33"/>
      <c r="BR183" s="193">
        <f t="shared" si="30"/>
        <v>375000</v>
      </c>
      <c r="BS183" s="33">
        <v>125000</v>
      </c>
      <c r="BT183" s="33"/>
      <c r="BU183" s="33">
        <v>250000</v>
      </c>
      <c r="BV183" s="33"/>
      <c r="BW183" s="33"/>
      <c r="BX183" s="33"/>
      <c r="BY183" s="33"/>
      <c r="BZ183" s="33"/>
      <c r="CA183" s="33"/>
      <c r="CB183" s="34"/>
    </row>
    <row r="184" spans="2:80" ht="84" customHeight="1">
      <c r="B184" s="620"/>
      <c r="C184" s="616"/>
      <c r="D184" s="669"/>
      <c r="E184" s="481"/>
      <c r="F184" s="519"/>
      <c r="G184" s="519"/>
      <c r="H184" s="490"/>
      <c r="I184" s="490"/>
      <c r="J184" s="492"/>
      <c r="K184" s="492"/>
      <c r="L184" s="481"/>
      <c r="M184" s="492"/>
      <c r="N184" s="492"/>
      <c r="O184" s="112">
        <v>182</v>
      </c>
      <c r="P184" s="112" t="s">
        <v>108</v>
      </c>
      <c r="Q184" s="112" t="s">
        <v>109</v>
      </c>
      <c r="R184" s="127"/>
      <c r="S184" s="127"/>
      <c r="T184" s="127" t="s">
        <v>110</v>
      </c>
      <c r="U184" s="127" t="s">
        <v>578</v>
      </c>
      <c r="V184" s="127" t="s">
        <v>94</v>
      </c>
      <c r="W184" s="127" t="s">
        <v>95</v>
      </c>
      <c r="X184" s="127">
        <v>0</v>
      </c>
      <c r="Y184" s="127">
        <v>1</v>
      </c>
      <c r="Z184" s="110">
        <v>0.00010176561443454443</v>
      </c>
      <c r="AA184" s="110">
        <v>0.00010643956372607387</v>
      </c>
      <c r="AB184" s="93">
        <v>0.25</v>
      </c>
      <c r="AC184" s="127"/>
      <c r="AD184" s="110">
        <v>0.00010333938225832415</v>
      </c>
      <c r="AE184" s="93">
        <v>0.25</v>
      </c>
      <c r="AF184" s="127"/>
      <c r="AG184" s="110">
        <v>0.00010033355050936133</v>
      </c>
      <c r="AH184" s="93">
        <v>0.25</v>
      </c>
      <c r="AI184" s="127"/>
      <c r="AJ184" s="110">
        <v>9.739567922647282E-05</v>
      </c>
      <c r="AK184" s="93">
        <v>0.25</v>
      </c>
      <c r="AL184" s="127"/>
      <c r="AM184" s="42">
        <f t="shared" si="31"/>
        <v>1500000</v>
      </c>
      <c r="AN184" s="42">
        <f t="shared" si="32"/>
        <v>375000</v>
      </c>
      <c r="AO184" s="25">
        <v>125000</v>
      </c>
      <c r="AP184" s="25"/>
      <c r="AQ184" s="25">
        <v>250000</v>
      </c>
      <c r="AR184" s="25"/>
      <c r="AS184" s="25"/>
      <c r="AT184" s="25"/>
      <c r="AU184" s="25"/>
      <c r="AV184" s="25"/>
      <c r="AW184" s="25"/>
      <c r="AX184" s="42">
        <f t="shared" si="29"/>
        <v>375000</v>
      </c>
      <c r="AY184" s="25">
        <v>125000</v>
      </c>
      <c r="AZ184" s="25"/>
      <c r="BA184" s="25">
        <v>250000</v>
      </c>
      <c r="BB184" s="25"/>
      <c r="BC184" s="25"/>
      <c r="BD184" s="25"/>
      <c r="BE184" s="25"/>
      <c r="BF184" s="25"/>
      <c r="BG184" s="25"/>
      <c r="BH184" s="42">
        <f t="shared" si="33"/>
        <v>375000</v>
      </c>
      <c r="BI184" s="25">
        <v>125000</v>
      </c>
      <c r="BJ184" s="25"/>
      <c r="BK184" s="25">
        <v>250000</v>
      </c>
      <c r="BL184" s="25"/>
      <c r="BM184" s="25"/>
      <c r="BN184" s="25"/>
      <c r="BO184" s="25"/>
      <c r="BP184" s="25"/>
      <c r="BQ184" s="25"/>
      <c r="BR184" s="42">
        <f t="shared" si="30"/>
        <v>375000</v>
      </c>
      <c r="BS184" s="25">
        <v>125000</v>
      </c>
      <c r="BT184" s="25"/>
      <c r="BU184" s="25">
        <v>250000</v>
      </c>
      <c r="BV184" s="25"/>
      <c r="BW184" s="25"/>
      <c r="BX184" s="25"/>
      <c r="BY184" s="25"/>
      <c r="BZ184" s="25"/>
      <c r="CA184" s="25"/>
      <c r="CB184" s="35"/>
    </row>
    <row r="185" spans="2:80" ht="84" customHeight="1">
      <c r="B185" s="620"/>
      <c r="C185" s="616"/>
      <c r="D185" s="669"/>
      <c r="E185" s="481"/>
      <c r="F185" s="519"/>
      <c r="G185" s="519"/>
      <c r="H185" s="490"/>
      <c r="I185" s="490"/>
      <c r="J185" s="492"/>
      <c r="K185" s="492"/>
      <c r="L185" s="481"/>
      <c r="M185" s="492"/>
      <c r="N185" s="492"/>
      <c r="O185" s="112">
        <v>183</v>
      </c>
      <c r="P185" s="112" t="s">
        <v>108</v>
      </c>
      <c r="Q185" s="112" t="s">
        <v>109</v>
      </c>
      <c r="R185" s="127"/>
      <c r="S185" s="127"/>
      <c r="T185" s="127" t="s">
        <v>111</v>
      </c>
      <c r="U185" s="127" t="s">
        <v>578</v>
      </c>
      <c r="V185" s="127" t="s">
        <v>94</v>
      </c>
      <c r="W185" s="127" t="s">
        <v>95</v>
      </c>
      <c r="X185" s="127">
        <v>0</v>
      </c>
      <c r="Y185" s="127">
        <v>1</v>
      </c>
      <c r="Z185" s="110">
        <v>0.00010176561443454443</v>
      </c>
      <c r="AA185" s="110">
        <v>0.00010643956372607387</v>
      </c>
      <c r="AB185" s="93">
        <v>0.25</v>
      </c>
      <c r="AC185" s="127"/>
      <c r="AD185" s="110">
        <v>0.00010333938225832415</v>
      </c>
      <c r="AE185" s="93">
        <v>0.25</v>
      </c>
      <c r="AF185" s="127"/>
      <c r="AG185" s="110">
        <v>0.00010033355050936133</v>
      </c>
      <c r="AH185" s="93">
        <v>0.25</v>
      </c>
      <c r="AI185" s="127"/>
      <c r="AJ185" s="110">
        <v>9.739567922647282E-05</v>
      </c>
      <c r="AK185" s="93">
        <v>0.25</v>
      </c>
      <c r="AL185" s="127"/>
      <c r="AM185" s="42">
        <f t="shared" si="31"/>
        <v>1500000</v>
      </c>
      <c r="AN185" s="42">
        <f t="shared" si="32"/>
        <v>375000</v>
      </c>
      <c r="AO185" s="25">
        <v>125000</v>
      </c>
      <c r="AP185" s="25"/>
      <c r="AQ185" s="25">
        <v>250000</v>
      </c>
      <c r="AR185" s="25"/>
      <c r="AS185" s="25"/>
      <c r="AT185" s="25"/>
      <c r="AU185" s="25"/>
      <c r="AV185" s="25"/>
      <c r="AW185" s="25"/>
      <c r="AX185" s="42">
        <f t="shared" si="29"/>
        <v>375000</v>
      </c>
      <c r="AY185" s="25">
        <v>125000</v>
      </c>
      <c r="AZ185" s="25"/>
      <c r="BA185" s="25">
        <v>250000</v>
      </c>
      <c r="BB185" s="25"/>
      <c r="BC185" s="25"/>
      <c r="BD185" s="25"/>
      <c r="BE185" s="25"/>
      <c r="BF185" s="25"/>
      <c r="BG185" s="25"/>
      <c r="BH185" s="42">
        <f t="shared" si="33"/>
        <v>375000</v>
      </c>
      <c r="BI185" s="25">
        <v>125000</v>
      </c>
      <c r="BJ185" s="25"/>
      <c r="BK185" s="25">
        <v>250000</v>
      </c>
      <c r="BL185" s="25"/>
      <c r="BM185" s="25"/>
      <c r="BN185" s="25"/>
      <c r="BO185" s="25"/>
      <c r="BP185" s="25"/>
      <c r="BQ185" s="25"/>
      <c r="BR185" s="42">
        <f t="shared" si="30"/>
        <v>375000</v>
      </c>
      <c r="BS185" s="25">
        <v>125000</v>
      </c>
      <c r="BT185" s="25"/>
      <c r="BU185" s="25">
        <v>250000</v>
      </c>
      <c r="BV185" s="25"/>
      <c r="BW185" s="25"/>
      <c r="BX185" s="25"/>
      <c r="BY185" s="25"/>
      <c r="BZ185" s="25"/>
      <c r="CA185" s="25"/>
      <c r="CB185" s="35"/>
    </row>
    <row r="186" spans="2:80" ht="84" customHeight="1">
      <c r="B186" s="620"/>
      <c r="C186" s="616"/>
      <c r="D186" s="669"/>
      <c r="E186" s="481"/>
      <c r="F186" s="519"/>
      <c r="G186" s="519"/>
      <c r="H186" s="490"/>
      <c r="I186" s="490"/>
      <c r="J186" s="492"/>
      <c r="K186" s="492"/>
      <c r="L186" s="481"/>
      <c r="M186" s="492"/>
      <c r="N186" s="492"/>
      <c r="O186" s="112">
        <v>184</v>
      </c>
      <c r="P186" s="112" t="s">
        <v>108</v>
      </c>
      <c r="Q186" s="112" t="s">
        <v>109</v>
      </c>
      <c r="R186" s="127"/>
      <c r="S186" s="127"/>
      <c r="T186" s="127" t="s">
        <v>370</v>
      </c>
      <c r="U186" s="127" t="s">
        <v>579</v>
      </c>
      <c r="V186" s="127" t="s">
        <v>94</v>
      </c>
      <c r="W186" s="127" t="s">
        <v>95</v>
      </c>
      <c r="X186" s="127">
        <v>2</v>
      </c>
      <c r="Y186" s="127">
        <v>10</v>
      </c>
      <c r="Z186" s="110">
        <v>0.0002632337226706883</v>
      </c>
      <c r="AA186" s="110">
        <v>0.00024835898202750566</v>
      </c>
      <c r="AB186" s="93">
        <v>2</v>
      </c>
      <c r="AC186" s="127"/>
      <c r="AD186" s="110">
        <v>0.00026317096015119885</v>
      </c>
      <c r="AE186" s="93">
        <v>5</v>
      </c>
      <c r="AF186" s="127"/>
      <c r="AG186" s="110">
        <v>0.000274245038058921</v>
      </c>
      <c r="AH186" s="93">
        <v>7</v>
      </c>
      <c r="AI186" s="127"/>
      <c r="AJ186" s="110">
        <v>0.00026621485655235907</v>
      </c>
      <c r="AK186" s="93">
        <v>10</v>
      </c>
      <c r="AL186" s="127"/>
      <c r="AM186" s="42">
        <f t="shared" si="31"/>
        <v>3880000</v>
      </c>
      <c r="AN186" s="42">
        <f t="shared" si="32"/>
        <v>875000</v>
      </c>
      <c r="AO186" s="25">
        <v>125000</v>
      </c>
      <c r="AP186" s="25"/>
      <c r="AQ186" s="25">
        <v>750000</v>
      </c>
      <c r="AR186" s="25"/>
      <c r="AS186" s="25"/>
      <c r="AT186" s="25"/>
      <c r="AU186" s="25"/>
      <c r="AV186" s="25"/>
      <c r="AW186" s="25"/>
      <c r="AX186" s="42">
        <f t="shared" si="29"/>
        <v>955000</v>
      </c>
      <c r="AY186" s="25">
        <v>155000</v>
      </c>
      <c r="AZ186" s="25"/>
      <c r="BA186" s="25">
        <v>800000</v>
      </c>
      <c r="BB186" s="25"/>
      <c r="BC186" s="25"/>
      <c r="BD186" s="25"/>
      <c r="BE186" s="25"/>
      <c r="BF186" s="25"/>
      <c r="BG186" s="25"/>
      <c r="BH186" s="42">
        <f t="shared" si="33"/>
        <v>1025000</v>
      </c>
      <c r="BI186" s="25">
        <v>125000</v>
      </c>
      <c r="BJ186" s="25"/>
      <c r="BK186" s="25">
        <v>900000</v>
      </c>
      <c r="BL186" s="25"/>
      <c r="BM186" s="25"/>
      <c r="BN186" s="25"/>
      <c r="BO186" s="25"/>
      <c r="BP186" s="25"/>
      <c r="BQ186" s="25"/>
      <c r="BR186" s="42">
        <f t="shared" si="30"/>
        <v>1025000</v>
      </c>
      <c r="BS186" s="25">
        <v>125000</v>
      </c>
      <c r="BT186" s="25"/>
      <c r="BU186" s="25">
        <v>900000</v>
      </c>
      <c r="BV186" s="25"/>
      <c r="BW186" s="25"/>
      <c r="BX186" s="25"/>
      <c r="BY186" s="25"/>
      <c r="BZ186" s="25"/>
      <c r="CA186" s="25"/>
      <c r="CB186" s="35"/>
    </row>
    <row r="187" spans="2:80" ht="84" customHeight="1">
      <c r="B187" s="620"/>
      <c r="C187" s="616"/>
      <c r="D187" s="669"/>
      <c r="E187" s="481"/>
      <c r="F187" s="519"/>
      <c r="G187" s="519"/>
      <c r="H187" s="491"/>
      <c r="I187" s="491"/>
      <c r="J187" s="492"/>
      <c r="K187" s="492"/>
      <c r="L187" s="481"/>
      <c r="M187" s="492"/>
      <c r="N187" s="492"/>
      <c r="O187" s="112">
        <v>185</v>
      </c>
      <c r="P187" s="112" t="s">
        <v>108</v>
      </c>
      <c r="Q187" s="112" t="s">
        <v>109</v>
      </c>
      <c r="R187" s="127"/>
      <c r="S187" s="127"/>
      <c r="T187" s="127" t="s">
        <v>112</v>
      </c>
      <c r="U187" s="127" t="s">
        <v>578</v>
      </c>
      <c r="V187" s="127" t="s">
        <v>94</v>
      </c>
      <c r="W187" s="127" t="s">
        <v>95</v>
      </c>
      <c r="X187" s="127">
        <v>0</v>
      </c>
      <c r="Y187" s="127">
        <v>1</v>
      </c>
      <c r="Z187" s="110">
        <v>0.00011221355084982434</v>
      </c>
      <c r="AA187" s="110">
        <v>0.00010643956372607387</v>
      </c>
      <c r="AB187" s="93">
        <v>0.25</v>
      </c>
      <c r="AC187" s="127"/>
      <c r="AD187" s="110">
        <v>0.00010333938225832415</v>
      </c>
      <c r="AE187" s="93">
        <v>0.25</v>
      </c>
      <c r="AF187" s="127"/>
      <c r="AG187" s="110">
        <v>0.00011665447472555075</v>
      </c>
      <c r="AH187" s="93">
        <v>0.25</v>
      </c>
      <c r="AI187" s="127"/>
      <c r="AJ187" s="110">
        <v>0.00012154980767463808</v>
      </c>
      <c r="AK187" s="93">
        <v>0.25</v>
      </c>
      <c r="AL187" s="127"/>
      <c r="AM187" s="42">
        <f t="shared" si="31"/>
        <v>1654000</v>
      </c>
      <c r="AN187" s="42">
        <f t="shared" si="32"/>
        <v>375000</v>
      </c>
      <c r="AO187" s="25">
        <v>125000</v>
      </c>
      <c r="AP187" s="25"/>
      <c r="AQ187" s="25">
        <v>250000</v>
      </c>
      <c r="AR187" s="25"/>
      <c r="AS187" s="25"/>
      <c r="AT187" s="25"/>
      <c r="AU187" s="25"/>
      <c r="AV187" s="25"/>
      <c r="AW187" s="25"/>
      <c r="AX187" s="42">
        <f t="shared" si="29"/>
        <v>375000</v>
      </c>
      <c r="AY187" s="25">
        <v>125000</v>
      </c>
      <c r="AZ187" s="25"/>
      <c r="BA187" s="25">
        <v>250000</v>
      </c>
      <c r="BB187" s="25"/>
      <c r="BC187" s="25"/>
      <c r="BD187" s="25"/>
      <c r="BE187" s="25"/>
      <c r="BF187" s="25"/>
      <c r="BG187" s="25"/>
      <c r="BH187" s="42">
        <f t="shared" si="33"/>
        <v>436000</v>
      </c>
      <c r="BI187" s="25">
        <v>186000</v>
      </c>
      <c r="BJ187" s="25"/>
      <c r="BK187" s="25">
        <v>250000</v>
      </c>
      <c r="BL187" s="25"/>
      <c r="BM187" s="25"/>
      <c r="BN187" s="25"/>
      <c r="BO187" s="25"/>
      <c r="BP187" s="25"/>
      <c r="BQ187" s="25"/>
      <c r="BR187" s="42">
        <f t="shared" si="30"/>
        <v>468000</v>
      </c>
      <c r="BS187" s="25">
        <v>218000</v>
      </c>
      <c r="BT187" s="25"/>
      <c r="BU187" s="25">
        <v>250000</v>
      </c>
      <c r="BV187" s="25"/>
      <c r="BW187" s="25"/>
      <c r="BX187" s="25"/>
      <c r="BY187" s="25"/>
      <c r="BZ187" s="25"/>
      <c r="CA187" s="25"/>
      <c r="CB187" s="35"/>
    </row>
    <row r="188" spans="2:80" ht="84" customHeight="1">
      <c r="B188" s="620"/>
      <c r="C188" s="616"/>
      <c r="D188" s="669"/>
      <c r="E188" s="481"/>
      <c r="F188" s="519" t="s">
        <v>113</v>
      </c>
      <c r="G188" s="519"/>
      <c r="H188" s="489" t="s">
        <v>694</v>
      </c>
      <c r="I188" s="489" t="s">
        <v>695</v>
      </c>
      <c r="J188" s="492">
        <v>0</v>
      </c>
      <c r="K188" s="480">
        <v>0.3</v>
      </c>
      <c r="L188" s="481"/>
      <c r="M188" s="480">
        <v>0.15</v>
      </c>
      <c r="N188" s="480">
        <v>0.15</v>
      </c>
      <c r="O188" s="112">
        <v>186</v>
      </c>
      <c r="P188" s="112" t="s">
        <v>114</v>
      </c>
      <c r="Q188" s="112" t="s">
        <v>115</v>
      </c>
      <c r="R188" s="127"/>
      <c r="S188" s="127"/>
      <c r="T188" s="127" t="s">
        <v>116</v>
      </c>
      <c r="U188" s="127" t="s">
        <v>580</v>
      </c>
      <c r="V188" s="127" t="s">
        <v>94</v>
      </c>
      <c r="W188" s="127" t="s">
        <v>95</v>
      </c>
      <c r="X188" s="127">
        <v>0</v>
      </c>
      <c r="Y188" s="127">
        <v>2</v>
      </c>
      <c r="Z188" s="110">
        <v>0.0001073288013569662</v>
      </c>
      <c r="AA188" s="110">
        <v>0.00010643956372607387</v>
      </c>
      <c r="AB188" s="127">
        <v>0.5</v>
      </c>
      <c r="AC188" s="127"/>
      <c r="AD188" s="110">
        <v>0.00010333938225832415</v>
      </c>
      <c r="AE188" s="127">
        <v>0.5</v>
      </c>
      <c r="AF188" s="127"/>
      <c r="AG188" s="110">
        <v>0.00010033355050936133</v>
      </c>
      <c r="AH188" s="127">
        <v>0.5</v>
      </c>
      <c r="AI188" s="127"/>
      <c r="AJ188" s="110">
        <v>0.00011869286775066155</v>
      </c>
      <c r="AK188" s="127">
        <v>0.5</v>
      </c>
      <c r="AL188" s="127"/>
      <c r="AM188" s="42">
        <f t="shared" si="31"/>
        <v>1582000</v>
      </c>
      <c r="AN188" s="42">
        <f t="shared" si="32"/>
        <v>375000</v>
      </c>
      <c r="AO188" s="25">
        <v>125000</v>
      </c>
      <c r="AP188" s="25"/>
      <c r="AQ188" s="25">
        <v>250000</v>
      </c>
      <c r="AR188" s="25"/>
      <c r="AS188" s="25"/>
      <c r="AT188" s="25"/>
      <c r="AU188" s="25"/>
      <c r="AV188" s="25"/>
      <c r="AW188" s="25"/>
      <c r="AX188" s="42">
        <f t="shared" si="29"/>
        <v>375000</v>
      </c>
      <c r="AY188" s="25">
        <v>125000</v>
      </c>
      <c r="AZ188" s="25"/>
      <c r="BA188" s="25">
        <v>250000</v>
      </c>
      <c r="BB188" s="25"/>
      <c r="BC188" s="25"/>
      <c r="BD188" s="25"/>
      <c r="BE188" s="25"/>
      <c r="BF188" s="25"/>
      <c r="BG188" s="25"/>
      <c r="BH188" s="42">
        <f t="shared" si="33"/>
        <v>375000</v>
      </c>
      <c r="BI188" s="25">
        <v>125000</v>
      </c>
      <c r="BJ188" s="25"/>
      <c r="BK188" s="25">
        <v>250000</v>
      </c>
      <c r="BL188" s="25"/>
      <c r="BM188" s="25"/>
      <c r="BN188" s="25"/>
      <c r="BO188" s="25"/>
      <c r="BP188" s="25"/>
      <c r="BQ188" s="25"/>
      <c r="BR188" s="42">
        <f t="shared" si="30"/>
        <v>457000</v>
      </c>
      <c r="BS188" s="25">
        <v>125000</v>
      </c>
      <c r="BT188" s="25"/>
      <c r="BU188" s="25">
        <v>332000</v>
      </c>
      <c r="BV188" s="25"/>
      <c r="BW188" s="25"/>
      <c r="BX188" s="25"/>
      <c r="BY188" s="25"/>
      <c r="BZ188" s="25"/>
      <c r="CA188" s="25"/>
      <c r="CB188" s="35"/>
    </row>
    <row r="189" spans="2:80" ht="84" customHeight="1">
      <c r="B189" s="620"/>
      <c r="C189" s="616"/>
      <c r="D189" s="669"/>
      <c r="E189" s="481"/>
      <c r="F189" s="519"/>
      <c r="G189" s="519"/>
      <c r="H189" s="490"/>
      <c r="I189" s="490"/>
      <c r="J189" s="492"/>
      <c r="K189" s="480"/>
      <c r="L189" s="481"/>
      <c r="M189" s="480"/>
      <c r="N189" s="480"/>
      <c r="O189" s="112">
        <v>187</v>
      </c>
      <c r="P189" s="112" t="s">
        <v>114</v>
      </c>
      <c r="Q189" s="112" t="s">
        <v>115</v>
      </c>
      <c r="R189" s="127"/>
      <c r="S189" s="127"/>
      <c r="T189" s="127" t="s">
        <v>117</v>
      </c>
      <c r="U189" s="127" t="s">
        <v>581</v>
      </c>
      <c r="V189" s="127" t="s">
        <v>94</v>
      </c>
      <c r="W189" s="127" t="s">
        <v>95</v>
      </c>
      <c r="X189" s="127">
        <v>0</v>
      </c>
      <c r="Y189" s="127">
        <v>4</v>
      </c>
      <c r="Z189" s="110">
        <v>0.00010359739549436624</v>
      </c>
      <c r="AA189" s="110">
        <v>0.00010643956372607387</v>
      </c>
      <c r="AB189" s="127">
        <v>1</v>
      </c>
      <c r="AC189" s="127"/>
      <c r="AD189" s="110">
        <v>0.00011022867440887909</v>
      </c>
      <c r="AE189" s="127">
        <v>1</v>
      </c>
      <c r="AF189" s="127"/>
      <c r="AG189" s="110">
        <v>0.00010086866277874458</v>
      </c>
      <c r="AH189" s="127">
        <v>1</v>
      </c>
      <c r="AI189" s="127"/>
      <c r="AJ189" s="110">
        <v>9.739567922647282E-05</v>
      </c>
      <c r="AK189" s="127">
        <v>1</v>
      </c>
      <c r="AL189" s="127"/>
      <c r="AM189" s="42">
        <f t="shared" si="31"/>
        <v>1527000</v>
      </c>
      <c r="AN189" s="42">
        <f t="shared" si="32"/>
        <v>375000</v>
      </c>
      <c r="AO189" s="25">
        <v>125000</v>
      </c>
      <c r="AP189" s="25"/>
      <c r="AQ189" s="25">
        <v>250000</v>
      </c>
      <c r="AR189" s="25"/>
      <c r="AS189" s="25"/>
      <c r="AT189" s="25"/>
      <c r="AU189" s="25"/>
      <c r="AV189" s="25"/>
      <c r="AW189" s="25"/>
      <c r="AX189" s="42">
        <f t="shared" si="29"/>
        <v>400000</v>
      </c>
      <c r="AY189" s="25">
        <v>125000</v>
      </c>
      <c r="AZ189" s="25"/>
      <c r="BA189" s="25">
        <v>275000</v>
      </c>
      <c r="BB189" s="25"/>
      <c r="BC189" s="25"/>
      <c r="BD189" s="25"/>
      <c r="BE189" s="25"/>
      <c r="BF189" s="25"/>
      <c r="BG189" s="25"/>
      <c r="BH189" s="42">
        <f t="shared" si="33"/>
        <v>377000</v>
      </c>
      <c r="BI189" s="25">
        <v>125000</v>
      </c>
      <c r="BJ189" s="25"/>
      <c r="BK189" s="25">
        <v>252000</v>
      </c>
      <c r="BL189" s="25"/>
      <c r="BM189" s="25"/>
      <c r="BN189" s="25"/>
      <c r="BO189" s="25"/>
      <c r="BP189" s="25"/>
      <c r="BQ189" s="25"/>
      <c r="BR189" s="42">
        <f t="shared" si="30"/>
        <v>375000</v>
      </c>
      <c r="BS189" s="25">
        <v>125000</v>
      </c>
      <c r="BT189" s="25"/>
      <c r="BU189" s="25">
        <v>250000</v>
      </c>
      <c r="BV189" s="25"/>
      <c r="BW189" s="25"/>
      <c r="BX189" s="25"/>
      <c r="BY189" s="25"/>
      <c r="BZ189" s="25"/>
      <c r="CA189" s="25"/>
      <c r="CB189" s="35"/>
    </row>
    <row r="190" spans="2:80" ht="84" customHeight="1" thickBot="1">
      <c r="B190" s="620"/>
      <c r="C190" s="616"/>
      <c r="D190" s="689"/>
      <c r="E190" s="542"/>
      <c r="F190" s="694"/>
      <c r="G190" s="694"/>
      <c r="H190" s="695"/>
      <c r="I190" s="695"/>
      <c r="J190" s="696"/>
      <c r="K190" s="697"/>
      <c r="L190" s="542"/>
      <c r="M190" s="697"/>
      <c r="N190" s="697"/>
      <c r="O190" s="128">
        <v>188</v>
      </c>
      <c r="P190" s="128" t="s">
        <v>114</v>
      </c>
      <c r="Q190" s="128" t="s">
        <v>115</v>
      </c>
      <c r="R190" s="129"/>
      <c r="S190" s="129"/>
      <c r="T190" s="129" t="s">
        <v>118</v>
      </c>
      <c r="U190" s="129" t="s">
        <v>506</v>
      </c>
      <c r="V190" s="129" t="s">
        <v>94</v>
      </c>
      <c r="W190" s="129" t="s">
        <v>95</v>
      </c>
      <c r="X190" s="129">
        <v>0</v>
      </c>
      <c r="Y190" s="129">
        <v>4</v>
      </c>
      <c r="Z190" s="130">
        <v>0.00010176561443454443</v>
      </c>
      <c r="AA190" s="130">
        <v>0.00010643956372607387</v>
      </c>
      <c r="AB190" s="129">
        <v>1</v>
      </c>
      <c r="AC190" s="129"/>
      <c r="AD190" s="130">
        <v>0.00010333938225832415</v>
      </c>
      <c r="AE190" s="129">
        <v>1</v>
      </c>
      <c r="AF190" s="129"/>
      <c r="AG190" s="130">
        <v>0.00010033355050936133</v>
      </c>
      <c r="AH190" s="129">
        <v>1</v>
      </c>
      <c r="AI190" s="129"/>
      <c r="AJ190" s="130">
        <v>9.739567922647282E-05</v>
      </c>
      <c r="AK190" s="129">
        <v>1</v>
      </c>
      <c r="AL190" s="129"/>
      <c r="AM190" s="183">
        <f t="shared" si="31"/>
        <v>1500000</v>
      </c>
      <c r="AN190" s="183">
        <f t="shared" si="32"/>
        <v>375000</v>
      </c>
      <c r="AO190" s="44">
        <v>125000</v>
      </c>
      <c r="AP190" s="44"/>
      <c r="AQ190" s="44">
        <v>250000</v>
      </c>
      <c r="AR190" s="44"/>
      <c r="AS190" s="44"/>
      <c r="AT190" s="44"/>
      <c r="AU190" s="44"/>
      <c r="AV190" s="44"/>
      <c r="AW190" s="44"/>
      <c r="AX190" s="183">
        <f t="shared" si="29"/>
        <v>375000</v>
      </c>
      <c r="AY190" s="44">
        <v>125000</v>
      </c>
      <c r="AZ190" s="44"/>
      <c r="BA190" s="44">
        <v>250000</v>
      </c>
      <c r="BB190" s="44"/>
      <c r="BC190" s="44"/>
      <c r="BD190" s="44"/>
      <c r="BE190" s="44"/>
      <c r="BF190" s="44"/>
      <c r="BG190" s="44"/>
      <c r="BH190" s="183">
        <f t="shared" si="33"/>
        <v>375000</v>
      </c>
      <c r="BI190" s="44">
        <v>125000</v>
      </c>
      <c r="BJ190" s="44"/>
      <c r="BK190" s="44">
        <v>250000</v>
      </c>
      <c r="BL190" s="44"/>
      <c r="BM190" s="44"/>
      <c r="BN190" s="44"/>
      <c r="BO190" s="44"/>
      <c r="BP190" s="44"/>
      <c r="BQ190" s="44"/>
      <c r="BR190" s="183">
        <f t="shared" si="30"/>
        <v>375000</v>
      </c>
      <c r="BS190" s="44">
        <v>125000</v>
      </c>
      <c r="BT190" s="44"/>
      <c r="BU190" s="44">
        <v>250000</v>
      </c>
      <c r="BV190" s="44"/>
      <c r="BW190" s="44"/>
      <c r="BX190" s="44"/>
      <c r="BY190" s="44"/>
      <c r="BZ190" s="44"/>
      <c r="CA190" s="44"/>
      <c r="CB190" s="43"/>
    </row>
    <row r="191" spans="2:80" ht="84" customHeight="1">
      <c r="B191" s="620"/>
      <c r="C191" s="616"/>
      <c r="D191" s="672" t="s">
        <v>90</v>
      </c>
      <c r="E191" s="663">
        <v>0.0076679265336490315</v>
      </c>
      <c r="F191" s="581" t="s">
        <v>410</v>
      </c>
      <c r="G191" s="581"/>
      <c r="H191" s="499" t="s">
        <v>687</v>
      </c>
      <c r="I191" s="499" t="s">
        <v>688</v>
      </c>
      <c r="J191" s="662" t="s">
        <v>689</v>
      </c>
      <c r="K191" s="528">
        <v>0.05</v>
      </c>
      <c r="L191" s="663"/>
      <c r="M191" s="699">
        <v>1</v>
      </c>
      <c r="N191" s="699">
        <v>4</v>
      </c>
      <c r="O191" s="115">
        <v>190</v>
      </c>
      <c r="P191" s="115" t="s">
        <v>91</v>
      </c>
      <c r="Q191" s="115" t="s">
        <v>92</v>
      </c>
      <c r="R191" s="158"/>
      <c r="S191" s="158"/>
      <c r="T191" s="158" t="s">
        <v>93</v>
      </c>
      <c r="U191" s="158" t="s">
        <v>506</v>
      </c>
      <c r="V191" s="158" t="s">
        <v>94</v>
      </c>
      <c r="W191" s="158" t="s">
        <v>95</v>
      </c>
      <c r="X191" s="158">
        <v>0</v>
      </c>
      <c r="Y191" s="158">
        <v>4</v>
      </c>
      <c r="Z191" s="113">
        <v>0.0002713749718254518</v>
      </c>
      <c r="AA191" s="113">
        <v>0.0002838356059484372</v>
      </c>
      <c r="AB191" s="158">
        <v>1</v>
      </c>
      <c r="AC191" s="158"/>
      <c r="AD191" s="113">
        <v>0.0002755685494645021</v>
      </c>
      <c r="AE191" s="158">
        <v>1</v>
      </c>
      <c r="AF191" s="158"/>
      <c r="AG191" s="113">
        <v>0.00026753574308283485</v>
      </c>
      <c r="AH191" s="158">
        <v>1</v>
      </c>
      <c r="AI191" s="158"/>
      <c r="AJ191" s="113">
        <v>0.0002597465211702754</v>
      </c>
      <c r="AK191" s="158">
        <v>1</v>
      </c>
      <c r="AL191" s="158"/>
      <c r="AM191" s="207">
        <f t="shared" si="31"/>
        <v>4000000</v>
      </c>
      <c r="AN191" s="207">
        <f t="shared" si="32"/>
        <v>1000000</v>
      </c>
      <c r="AO191" s="23"/>
      <c r="AP191" s="23"/>
      <c r="AQ191" s="23">
        <v>1000000</v>
      </c>
      <c r="AR191" s="23"/>
      <c r="AS191" s="23"/>
      <c r="AT191" s="23"/>
      <c r="AU191" s="23"/>
      <c r="AV191" s="23"/>
      <c r="AW191" s="23"/>
      <c r="AX191" s="207">
        <f t="shared" si="29"/>
        <v>1000000</v>
      </c>
      <c r="AY191" s="23"/>
      <c r="AZ191" s="23"/>
      <c r="BA191" s="23">
        <v>1000000</v>
      </c>
      <c r="BB191" s="23"/>
      <c r="BC191" s="23"/>
      <c r="BD191" s="23"/>
      <c r="BE191" s="23"/>
      <c r="BF191" s="23"/>
      <c r="BG191" s="23"/>
      <c r="BH191" s="207">
        <f t="shared" si="33"/>
        <v>1000000</v>
      </c>
      <c r="BI191" s="23"/>
      <c r="BJ191" s="23"/>
      <c r="BK191" s="23">
        <v>1000000</v>
      </c>
      <c r="BL191" s="23"/>
      <c r="BM191" s="23"/>
      <c r="BN191" s="23"/>
      <c r="BO191" s="23"/>
      <c r="BP191" s="23"/>
      <c r="BQ191" s="23"/>
      <c r="BR191" s="207">
        <f t="shared" si="30"/>
        <v>1000000</v>
      </c>
      <c r="BS191" s="23"/>
      <c r="BT191" s="23"/>
      <c r="BU191" s="23">
        <v>1000000</v>
      </c>
      <c r="BV191" s="23"/>
      <c r="BW191" s="23"/>
      <c r="BX191" s="23"/>
      <c r="BY191" s="23"/>
      <c r="BZ191" s="23"/>
      <c r="CA191" s="23"/>
      <c r="CB191" s="14"/>
    </row>
    <row r="192" spans="2:80" ht="84" customHeight="1">
      <c r="B192" s="620"/>
      <c r="C192" s="616"/>
      <c r="D192" s="673"/>
      <c r="E192" s="651"/>
      <c r="F192" s="482"/>
      <c r="G192" s="482"/>
      <c r="H192" s="475"/>
      <c r="I192" s="475"/>
      <c r="J192" s="529"/>
      <c r="K192" s="698"/>
      <c r="L192" s="651"/>
      <c r="M192" s="700"/>
      <c r="N192" s="700"/>
      <c r="O192" s="116">
        <v>191</v>
      </c>
      <c r="P192" s="116" t="s">
        <v>91</v>
      </c>
      <c r="Q192" s="116" t="s">
        <v>92</v>
      </c>
      <c r="R192" s="159"/>
      <c r="S192" s="159"/>
      <c r="T192" s="159" t="s">
        <v>442</v>
      </c>
      <c r="U192" s="159" t="s">
        <v>512</v>
      </c>
      <c r="V192" s="159" t="s">
        <v>94</v>
      </c>
      <c r="W192" s="159" t="s">
        <v>95</v>
      </c>
      <c r="X192" s="159" t="s">
        <v>96</v>
      </c>
      <c r="Y192" s="159">
        <v>1</v>
      </c>
      <c r="Z192" s="114">
        <v>0.0005427499436509037</v>
      </c>
      <c r="AA192" s="114">
        <v>0.0005676712118968743</v>
      </c>
      <c r="AB192" s="159">
        <v>0.25</v>
      </c>
      <c r="AC192" s="159"/>
      <c r="AD192" s="114">
        <v>0.0005511370989290042</v>
      </c>
      <c r="AE192" s="159">
        <v>0.25</v>
      </c>
      <c r="AF192" s="159"/>
      <c r="AG192" s="114">
        <v>0.0005350714861656697</v>
      </c>
      <c r="AH192" s="159">
        <v>0.25</v>
      </c>
      <c r="AI192" s="159"/>
      <c r="AJ192" s="114">
        <v>0.0005194930423405508</v>
      </c>
      <c r="AK192" s="159">
        <v>0.25</v>
      </c>
      <c r="AL192" s="159"/>
      <c r="AM192" s="192">
        <f t="shared" si="31"/>
        <v>8000000</v>
      </c>
      <c r="AN192" s="192">
        <f t="shared" si="32"/>
        <v>2000000</v>
      </c>
      <c r="AO192" s="40"/>
      <c r="AP192" s="40"/>
      <c r="AQ192" s="40">
        <v>2000000</v>
      </c>
      <c r="AR192" s="40"/>
      <c r="AS192" s="40"/>
      <c r="AT192" s="40"/>
      <c r="AU192" s="40"/>
      <c r="AV192" s="40"/>
      <c r="AW192" s="40"/>
      <c r="AX192" s="192">
        <f t="shared" si="29"/>
        <v>2000000</v>
      </c>
      <c r="AY192" s="40"/>
      <c r="AZ192" s="40"/>
      <c r="BA192" s="40">
        <v>2000000</v>
      </c>
      <c r="BB192" s="40"/>
      <c r="BC192" s="40"/>
      <c r="BD192" s="40"/>
      <c r="BE192" s="40"/>
      <c r="BF192" s="40"/>
      <c r="BG192" s="40"/>
      <c r="BH192" s="192">
        <f t="shared" si="33"/>
        <v>2000000</v>
      </c>
      <c r="BI192" s="40"/>
      <c r="BJ192" s="40"/>
      <c r="BK192" s="40">
        <v>2000000</v>
      </c>
      <c r="BL192" s="40"/>
      <c r="BM192" s="40"/>
      <c r="BN192" s="40"/>
      <c r="BO192" s="40"/>
      <c r="BP192" s="40"/>
      <c r="BQ192" s="40"/>
      <c r="BR192" s="192">
        <f t="shared" si="30"/>
        <v>2000000</v>
      </c>
      <c r="BS192" s="40"/>
      <c r="BT192" s="40"/>
      <c r="BU192" s="40">
        <v>2000000</v>
      </c>
      <c r="BV192" s="40"/>
      <c r="BW192" s="40"/>
      <c r="BX192" s="40"/>
      <c r="BY192" s="40"/>
      <c r="BZ192" s="40"/>
      <c r="CA192" s="40"/>
      <c r="CB192" s="15"/>
    </row>
    <row r="193" spans="2:80" ht="84" customHeight="1">
      <c r="B193" s="620"/>
      <c r="C193" s="616"/>
      <c r="D193" s="673"/>
      <c r="E193" s="651"/>
      <c r="F193" s="482"/>
      <c r="G193" s="482"/>
      <c r="H193" s="475"/>
      <c r="I193" s="475"/>
      <c r="J193" s="529"/>
      <c r="K193" s="698"/>
      <c r="L193" s="651"/>
      <c r="M193" s="700"/>
      <c r="N193" s="700"/>
      <c r="O193" s="116">
        <v>192</v>
      </c>
      <c r="P193" s="116" t="s">
        <v>97</v>
      </c>
      <c r="Q193" s="116" t="s">
        <v>98</v>
      </c>
      <c r="R193" s="159"/>
      <c r="S193" s="159"/>
      <c r="T193" s="159" t="s">
        <v>99</v>
      </c>
      <c r="U193" s="159" t="s">
        <v>582</v>
      </c>
      <c r="V193" s="159" t="s">
        <v>94</v>
      </c>
      <c r="W193" s="159" t="s">
        <v>95</v>
      </c>
      <c r="X193" s="159">
        <v>13</v>
      </c>
      <c r="Y193" s="159">
        <v>10</v>
      </c>
      <c r="Z193" s="114">
        <v>0.0005427499436509037</v>
      </c>
      <c r="AA193" s="114">
        <v>0.0005676712118968743</v>
      </c>
      <c r="AB193" s="159">
        <v>2</v>
      </c>
      <c r="AC193" s="159"/>
      <c r="AD193" s="114">
        <v>0.0005511370989290042</v>
      </c>
      <c r="AE193" s="159">
        <v>3</v>
      </c>
      <c r="AF193" s="159"/>
      <c r="AG193" s="114">
        <v>0.0005350714861656697</v>
      </c>
      <c r="AH193" s="159">
        <v>3</v>
      </c>
      <c r="AI193" s="159"/>
      <c r="AJ193" s="114">
        <v>0.0005194930423405508</v>
      </c>
      <c r="AK193" s="159">
        <v>2</v>
      </c>
      <c r="AL193" s="159"/>
      <c r="AM193" s="192">
        <f t="shared" si="31"/>
        <v>8000000</v>
      </c>
      <c r="AN193" s="192">
        <f t="shared" si="32"/>
        <v>2000000</v>
      </c>
      <c r="AO193" s="40"/>
      <c r="AP193" s="40"/>
      <c r="AQ193" s="40">
        <v>2000000</v>
      </c>
      <c r="AR193" s="40"/>
      <c r="AS193" s="40"/>
      <c r="AT193" s="40"/>
      <c r="AU193" s="40"/>
      <c r="AV193" s="40"/>
      <c r="AW193" s="40"/>
      <c r="AX193" s="192">
        <f t="shared" si="29"/>
        <v>2000000</v>
      </c>
      <c r="AY193" s="40"/>
      <c r="AZ193" s="40"/>
      <c r="BA193" s="40">
        <v>2000000</v>
      </c>
      <c r="BB193" s="40"/>
      <c r="BC193" s="40"/>
      <c r="BD193" s="40"/>
      <c r="BE193" s="40"/>
      <c r="BF193" s="40"/>
      <c r="BG193" s="40"/>
      <c r="BH193" s="192">
        <f t="shared" si="33"/>
        <v>2000000</v>
      </c>
      <c r="BI193" s="40"/>
      <c r="BJ193" s="40"/>
      <c r="BK193" s="40">
        <v>2000000</v>
      </c>
      <c r="BL193" s="40"/>
      <c r="BM193" s="40"/>
      <c r="BN193" s="40"/>
      <c r="BO193" s="40"/>
      <c r="BP193" s="40"/>
      <c r="BQ193" s="40"/>
      <c r="BR193" s="192">
        <f t="shared" si="30"/>
        <v>2000000</v>
      </c>
      <c r="BS193" s="40"/>
      <c r="BT193" s="40"/>
      <c r="BU193" s="40">
        <v>2000000</v>
      </c>
      <c r="BV193" s="40"/>
      <c r="BW193" s="40"/>
      <c r="BX193" s="40"/>
      <c r="BY193" s="40"/>
      <c r="BZ193" s="40"/>
      <c r="CA193" s="40"/>
      <c r="CB193" s="15"/>
    </row>
    <row r="194" spans="2:80" ht="84" customHeight="1">
      <c r="B194" s="620"/>
      <c r="C194" s="616"/>
      <c r="D194" s="673"/>
      <c r="E194" s="651"/>
      <c r="F194" s="482"/>
      <c r="G194" s="482"/>
      <c r="H194" s="475"/>
      <c r="I194" s="475"/>
      <c r="J194" s="529"/>
      <c r="K194" s="698"/>
      <c r="L194" s="651"/>
      <c r="M194" s="700"/>
      <c r="N194" s="700"/>
      <c r="O194" s="116">
        <v>193</v>
      </c>
      <c r="P194" s="116" t="s">
        <v>91</v>
      </c>
      <c r="Q194" s="116" t="s">
        <v>92</v>
      </c>
      <c r="R194" s="159"/>
      <c r="S194" s="159"/>
      <c r="T194" s="159" t="s">
        <v>100</v>
      </c>
      <c r="U194" s="159" t="s">
        <v>583</v>
      </c>
      <c r="V194" s="159" t="s">
        <v>94</v>
      </c>
      <c r="W194" s="159" t="s">
        <v>95</v>
      </c>
      <c r="X194" s="159">
        <v>0</v>
      </c>
      <c r="Y194" s="159">
        <v>42</v>
      </c>
      <c r="Z194" s="114">
        <v>0.0023579092864483946</v>
      </c>
      <c r="AA194" s="114">
        <v>0.0022706848475874974</v>
      </c>
      <c r="AB194" s="159">
        <v>10</v>
      </c>
      <c r="AC194" s="159"/>
      <c r="AD194" s="114">
        <v>0.002328554242975043</v>
      </c>
      <c r="AE194" s="159">
        <v>12</v>
      </c>
      <c r="AF194" s="159"/>
      <c r="AG194" s="114">
        <v>0.0023848136138403895</v>
      </c>
      <c r="AH194" s="159">
        <v>10</v>
      </c>
      <c r="AI194" s="159"/>
      <c r="AJ194" s="114">
        <v>0.002439279580310056</v>
      </c>
      <c r="AK194" s="159">
        <v>10</v>
      </c>
      <c r="AL194" s="159"/>
      <c r="AM194" s="192">
        <f t="shared" si="31"/>
        <v>34755000</v>
      </c>
      <c r="AN194" s="192">
        <f t="shared" si="32"/>
        <v>8000000</v>
      </c>
      <c r="AO194" s="40"/>
      <c r="AP194" s="40"/>
      <c r="AQ194" s="40">
        <v>8000000</v>
      </c>
      <c r="AR194" s="40"/>
      <c r="AS194" s="40"/>
      <c r="AT194" s="40"/>
      <c r="AU194" s="40"/>
      <c r="AV194" s="40"/>
      <c r="AW194" s="40"/>
      <c r="AX194" s="192">
        <f t="shared" si="29"/>
        <v>8450000</v>
      </c>
      <c r="AY194" s="40"/>
      <c r="AZ194" s="40"/>
      <c r="BA194" s="40">
        <v>8450000</v>
      </c>
      <c r="BB194" s="40"/>
      <c r="BC194" s="40"/>
      <c r="BD194" s="40"/>
      <c r="BE194" s="40"/>
      <c r="BF194" s="40"/>
      <c r="BG194" s="40"/>
      <c r="BH194" s="192">
        <f t="shared" si="33"/>
        <v>8914000</v>
      </c>
      <c r="BI194" s="40"/>
      <c r="BJ194" s="40"/>
      <c r="BK194" s="40">
        <v>8914000</v>
      </c>
      <c r="BL194" s="40"/>
      <c r="BM194" s="40"/>
      <c r="BN194" s="40"/>
      <c r="BO194" s="40"/>
      <c r="BP194" s="40"/>
      <c r="BQ194" s="40"/>
      <c r="BR194" s="192">
        <f t="shared" si="30"/>
        <v>9391000</v>
      </c>
      <c r="BS194" s="40"/>
      <c r="BT194" s="40"/>
      <c r="BU194" s="40">
        <v>9391000</v>
      </c>
      <c r="BV194" s="40"/>
      <c r="BW194" s="40"/>
      <c r="BX194" s="40"/>
      <c r="BY194" s="40"/>
      <c r="BZ194" s="40"/>
      <c r="CA194" s="40"/>
      <c r="CB194" s="15"/>
    </row>
    <row r="195" spans="2:80" ht="84" customHeight="1">
      <c r="B195" s="620"/>
      <c r="C195" s="616"/>
      <c r="D195" s="673"/>
      <c r="E195" s="651"/>
      <c r="F195" s="482"/>
      <c r="G195" s="482"/>
      <c r="H195" s="475"/>
      <c r="I195" s="475"/>
      <c r="J195" s="529"/>
      <c r="K195" s="698"/>
      <c r="L195" s="651"/>
      <c r="M195" s="700"/>
      <c r="N195" s="700"/>
      <c r="O195" s="116">
        <v>194</v>
      </c>
      <c r="P195" s="116" t="s">
        <v>371</v>
      </c>
      <c r="Q195" s="116" t="s">
        <v>372</v>
      </c>
      <c r="R195" s="159"/>
      <c r="S195" s="159"/>
      <c r="T195" s="159" t="s">
        <v>373</v>
      </c>
      <c r="U195" s="159" t="s">
        <v>512</v>
      </c>
      <c r="V195" s="159" t="s">
        <v>94</v>
      </c>
      <c r="W195" s="159" t="s">
        <v>95</v>
      </c>
      <c r="X195" s="159">
        <v>0</v>
      </c>
      <c r="Y195" s="159">
        <v>1</v>
      </c>
      <c r="Z195" s="114">
        <v>0.0002713749718254518</v>
      </c>
      <c r="AA195" s="114">
        <v>0.0002838356059484372</v>
      </c>
      <c r="AB195" s="159">
        <v>0.5</v>
      </c>
      <c r="AC195" s="159"/>
      <c r="AD195" s="114">
        <v>0.0002755685494645021</v>
      </c>
      <c r="AE195" s="159">
        <v>0.5</v>
      </c>
      <c r="AF195" s="159"/>
      <c r="AG195" s="114">
        <v>0.00026753574308283485</v>
      </c>
      <c r="AH195" s="159">
        <v>0</v>
      </c>
      <c r="AI195" s="159"/>
      <c r="AJ195" s="114">
        <v>0.0002597465211702754</v>
      </c>
      <c r="AK195" s="159">
        <v>0</v>
      </c>
      <c r="AL195" s="159"/>
      <c r="AM195" s="192">
        <f t="shared" si="31"/>
        <v>4000000</v>
      </c>
      <c r="AN195" s="192">
        <f t="shared" si="32"/>
        <v>1000000</v>
      </c>
      <c r="AO195" s="40"/>
      <c r="AP195" s="40"/>
      <c r="AQ195" s="40">
        <v>1000000</v>
      </c>
      <c r="AR195" s="40"/>
      <c r="AS195" s="40"/>
      <c r="AT195" s="40"/>
      <c r="AU195" s="40"/>
      <c r="AV195" s="40"/>
      <c r="AW195" s="40"/>
      <c r="AX195" s="192">
        <f aca="true" t="shared" si="35" ref="AX195:AX200">SUM(AY195:BF195)</f>
        <v>1000000</v>
      </c>
      <c r="AY195" s="40"/>
      <c r="AZ195" s="40"/>
      <c r="BA195" s="40">
        <v>1000000</v>
      </c>
      <c r="BB195" s="40"/>
      <c r="BC195" s="40"/>
      <c r="BD195" s="40"/>
      <c r="BE195" s="40"/>
      <c r="BF195" s="40"/>
      <c r="BG195" s="40"/>
      <c r="BH195" s="192">
        <f t="shared" si="33"/>
        <v>1000000</v>
      </c>
      <c r="BI195" s="40"/>
      <c r="BJ195" s="40"/>
      <c r="BK195" s="40">
        <v>1000000</v>
      </c>
      <c r="BL195" s="40"/>
      <c r="BM195" s="40"/>
      <c r="BN195" s="40"/>
      <c r="BO195" s="40"/>
      <c r="BP195" s="40"/>
      <c r="BQ195" s="40"/>
      <c r="BR195" s="192">
        <f aca="true" t="shared" si="36" ref="BR195:BR200">SUM(BS195:BZ195)</f>
        <v>1000000</v>
      </c>
      <c r="BS195" s="40"/>
      <c r="BT195" s="40"/>
      <c r="BU195" s="40">
        <v>1000000</v>
      </c>
      <c r="BV195" s="40"/>
      <c r="BW195" s="40"/>
      <c r="BX195" s="40"/>
      <c r="BY195" s="40"/>
      <c r="BZ195" s="40"/>
      <c r="CA195" s="40"/>
      <c r="CB195" s="15"/>
    </row>
    <row r="196" spans="2:80" ht="84" customHeight="1">
      <c r="B196" s="620"/>
      <c r="C196" s="616"/>
      <c r="D196" s="673"/>
      <c r="E196" s="651"/>
      <c r="F196" s="482"/>
      <c r="G196" s="482"/>
      <c r="H196" s="580"/>
      <c r="I196" s="580"/>
      <c r="J196" s="529"/>
      <c r="K196" s="698"/>
      <c r="L196" s="651"/>
      <c r="M196" s="700"/>
      <c r="N196" s="700"/>
      <c r="O196" s="116">
        <v>195</v>
      </c>
      <c r="P196" s="116" t="s">
        <v>91</v>
      </c>
      <c r="Q196" s="116" t="s">
        <v>92</v>
      </c>
      <c r="R196" s="159"/>
      <c r="S196" s="159"/>
      <c r="T196" s="159" t="s">
        <v>374</v>
      </c>
      <c r="U196" s="159" t="s">
        <v>584</v>
      </c>
      <c r="V196" s="159" t="s">
        <v>94</v>
      </c>
      <c r="W196" s="159" t="s">
        <v>101</v>
      </c>
      <c r="X196" s="159">
        <v>0</v>
      </c>
      <c r="Y196" s="159">
        <v>12</v>
      </c>
      <c r="Z196" s="114">
        <v>0.0002713749718254518</v>
      </c>
      <c r="AA196" s="114">
        <v>0.0002838356059484372</v>
      </c>
      <c r="AB196" s="159">
        <v>12</v>
      </c>
      <c r="AC196" s="159"/>
      <c r="AD196" s="114">
        <v>0.0002755685494645021</v>
      </c>
      <c r="AE196" s="159">
        <v>12</v>
      </c>
      <c r="AF196" s="159"/>
      <c r="AG196" s="114">
        <v>0.00026753574308283485</v>
      </c>
      <c r="AH196" s="159">
        <v>12</v>
      </c>
      <c r="AI196" s="159"/>
      <c r="AJ196" s="114">
        <v>0.0002597465211702754</v>
      </c>
      <c r="AK196" s="159">
        <v>12</v>
      </c>
      <c r="AL196" s="159"/>
      <c r="AM196" s="192">
        <f t="shared" si="31"/>
        <v>4000000</v>
      </c>
      <c r="AN196" s="192">
        <f t="shared" si="32"/>
        <v>1000000</v>
      </c>
      <c r="AO196" s="40"/>
      <c r="AP196" s="40"/>
      <c r="AQ196" s="40">
        <v>1000000</v>
      </c>
      <c r="AR196" s="40"/>
      <c r="AS196" s="40"/>
      <c r="AT196" s="40"/>
      <c r="AU196" s="40"/>
      <c r="AV196" s="40"/>
      <c r="AW196" s="40"/>
      <c r="AX196" s="192">
        <f t="shared" si="35"/>
        <v>1000000</v>
      </c>
      <c r="AY196" s="40"/>
      <c r="AZ196" s="40"/>
      <c r="BA196" s="40">
        <v>1000000</v>
      </c>
      <c r="BB196" s="40"/>
      <c r="BC196" s="40"/>
      <c r="BD196" s="40"/>
      <c r="BE196" s="40"/>
      <c r="BF196" s="40"/>
      <c r="BG196" s="40"/>
      <c r="BH196" s="192">
        <f t="shared" si="33"/>
        <v>1000000</v>
      </c>
      <c r="BI196" s="40"/>
      <c r="BJ196" s="40"/>
      <c r="BK196" s="40">
        <v>1000000</v>
      </c>
      <c r="BL196" s="40"/>
      <c r="BM196" s="40"/>
      <c r="BN196" s="40"/>
      <c r="BO196" s="40"/>
      <c r="BP196" s="40"/>
      <c r="BQ196" s="40"/>
      <c r="BR196" s="192">
        <f t="shared" si="36"/>
        <v>1000000</v>
      </c>
      <c r="BS196" s="40"/>
      <c r="BT196" s="40"/>
      <c r="BU196" s="40">
        <v>1000000</v>
      </c>
      <c r="BV196" s="40"/>
      <c r="BW196" s="40"/>
      <c r="BX196" s="40"/>
      <c r="BY196" s="40"/>
      <c r="BZ196" s="40"/>
      <c r="CA196" s="40"/>
      <c r="CB196" s="15"/>
    </row>
    <row r="197" spans="2:80" ht="84" customHeight="1">
      <c r="B197" s="620"/>
      <c r="C197" s="616"/>
      <c r="D197" s="673"/>
      <c r="E197" s="651"/>
      <c r="F197" s="482" t="s">
        <v>411</v>
      </c>
      <c r="G197" s="482"/>
      <c r="H197" s="474" t="s">
        <v>690</v>
      </c>
      <c r="I197" s="474" t="s">
        <v>691</v>
      </c>
      <c r="J197" s="529">
        <v>0</v>
      </c>
      <c r="K197" s="529">
        <v>26</v>
      </c>
      <c r="L197" s="651"/>
      <c r="M197" s="529">
        <v>13</v>
      </c>
      <c r="N197" s="529">
        <v>13</v>
      </c>
      <c r="O197" s="116">
        <v>196</v>
      </c>
      <c r="P197" s="116" t="s">
        <v>91</v>
      </c>
      <c r="Q197" s="116" t="s">
        <v>92</v>
      </c>
      <c r="R197" s="159"/>
      <c r="S197" s="159"/>
      <c r="T197" s="159" t="s">
        <v>102</v>
      </c>
      <c r="U197" s="159" t="s">
        <v>529</v>
      </c>
      <c r="V197" s="159" t="s">
        <v>94</v>
      </c>
      <c r="W197" s="159" t="s">
        <v>103</v>
      </c>
      <c r="X197" s="159">
        <v>0</v>
      </c>
      <c r="Y197" s="159">
        <v>10</v>
      </c>
      <c r="Z197" s="114">
        <v>0.0009636525249521794</v>
      </c>
      <c r="AA197" s="114">
        <v>0.0008515068178453116</v>
      </c>
      <c r="AB197" s="159">
        <v>2</v>
      </c>
      <c r="AC197" s="159"/>
      <c r="AD197" s="114">
        <v>0.0009259103262007272</v>
      </c>
      <c r="AE197" s="159">
        <v>3</v>
      </c>
      <c r="AF197" s="159"/>
      <c r="AG197" s="114">
        <v>0.0009981758574420568</v>
      </c>
      <c r="AH197" s="159">
        <v>3</v>
      </c>
      <c r="AI197" s="159"/>
      <c r="AJ197" s="114">
        <v>0.0010683374415733425</v>
      </c>
      <c r="AK197" s="159">
        <v>2</v>
      </c>
      <c r="AL197" s="159"/>
      <c r="AM197" s="192">
        <f t="shared" si="31"/>
        <v>14204000</v>
      </c>
      <c r="AN197" s="192">
        <f t="shared" si="32"/>
        <v>3000000</v>
      </c>
      <c r="AO197" s="40">
        <v>3000000</v>
      </c>
      <c r="AP197" s="40"/>
      <c r="AQ197" s="40"/>
      <c r="AR197" s="40"/>
      <c r="AS197" s="40"/>
      <c r="AT197" s="40"/>
      <c r="AU197" s="40"/>
      <c r="AV197" s="40"/>
      <c r="AW197" s="40"/>
      <c r="AX197" s="192">
        <f t="shared" si="35"/>
        <v>3360000</v>
      </c>
      <c r="AY197" s="40">
        <v>3360000</v>
      </c>
      <c r="AZ197" s="40"/>
      <c r="BA197" s="40"/>
      <c r="BB197" s="40"/>
      <c r="BC197" s="40"/>
      <c r="BD197" s="40"/>
      <c r="BE197" s="40"/>
      <c r="BF197" s="40"/>
      <c r="BG197" s="40"/>
      <c r="BH197" s="192">
        <f t="shared" si="33"/>
        <v>3731000</v>
      </c>
      <c r="BI197" s="40">
        <v>3731000</v>
      </c>
      <c r="BJ197" s="40"/>
      <c r="BK197" s="40"/>
      <c r="BL197" s="40"/>
      <c r="BM197" s="40"/>
      <c r="BN197" s="40"/>
      <c r="BO197" s="40"/>
      <c r="BP197" s="40"/>
      <c r="BQ197" s="40"/>
      <c r="BR197" s="192">
        <f t="shared" si="36"/>
        <v>4113000</v>
      </c>
      <c r="BS197" s="40">
        <v>4113000</v>
      </c>
      <c r="BT197" s="40"/>
      <c r="BU197" s="40"/>
      <c r="BV197" s="40"/>
      <c r="BW197" s="40"/>
      <c r="BX197" s="40"/>
      <c r="BY197" s="40"/>
      <c r="BZ197" s="40"/>
      <c r="CA197" s="40"/>
      <c r="CB197" s="15"/>
    </row>
    <row r="198" spans="2:80" ht="84" customHeight="1">
      <c r="B198" s="620"/>
      <c r="C198" s="616"/>
      <c r="D198" s="673"/>
      <c r="E198" s="651"/>
      <c r="F198" s="482"/>
      <c r="G198" s="482"/>
      <c r="H198" s="475"/>
      <c r="I198" s="475"/>
      <c r="J198" s="529"/>
      <c r="K198" s="529"/>
      <c r="L198" s="651"/>
      <c r="M198" s="529"/>
      <c r="N198" s="529"/>
      <c r="O198" s="116">
        <v>197</v>
      </c>
      <c r="P198" s="116" t="s">
        <v>91</v>
      </c>
      <c r="Q198" s="116" t="s">
        <v>92</v>
      </c>
      <c r="R198" s="159"/>
      <c r="S198" s="159"/>
      <c r="T198" s="159" t="s">
        <v>104</v>
      </c>
      <c r="U198" s="159" t="s">
        <v>585</v>
      </c>
      <c r="V198" s="159" t="s">
        <v>94</v>
      </c>
      <c r="W198" s="159" t="s">
        <v>95</v>
      </c>
      <c r="X198" s="159">
        <v>0</v>
      </c>
      <c r="Y198" s="159">
        <v>4</v>
      </c>
      <c r="Z198" s="114">
        <v>0.0008141249154763555</v>
      </c>
      <c r="AA198" s="114">
        <v>0.0008515068178453116</v>
      </c>
      <c r="AB198" s="159">
        <v>1</v>
      </c>
      <c r="AC198" s="159"/>
      <c r="AD198" s="114">
        <v>0.0008267056483935064</v>
      </c>
      <c r="AE198" s="159">
        <v>1</v>
      </c>
      <c r="AF198" s="159"/>
      <c r="AG198" s="114">
        <v>0.0008026072292485045</v>
      </c>
      <c r="AH198" s="159">
        <v>1</v>
      </c>
      <c r="AI198" s="159"/>
      <c r="AJ198" s="114">
        <v>0.000779239563510826</v>
      </c>
      <c r="AK198" s="159">
        <v>1</v>
      </c>
      <c r="AL198" s="159"/>
      <c r="AM198" s="192">
        <f t="shared" si="31"/>
        <v>12000000</v>
      </c>
      <c r="AN198" s="192">
        <f t="shared" si="32"/>
        <v>3000000</v>
      </c>
      <c r="AO198" s="40">
        <v>3000000</v>
      </c>
      <c r="AP198" s="40"/>
      <c r="AQ198" s="40"/>
      <c r="AR198" s="40"/>
      <c r="AS198" s="40"/>
      <c r="AT198" s="40"/>
      <c r="AU198" s="40"/>
      <c r="AV198" s="40"/>
      <c r="AW198" s="40"/>
      <c r="AX198" s="192">
        <f t="shared" si="35"/>
        <v>3000000</v>
      </c>
      <c r="AY198" s="40">
        <v>3000000</v>
      </c>
      <c r="AZ198" s="40"/>
      <c r="BA198" s="40"/>
      <c r="BB198" s="40"/>
      <c r="BC198" s="40"/>
      <c r="BD198" s="40"/>
      <c r="BE198" s="40"/>
      <c r="BF198" s="40"/>
      <c r="BG198" s="40"/>
      <c r="BH198" s="192">
        <f t="shared" si="33"/>
        <v>3000000</v>
      </c>
      <c r="BI198" s="40">
        <v>3000000</v>
      </c>
      <c r="BJ198" s="40"/>
      <c r="BK198" s="40"/>
      <c r="BL198" s="40"/>
      <c r="BM198" s="40"/>
      <c r="BN198" s="40"/>
      <c r="BO198" s="40"/>
      <c r="BP198" s="40"/>
      <c r="BQ198" s="40"/>
      <c r="BR198" s="192">
        <f t="shared" si="36"/>
        <v>3000000</v>
      </c>
      <c r="BS198" s="40">
        <v>3000000</v>
      </c>
      <c r="BT198" s="40"/>
      <c r="BU198" s="40"/>
      <c r="BV198" s="40"/>
      <c r="BW198" s="40"/>
      <c r="BX198" s="40"/>
      <c r="BY198" s="40"/>
      <c r="BZ198" s="40"/>
      <c r="CA198" s="40"/>
      <c r="CB198" s="15"/>
    </row>
    <row r="199" spans="2:80" ht="84" customHeight="1">
      <c r="B199" s="620"/>
      <c r="C199" s="616"/>
      <c r="D199" s="673"/>
      <c r="E199" s="651"/>
      <c r="F199" s="482"/>
      <c r="G199" s="482"/>
      <c r="H199" s="475"/>
      <c r="I199" s="475"/>
      <c r="J199" s="529"/>
      <c r="K199" s="529"/>
      <c r="L199" s="651"/>
      <c r="M199" s="529"/>
      <c r="N199" s="529"/>
      <c r="O199" s="116">
        <v>198</v>
      </c>
      <c r="P199" s="116" t="s">
        <v>91</v>
      </c>
      <c r="Q199" s="116" t="s">
        <v>92</v>
      </c>
      <c r="R199" s="159"/>
      <c r="S199" s="159"/>
      <c r="T199" s="159" t="s">
        <v>105</v>
      </c>
      <c r="U199" s="159" t="s">
        <v>501</v>
      </c>
      <c r="V199" s="159" t="s">
        <v>94</v>
      </c>
      <c r="W199" s="159" t="s">
        <v>106</v>
      </c>
      <c r="X199" s="159">
        <v>0</v>
      </c>
      <c r="Y199" s="159">
        <v>8</v>
      </c>
      <c r="Z199" s="114">
        <v>0.0008141249154763555</v>
      </c>
      <c r="AA199" s="114">
        <v>0.0008515068178453116</v>
      </c>
      <c r="AB199" s="159">
        <v>2</v>
      </c>
      <c r="AC199" s="159"/>
      <c r="AD199" s="114">
        <v>0.0008267056483935064</v>
      </c>
      <c r="AE199" s="159">
        <v>2</v>
      </c>
      <c r="AF199" s="159"/>
      <c r="AG199" s="114">
        <v>0.0008026072292485045</v>
      </c>
      <c r="AH199" s="159">
        <v>2</v>
      </c>
      <c r="AI199" s="159"/>
      <c r="AJ199" s="114">
        <v>0.000779239563510826</v>
      </c>
      <c r="AK199" s="159">
        <v>2</v>
      </c>
      <c r="AL199" s="159"/>
      <c r="AM199" s="192">
        <f t="shared" si="31"/>
        <v>12000000</v>
      </c>
      <c r="AN199" s="192">
        <f t="shared" si="32"/>
        <v>3000000</v>
      </c>
      <c r="AO199" s="40">
        <v>3000000</v>
      </c>
      <c r="AP199" s="40"/>
      <c r="AQ199" s="40"/>
      <c r="AR199" s="40"/>
      <c r="AS199" s="40"/>
      <c r="AT199" s="40"/>
      <c r="AU199" s="40"/>
      <c r="AV199" s="40"/>
      <c r="AW199" s="40"/>
      <c r="AX199" s="192">
        <f t="shared" si="35"/>
        <v>3000000</v>
      </c>
      <c r="AY199" s="40">
        <v>3000000</v>
      </c>
      <c r="AZ199" s="40"/>
      <c r="BA199" s="40"/>
      <c r="BB199" s="40"/>
      <c r="BC199" s="40"/>
      <c r="BD199" s="40"/>
      <c r="BE199" s="40"/>
      <c r="BF199" s="40"/>
      <c r="BG199" s="40"/>
      <c r="BH199" s="192">
        <f t="shared" si="33"/>
        <v>3000000</v>
      </c>
      <c r="BI199" s="40">
        <v>3000000</v>
      </c>
      <c r="BJ199" s="40"/>
      <c r="BK199" s="40"/>
      <c r="BL199" s="40"/>
      <c r="BM199" s="40"/>
      <c r="BN199" s="40"/>
      <c r="BO199" s="40"/>
      <c r="BP199" s="40"/>
      <c r="BQ199" s="40"/>
      <c r="BR199" s="192">
        <f t="shared" si="36"/>
        <v>3000000</v>
      </c>
      <c r="BS199" s="40">
        <v>3000000</v>
      </c>
      <c r="BT199" s="40"/>
      <c r="BU199" s="40"/>
      <c r="BV199" s="40"/>
      <c r="BW199" s="40"/>
      <c r="BX199" s="40"/>
      <c r="BY199" s="40"/>
      <c r="BZ199" s="40"/>
      <c r="CA199" s="40"/>
      <c r="CB199" s="15"/>
    </row>
    <row r="200" spans="2:80" ht="84" customHeight="1" thickBot="1">
      <c r="B200" s="621"/>
      <c r="C200" s="623"/>
      <c r="D200" s="674"/>
      <c r="E200" s="664"/>
      <c r="F200" s="582"/>
      <c r="G200" s="582"/>
      <c r="H200" s="655"/>
      <c r="I200" s="655"/>
      <c r="J200" s="530"/>
      <c r="K200" s="530"/>
      <c r="L200" s="664"/>
      <c r="M200" s="530"/>
      <c r="N200" s="530"/>
      <c r="O200" s="156">
        <v>199</v>
      </c>
      <c r="P200" s="156" t="s">
        <v>91</v>
      </c>
      <c r="Q200" s="156" t="s">
        <v>92</v>
      </c>
      <c r="R200" s="160"/>
      <c r="S200" s="160"/>
      <c r="T200" s="160" t="s">
        <v>107</v>
      </c>
      <c r="U200" s="160" t="s">
        <v>586</v>
      </c>
      <c r="V200" s="160" t="s">
        <v>94</v>
      </c>
      <c r="W200" s="160" t="s">
        <v>95</v>
      </c>
      <c r="X200" s="160">
        <v>0</v>
      </c>
      <c r="Y200" s="160">
        <v>2</v>
      </c>
      <c r="Z200" s="155">
        <v>0.0008141249154763555</v>
      </c>
      <c r="AA200" s="155">
        <v>0.0008515068178453116</v>
      </c>
      <c r="AB200" s="160">
        <v>0.5</v>
      </c>
      <c r="AC200" s="160"/>
      <c r="AD200" s="155">
        <v>0.0008267056483935064</v>
      </c>
      <c r="AE200" s="160">
        <v>0.5</v>
      </c>
      <c r="AF200" s="160"/>
      <c r="AG200" s="155">
        <v>0.0008026072292485045</v>
      </c>
      <c r="AH200" s="160">
        <v>0.5</v>
      </c>
      <c r="AI200" s="160"/>
      <c r="AJ200" s="155">
        <v>0.000779239563510826</v>
      </c>
      <c r="AK200" s="160">
        <v>0.5</v>
      </c>
      <c r="AL200" s="160"/>
      <c r="AM200" s="190">
        <f>AN200+AX200+BH200+BR200</f>
        <v>12000000</v>
      </c>
      <c r="AN200" s="190">
        <f>SUM(AO200:AV200)</f>
        <v>3000000</v>
      </c>
      <c r="AO200" s="41">
        <v>3000000</v>
      </c>
      <c r="AP200" s="41"/>
      <c r="AQ200" s="41"/>
      <c r="AR200" s="41"/>
      <c r="AS200" s="41"/>
      <c r="AT200" s="41"/>
      <c r="AU200" s="41"/>
      <c r="AV200" s="41"/>
      <c r="AW200" s="41"/>
      <c r="AX200" s="190">
        <f t="shared" si="35"/>
        <v>3000000</v>
      </c>
      <c r="AY200" s="41">
        <v>3000000</v>
      </c>
      <c r="AZ200" s="41"/>
      <c r="BA200" s="41"/>
      <c r="BB200" s="41"/>
      <c r="BC200" s="41"/>
      <c r="BD200" s="41"/>
      <c r="BE200" s="41"/>
      <c r="BF200" s="41"/>
      <c r="BG200" s="41"/>
      <c r="BH200" s="190">
        <f>SUM(BI200:BP200)</f>
        <v>3000000</v>
      </c>
      <c r="BI200" s="41">
        <v>3000000</v>
      </c>
      <c r="BJ200" s="41"/>
      <c r="BK200" s="41"/>
      <c r="BL200" s="41"/>
      <c r="BM200" s="41"/>
      <c r="BN200" s="41"/>
      <c r="BO200" s="41"/>
      <c r="BP200" s="41"/>
      <c r="BQ200" s="41"/>
      <c r="BR200" s="190">
        <f t="shared" si="36"/>
        <v>3000000</v>
      </c>
      <c r="BS200" s="41">
        <v>3000000</v>
      </c>
      <c r="BT200" s="41"/>
      <c r="BU200" s="41"/>
      <c r="BV200" s="41"/>
      <c r="BW200" s="41"/>
      <c r="BX200" s="41"/>
      <c r="BY200" s="41"/>
      <c r="BZ200" s="41"/>
      <c r="CA200" s="41"/>
      <c r="CB200" s="16"/>
    </row>
  </sheetData>
  <sheetProtection password="CFC3" sheet="1"/>
  <mergeCells count="350">
    <mergeCell ref="M39:M40"/>
    <mergeCell ref="N39:N40"/>
    <mergeCell ref="F150:F156"/>
    <mergeCell ref="E146:E149"/>
    <mergeCell ref="F146:F149"/>
    <mergeCell ref="D146:D149"/>
    <mergeCell ref="H39:H40"/>
    <mergeCell ref="I39:I40"/>
    <mergeCell ref="N85:N86"/>
    <mergeCell ref="F103:F104"/>
    <mergeCell ref="N162:N163"/>
    <mergeCell ref="H175:H176"/>
    <mergeCell ref="I175:I176"/>
    <mergeCell ref="J175:J176"/>
    <mergeCell ref="K175:K176"/>
    <mergeCell ref="L175:L176"/>
    <mergeCell ref="M175:M176"/>
    <mergeCell ref="H83:H84"/>
    <mergeCell ref="N175:N176"/>
    <mergeCell ref="I164:I174"/>
    <mergeCell ref="H85:H86"/>
    <mergeCell ref="I85:I86"/>
    <mergeCell ref="J85:J86"/>
    <mergeCell ref="K85:K86"/>
    <mergeCell ref="L85:L86"/>
    <mergeCell ref="M85:M86"/>
    <mergeCell ref="N164:N174"/>
    <mergeCell ref="K197:K200"/>
    <mergeCell ref="L197:L200"/>
    <mergeCell ref="M197:M200"/>
    <mergeCell ref="N197:N200"/>
    <mergeCell ref="F23:F27"/>
    <mergeCell ref="I23:I27"/>
    <mergeCell ref="H23:H27"/>
    <mergeCell ref="J23:J27"/>
    <mergeCell ref="K23:K27"/>
    <mergeCell ref="L23:L27"/>
    <mergeCell ref="J191:J196"/>
    <mergeCell ref="K191:K196"/>
    <mergeCell ref="L191:L196"/>
    <mergeCell ref="M191:M196"/>
    <mergeCell ref="N191:N196"/>
    <mergeCell ref="F197:F200"/>
    <mergeCell ref="G197:G200"/>
    <mergeCell ref="H197:H200"/>
    <mergeCell ref="I197:I200"/>
    <mergeCell ref="J197:J200"/>
    <mergeCell ref="D191:D200"/>
    <mergeCell ref="E191:E200"/>
    <mergeCell ref="F191:F196"/>
    <mergeCell ref="G191:G196"/>
    <mergeCell ref="H191:H196"/>
    <mergeCell ref="I191:I196"/>
    <mergeCell ref="N183:N187"/>
    <mergeCell ref="F188:F190"/>
    <mergeCell ref="G188:G190"/>
    <mergeCell ref="H188:H190"/>
    <mergeCell ref="I188:I190"/>
    <mergeCell ref="J188:J190"/>
    <mergeCell ref="K188:K190"/>
    <mergeCell ref="L188:L190"/>
    <mergeCell ref="M188:M190"/>
    <mergeCell ref="N188:N190"/>
    <mergeCell ref="H183:H187"/>
    <mergeCell ref="I183:I187"/>
    <mergeCell ref="M183:M187"/>
    <mergeCell ref="J183:J187"/>
    <mergeCell ref="K183:K187"/>
    <mergeCell ref="L183:L187"/>
    <mergeCell ref="B175:B200"/>
    <mergeCell ref="C175:C200"/>
    <mergeCell ref="D175:D182"/>
    <mergeCell ref="E175:E182"/>
    <mergeCell ref="F175:F182"/>
    <mergeCell ref="G175:G182"/>
    <mergeCell ref="D183:D190"/>
    <mergeCell ref="E183:E190"/>
    <mergeCell ref="F183:F187"/>
    <mergeCell ref="G183:G187"/>
    <mergeCell ref="G164:G174"/>
    <mergeCell ref="H164:H174"/>
    <mergeCell ref="M162:M163"/>
    <mergeCell ref="J154:J156"/>
    <mergeCell ref="I154:I156"/>
    <mergeCell ref="K164:K174"/>
    <mergeCell ref="L164:L174"/>
    <mergeCell ref="M164:M174"/>
    <mergeCell ref="J164:J174"/>
    <mergeCell ref="L154:L156"/>
    <mergeCell ref="B157:B174"/>
    <mergeCell ref="C157:C174"/>
    <mergeCell ref="D157:D163"/>
    <mergeCell ref="E157:E163"/>
    <mergeCell ref="F157:F163"/>
    <mergeCell ref="B131:B156"/>
    <mergeCell ref="C131:C156"/>
    <mergeCell ref="D164:D174"/>
    <mergeCell ref="E164:E174"/>
    <mergeCell ref="F164:F174"/>
    <mergeCell ref="B83:B107"/>
    <mergeCell ref="C83:C107"/>
    <mergeCell ref="D131:D145"/>
    <mergeCell ref="E131:E145"/>
    <mergeCell ref="F131:F140"/>
    <mergeCell ref="G131:G145"/>
    <mergeCell ref="F141:F143"/>
    <mergeCell ref="F144:F145"/>
    <mergeCell ref="D125:D130"/>
    <mergeCell ref="E125:E130"/>
    <mergeCell ref="F129:F130"/>
    <mergeCell ref="F125:F128"/>
    <mergeCell ref="G125:G130"/>
    <mergeCell ref="H125:H130"/>
    <mergeCell ref="L131:L145"/>
    <mergeCell ref="M131:M145"/>
    <mergeCell ref="J131:J145"/>
    <mergeCell ref="K131:K145"/>
    <mergeCell ref="H131:H145"/>
    <mergeCell ref="I131:I145"/>
    <mergeCell ref="J119:J120"/>
    <mergeCell ref="K119:K120"/>
    <mergeCell ref="L119:L120"/>
    <mergeCell ref="M119:M120"/>
    <mergeCell ref="J125:J130"/>
    <mergeCell ref="K125:K130"/>
    <mergeCell ref="L125:L130"/>
    <mergeCell ref="M125:M130"/>
    <mergeCell ref="N108:N115"/>
    <mergeCell ref="F117:F118"/>
    <mergeCell ref="G117:G118"/>
    <mergeCell ref="H117:H118"/>
    <mergeCell ref="I125:I130"/>
    <mergeCell ref="N117:N118"/>
    <mergeCell ref="F119:F120"/>
    <mergeCell ref="G119:G120"/>
    <mergeCell ref="H119:H120"/>
    <mergeCell ref="I119:I120"/>
    <mergeCell ref="L105:L107"/>
    <mergeCell ref="M105:M107"/>
    <mergeCell ref="N105:N107"/>
    <mergeCell ref="B108:B130"/>
    <mergeCell ref="C108:C130"/>
    <mergeCell ref="F108:F115"/>
    <mergeCell ref="G108:G115"/>
    <mergeCell ref="G121:G124"/>
    <mergeCell ref="H121:H124"/>
    <mergeCell ref="N119:N120"/>
    <mergeCell ref="G23:G27"/>
    <mergeCell ref="G96:G102"/>
    <mergeCell ref="H96:H102"/>
    <mergeCell ref="I96:I102"/>
    <mergeCell ref="K75:K82"/>
    <mergeCell ref="K52:K55"/>
    <mergeCell ref="J49:J51"/>
    <mergeCell ref="K49:K51"/>
    <mergeCell ref="H49:H51"/>
    <mergeCell ref="G83:G84"/>
    <mergeCell ref="J83:J84"/>
    <mergeCell ref="K83:K84"/>
    <mergeCell ref="L83:L84"/>
    <mergeCell ref="H162:H163"/>
    <mergeCell ref="I162:I163"/>
    <mergeCell ref="J162:J163"/>
    <mergeCell ref="K162:K163"/>
    <mergeCell ref="L162:L163"/>
    <mergeCell ref="H108:H115"/>
    <mergeCell ref="I117:I118"/>
    <mergeCell ref="J159:J161"/>
    <mergeCell ref="K159:K161"/>
    <mergeCell ref="L159:L161"/>
    <mergeCell ref="N23:N27"/>
    <mergeCell ref="K96:K102"/>
    <mergeCell ref="L96:L102"/>
    <mergeCell ref="M96:M102"/>
    <mergeCell ref="N96:N102"/>
    <mergeCell ref="N159:N161"/>
    <mergeCell ref="K103:K104"/>
    <mergeCell ref="N83:N84"/>
    <mergeCell ref="G85:G86"/>
    <mergeCell ref="M103:M104"/>
    <mergeCell ref="N103:N104"/>
    <mergeCell ref="K105:K107"/>
    <mergeCell ref="L75:L82"/>
    <mergeCell ref="M75:M82"/>
    <mergeCell ref="N75:N82"/>
    <mergeCell ref="L103:L104"/>
    <mergeCell ref="I83:I84"/>
    <mergeCell ref="D96:D102"/>
    <mergeCell ref="N58:N74"/>
    <mergeCell ref="F61:F64"/>
    <mergeCell ref="F66:F69"/>
    <mergeCell ref="F75:F82"/>
    <mergeCell ref="G75:G82"/>
    <mergeCell ref="H75:H82"/>
    <mergeCell ref="I75:I82"/>
    <mergeCell ref="J75:J82"/>
    <mergeCell ref="M83:M84"/>
    <mergeCell ref="N56:N57"/>
    <mergeCell ref="F58:F60"/>
    <mergeCell ref="G58:G74"/>
    <mergeCell ref="H58:H74"/>
    <mergeCell ref="I58:I74"/>
    <mergeCell ref="J58:J74"/>
    <mergeCell ref="K58:K74"/>
    <mergeCell ref="L58:L74"/>
    <mergeCell ref="M58:M74"/>
    <mergeCell ref="G49:G51"/>
    <mergeCell ref="L52:L55"/>
    <mergeCell ref="F52:F55"/>
    <mergeCell ref="M52:M55"/>
    <mergeCell ref="N52:N55"/>
    <mergeCell ref="F56:F57"/>
    <mergeCell ref="G56:G57"/>
    <mergeCell ref="H56:H57"/>
    <mergeCell ref="I56:I57"/>
    <mergeCell ref="J56:J57"/>
    <mergeCell ref="B2:CB2"/>
    <mergeCell ref="B3:CB3"/>
    <mergeCell ref="B4:CB4"/>
    <mergeCell ref="B5:CB5"/>
    <mergeCell ref="B7:B82"/>
    <mergeCell ref="C7:C82"/>
    <mergeCell ref="D23:D27"/>
    <mergeCell ref="E23:E27"/>
    <mergeCell ref="D14:D22"/>
    <mergeCell ref="I49:I51"/>
    <mergeCell ref="M11:M12"/>
    <mergeCell ref="N11:N12"/>
    <mergeCell ref="M159:M161"/>
    <mergeCell ref="D7:D13"/>
    <mergeCell ref="E7:E13"/>
    <mergeCell ref="G11:G12"/>
    <mergeCell ref="H11:H12"/>
    <mergeCell ref="I11:I12"/>
    <mergeCell ref="E14:E22"/>
    <mergeCell ref="F14:F22"/>
    <mergeCell ref="H14:H22"/>
    <mergeCell ref="G14:G22"/>
    <mergeCell ref="L11:L12"/>
    <mergeCell ref="J11:J12"/>
    <mergeCell ref="K11:K12"/>
    <mergeCell ref="F7:F13"/>
    <mergeCell ref="I14:I22"/>
    <mergeCell ref="L14:L22"/>
    <mergeCell ref="K14:K22"/>
    <mergeCell ref="J14:J22"/>
    <mergeCell ref="N14:N22"/>
    <mergeCell ref="M14:M22"/>
    <mergeCell ref="M23:M27"/>
    <mergeCell ref="J105:J107"/>
    <mergeCell ref="M41:M44"/>
    <mergeCell ref="N41:N44"/>
    <mergeCell ref="J96:J102"/>
    <mergeCell ref="N87:N88"/>
    <mergeCell ref="M87:M88"/>
    <mergeCell ref="L45:L47"/>
    <mergeCell ref="F28:F40"/>
    <mergeCell ref="G28:G40"/>
    <mergeCell ref="L49:L51"/>
    <mergeCell ref="M49:M51"/>
    <mergeCell ref="N49:N51"/>
    <mergeCell ref="K41:K44"/>
    <mergeCell ref="L41:L44"/>
    <mergeCell ref="N28:N31"/>
    <mergeCell ref="H45:H47"/>
    <mergeCell ref="F49:F51"/>
    <mergeCell ref="H159:H161"/>
    <mergeCell ref="H154:H156"/>
    <mergeCell ref="G154:G156"/>
    <mergeCell ref="G150:G153"/>
    <mergeCell ref="G146:G149"/>
    <mergeCell ref="I105:I107"/>
    <mergeCell ref="G157:G163"/>
    <mergeCell ref="I159:I161"/>
    <mergeCell ref="D103:D107"/>
    <mergeCell ref="E103:E107"/>
    <mergeCell ref="F105:F107"/>
    <mergeCell ref="G105:G107"/>
    <mergeCell ref="H105:H107"/>
    <mergeCell ref="D150:D156"/>
    <mergeCell ref="E150:E156"/>
    <mergeCell ref="D108:D124"/>
    <mergeCell ref="E108:E124"/>
    <mergeCell ref="F121:F124"/>
    <mergeCell ref="I103:I104"/>
    <mergeCell ref="J103:J104"/>
    <mergeCell ref="K121:K124"/>
    <mergeCell ref="L121:L124"/>
    <mergeCell ref="E96:E102"/>
    <mergeCell ref="F96:F102"/>
    <mergeCell ref="I108:I115"/>
    <mergeCell ref="G103:G104"/>
    <mergeCell ref="H103:H104"/>
    <mergeCell ref="J108:J115"/>
    <mergeCell ref="K108:K115"/>
    <mergeCell ref="J117:J118"/>
    <mergeCell ref="K117:K118"/>
    <mergeCell ref="L117:L118"/>
    <mergeCell ref="M117:M118"/>
    <mergeCell ref="L108:L115"/>
    <mergeCell ref="M108:M115"/>
    <mergeCell ref="N154:N156"/>
    <mergeCell ref="M154:M156"/>
    <mergeCell ref="I121:I124"/>
    <mergeCell ref="J121:J124"/>
    <mergeCell ref="M121:M124"/>
    <mergeCell ref="N121:N124"/>
    <mergeCell ref="N125:N130"/>
    <mergeCell ref="N131:N145"/>
    <mergeCell ref="K154:K156"/>
    <mergeCell ref="D28:D40"/>
    <mergeCell ref="E28:E40"/>
    <mergeCell ref="J39:J40"/>
    <mergeCell ref="K39:K40"/>
    <mergeCell ref="L39:L40"/>
    <mergeCell ref="D41:D82"/>
    <mergeCell ref="E41:E82"/>
    <mergeCell ref="H28:H31"/>
    <mergeCell ref="I28:I31"/>
    <mergeCell ref="G52:G55"/>
    <mergeCell ref="D83:D95"/>
    <mergeCell ref="E83:E95"/>
    <mergeCell ref="J28:J31"/>
    <mergeCell ref="K28:K31"/>
    <mergeCell ref="L28:L31"/>
    <mergeCell ref="M28:M31"/>
    <mergeCell ref="F41:F48"/>
    <mergeCell ref="G41:G44"/>
    <mergeCell ref="H41:H44"/>
    <mergeCell ref="G45:G47"/>
    <mergeCell ref="G87:G88"/>
    <mergeCell ref="F83:F95"/>
    <mergeCell ref="I41:I44"/>
    <mergeCell ref="J41:J44"/>
    <mergeCell ref="J45:J47"/>
    <mergeCell ref="K45:K47"/>
    <mergeCell ref="I45:I47"/>
    <mergeCell ref="H52:H55"/>
    <mergeCell ref="I52:I55"/>
    <mergeCell ref="J52:J55"/>
    <mergeCell ref="M45:M47"/>
    <mergeCell ref="N45:N47"/>
    <mergeCell ref="H87:H88"/>
    <mergeCell ref="I87:I88"/>
    <mergeCell ref="J87:J88"/>
    <mergeCell ref="K87:K88"/>
    <mergeCell ref="L87:L88"/>
    <mergeCell ref="K56:K57"/>
    <mergeCell ref="L56:L57"/>
    <mergeCell ref="M56:M57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tabColor rgb="FFFFC000"/>
  </sheetPr>
  <dimension ref="B1:AK89"/>
  <sheetViews>
    <sheetView zoomScale="70" zoomScaleNormal="70" zoomScalePageLayoutView="0" workbookViewId="0" topLeftCell="B1">
      <selection activeCell="B6" sqref="B6:AJ82"/>
    </sheetView>
  </sheetViews>
  <sheetFormatPr defaultColWidth="11.421875" defaultRowHeight="15"/>
  <cols>
    <col min="1" max="1" width="4.57421875" style="397" customWidth="1"/>
    <col min="2" max="2" width="31.140625" style="457" bestFit="1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19.28125" style="458" customWidth="1"/>
    <col min="9" max="9" width="15.7109375" style="458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19" t="s">
        <v>1189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1"/>
    </row>
    <row r="3" spans="2:36" ht="12.75" thickBot="1">
      <c r="B3" s="722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4"/>
    </row>
    <row r="4" spans="2:36" ht="33.75" customHeight="1">
      <c r="B4" s="725" t="s">
        <v>796</v>
      </c>
      <c r="C4" s="726"/>
      <c r="D4" s="726"/>
      <c r="E4" s="726"/>
      <c r="F4" s="726"/>
      <c r="G4" s="726"/>
      <c r="H4" s="727"/>
      <c r="I4" s="728" t="s">
        <v>999</v>
      </c>
      <c r="J4" s="729"/>
      <c r="K4" s="729"/>
      <c r="L4" s="729"/>
      <c r="M4" s="729"/>
      <c r="N4" s="729"/>
      <c r="O4" s="728" t="s">
        <v>757</v>
      </c>
      <c r="P4" s="729"/>
      <c r="Q4" s="729"/>
      <c r="R4" s="729"/>
      <c r="S4" s="729"/>
      <c r="T4" s="730"/>
      <c r="U4" s="731" t="s">
        <v>758</v>
      </c>
      <c r="V4" s="732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3"/>
    </row>
    <row r="5" spans="2:36" ht="35.25" customHeight="1" thickBot="1">
      <c r="B5" s="736" t="s">
        <v>1000</v>
      </c>
      <c r="C5" s="737"/>
      <c r="D5" s="738"/>
      <c r="E5" s="398"/>
      <c r="F5" s="737" t="s">
        <v>991</v>
      </c>
      <c r="G5" s="737"/>
      <c r="H5" s="737"/>
      <c r="I5" s="737"/>
      <c r="J5" s="737"/>
      <c r="K5" s="737"/>
      <c r="L5" s="737"/>
      <c r="M5" s="737"/>
      <c r="N5" s="738"/>
      <c r="O5" s="739" t="s">
        <v>759</v>
      </c>
      <c r="P5" s="740"/>
      <c r="Q5" s="740"/>
      <c r="R5" s="740"/>
      <c r="S5" s="740"/>
      <c r="T5" s="740"/>
      <c r="U5" s="740"/>
      <c r="V5" s="740"/>
      <c r="W5" s="740"/>
      <c r="X5" s="740"/>
      <c r="Y5" s="740"/>
      <c r="Z5" s="740"/>
      <c r="AA5" s="740"/>
      <c r="AB5" s="740"/>
      <c r="AC5" s="740"/>
      <c r="AD5" s="740"/>
      <c r="AE5" s="740"/>
      <c r="AF5" s="741"/>
      <c r="AG5" s="742" t="s">
        <v>760</v>
      </c>
      <c r="AH5" s="743"/>
      <c r="AI5" s="743"/>
      <c r="AJ5" s="744"/>
    </row>
    <row r="6" spans="2:36" ht="36" customHeight="1">
      <c r="B6" s="745" t="s">
        <v>761</v>
      </c>
      <c r="C6" s="747" t="s">
        <v>762</v>
      </c>
      <c r="D6" s="748"/>
      <c r="E6" s="748"/>
      <c r="F6" s="748"/>
      <c r="G6" s="748"/>
      <c r="H6" s="748"/>
      <c r="I6" s="751" t="s">
        <v>763</v>
      </c>
      <c r="J6" s="753" t="s">
        <v>764</v>
      </c>
      <c r="K6" s="753" t="s">
        <v>765</v>
      </c>
      <c r="L6" s="717" t="s">
        <v>766</v>
      </c>
      <c r="M6" s="772" t="s">
        <v>767</v>
      </c>
      <c r="N6" s="774" t="s">
        <v>768</v>
      </c>
      <c r="O6" s="776" t="s">
        <v>769</v>
      </c>
      <c r="P6" s="735"/>
      <c r="Q6" s="734" t="s">
        <v>770</v>
      </c>
      <c r="R6" s="735"/>
      <c r="S6" s="734" t="s">
        <v>771</v>
      </c>
      <c r="T6" s="735"/>
      <c r="U6" s="734" t="s">
        <v>772</v>
      </c>
      <c r="V6" s="735"/>
      <c r="W6" s="734" t="s">
        <v>773</v>
      </c>
      <c r="X6" s="735"/>
      <c r="Y6" s="734" t="s">
        <v>774</v>
      </c>
      <c r="Z6" s="735"/>
      <c r="AA6" s="734" t="s">
        <v>775</v>
      </c>
      <c r="AB6" s="735"/>
      <c r="AC6" s="734" t="s">
        <v>776</v>
      </c>
      <c r="AD6" s="735"/>
      <c r="AE6" s="734" t="s">
        <v>777</v>
      </c>
      <c r="AF6" s="765"/>
      <c r="AG6" s="766" t="s">
        <v>778</v>
      </c>
      <c r="AH6" s="768" t="s">
        <v>779</v>
      </c>
      <c r="AI6" s="770" t="s">
        <v>780</v>
      </c>
      <c r="AJ6" s="755" t="s">
        <v>781</v>
      </c>
    </row>
    <row r="7" spans="2:36" ht="80.25" customHeight="1" thickBot="1">
      <c r="B7" s="746"/>
      <c r="C7" s="749"/>
      <c r="D7" s="750"/>
      <c r="E7" s="750"/>
      <c r="F7" s="750"/>
      <c r="G7" s="750"/>
      <c r="H7" s="750"/>
      <c r="I7" s="752"/>
      <c r="J7" s="754" t="s">
        <v>764</v>
      </c>
      <c r="K7" s="754"/>
      <c r="L7" s="718"/>
      <c r="M7" s="773"/>
      <c r="N7" s="775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67"/>
      <c r="AH7" s="769"/>
      <c r="AI7" s="771"/>
      <c r="AJ7" s="756"/>
    </row>
    <row r="8" spans="2:36" ht="108" customHeight="1" thickBot="1">
      <c r="B8" s="403" t="s">
        <v>785</v>
      </c>
      <c r="C8" s="777"/>
      <c r="D8" s="778"/>
      <c r="E8" s="778"/>
      <c r="F8" s="778"/>
      <c r="G8" s="778"/>
      <c r="H8" s="778"/>
      <c r="I8" s="468"/>
      <c r="J8" s="469"/>
      <c r="K8" s="470"/>
      <c r="L8" s="406"/>
      <c r="M8" s="407"/>
      <c r="N8" s="408"/>
      <c r="O8" s="409">
        <f>O10+O13</f>
        <v>0</v>
      </c>
      <c r="P8" s="410">
        <f aca="true" t="shared" si="0" ref="P8:AD8">P10+P13</f>
        <v>0</v>
      </c>
      <c r="Q8" s="410">
        <f t="shared" si="0"/>
        <v>0</v>
      </c>
      <c r="R8" s="410">
        <f t="shared" si="0"/>
        <v>0</v>
      </c>
      <c r="S8" s="410">
        <f t="shared" si="0"/>
        <v>0</v>
      </c>
      <c r="T8" s="410">
        <f t="shared" si="0"/>
        <v>0</v>
      </c>
      <c r="U8" s="410">
        <f t="shared" si="0"/>
        <v>0</v>
      </c>
      <c r="V8" s="410">
        <f t="shared" si="0"/>
        <v>0</v>
      </c>
      <c r="W8" s="410">
        <f t="shared" si="0"/>
        <v>0</v>
      </c>
      <c r="X8" s="410">
        <f t="shared" si="0"/>
        <v>0</v>
      </c>
      <c r="Y8" s="410">
        <f t="shared" si="0"/>
        <v>0</v>
      </c>
      <c r="Z8" s="410">
        <f t="shared" si="0"/>
        <v>0</v>
      </c>
      <c r="AA8" s="410">
        <f t="shared" si="0"/>
        <v>0</v>
      </c>
      <c r="AB8" s="410">
        <f t="shared" si="0"/>
        <v>0</v>
      </c>
      <c r="AC8" s="410">
        <f t="shared" si="0"/>
        <v>0</v>
      </c>
      <c r="AD8" s="410">
        <f t="shared" si="0"/>
        <v>0</v>
      </c>
      <c r="AE8" s="410">
        <f>SUM(O8,Q8,S8,U8,W8,Y8,AA8,AC8)</f>
        <v>0</v>
      </c>
      <c r="AF8" s="411">
        <f>SUM(P8,R8,T8,V8,X8,Z8,AB8,AD8)</f>
        <v>0</v>
      </c>
      <c r="AG8" s="412">
        <f>AG10+AG13</f>
        <v>0</v>
      </c>
      <c r="AH8" s="413"/>
      <c r="AI8" s="413"/>
      <c r="AJ8" s="414"/>
    </row>
    <row r="9" spans="2:36" ht="5.25" customHeight="1" thickBot="1">
      <c r="B9" s="759"/>
      <c r="C9" s="760"/>
      <c r="D9" s="760"/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Q9" s="760"/>
      <c r="R9" s="760"/>
      <c r="S9" s="760"/>
      <c r="T9" s="760"/>
      <c r="U9" s="760"/>
      <c r="V9" s="760"/>
      <c r="W9" s="760"/>
      <c r="X9" s="760"/>
      <c r="Y9" s="760"/>
      <c r="Z9" s="760"/>
      <c r="AA9" s="760"/>
      <c r="AB9" s="760"/>
      <c r="AC9" s="760"/>
      <c r="AD9" s="760"/>
      <c r="AE9" s="760"/>
      <c r="AF9" s="760"/>
      <c r="AG9" s="760"/>
      <c r="AH9" s="760"/>
      <c r="AI9" s="760"/>
      <c r="AJ9" s="761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1" ref="Q10:AD10">SUM(Q11:Q11)</f>
        <v>0</v>
      </c>
      <c r="R10" s="422">
        <f t="shared" si="1"/>
        <v>0</v>
      </c>
      <c r="S10" s="423">
        <f t="shared" si="1"/>
        <v>0</v>
      </c>
      <c r="T10" s="422">
        <f t="shared" si="1"/>
        <v>0</v>
      </c>
      <c r="U10" s="423">
        <f t="shared" si="1"/>
        <v>0</v>
      </c>
      <c r="V10" s="422">
        <f t="shared" si="1"/>
        <v>0</v>
      </c>
      <c r="W10" s="423">
        <f t="shared" si="1"/>
        <v>0</v>
      </c>
      <c r="X10" s="422">
        <f t="shared" si="1"/>
        <v>0</v>
      </c>
      <c r="Y10" s="423">
        <f t="shared" si="1"/>
        <v>0</v>
      </c>
      <c r="Z10" s="422">
        <f t="shared" si="1"/>
        <v>0</v>
      </c>
      <c r="AA10" s="423">
        <f t="shared" si="1"/>
        <v>0</v>
      </c>
      <c r="AB10" s="422">
        <f>SUM(AB11:AB11)</f>
        <v>0</v>
      </c>
      <c r="AC10" s="423">
        <f t="shared" si="1"/>
        <v>0</v>
      </c>
      <c r="AD10" s="422">
        <f t="shared" si="1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27" t="s">
        <v>1003</v>
      </c>
      <c r="C11" s="428"/>
      <c r="D11" s="429"/>
      <c r="E11" s="429"/>
      <c r="F11" s="430"/>
      <c r="G11" s="429"/>
      <c r="H11" s="431" t="s">
        <v>1001</v>
      </c>
      <c r="I11" s="431" t="s">
        <v>1002</v>
      </c>
      <c r="J11" s="431">
        <v>0</v>
      </c>
      <c r="K11" s="432">
        <v>2000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4.5" customHeight="1" thickBot="1">
      <c r="B12" s="762"/>
      <c r="C12" s="763"/>
      <c r="D12" s="763"/>
      <c r="E12" s="763"/>
      <c r="F12" s="763"/>
      <c r="G12" s="763"/>
      <c r="H12" s="763"/>
      <c r="I12" s="763"/>
      <c r="J12" s="763"/>
      <c r="K12" s="763"/>
      <c r="L12" s="763"/>
      <c r="M12" s="763"/>
      <c r="N12" s="763"/>
      <c r="O12" s="763"/>
      <c r="P12" s="763"/>
      <c r="Q12" s="763"/>
      <c r="R12" s="763"/>
      <c r="S12" s="763"/>
      <c r="T12" s="763"/>
      <c r="U12" s="763"/>
      <c r="V12" s="763"/>
      <c r="W12" s="763"/>
      <c r="X12" s="763"/>
      <c r="Y12" s="763"/>
      <c r="Z12" s="763"/>
      <c r="AA12" s="763"/>
      <c r="AB12" s="763"/>
      <c r="AC12" s="763"/>
      <c r="AD12" s="763"/>
      <c r="AE12" s="763"/>
      <c r="AF12" s="763"/>
      <c r="AG12" s="763"/>
      <c r="AH12" s="763"/>
      <c r="AI12" s="763"/>
      <c r="AJ12" s="764"/>
    </row>
    <row r="13" spans="2:36" ht="108" customHeight="1" thickBot="1">
      <c r="B13" s="415" t="s">
        <v>44</v>
      </c>
      <c r="C13" s="416" t="s">
        <v>786</v>
      </c>
      <c r="D13" s="416" t="s">
        <v>787</v>
      </c>
      <c r="E13" s="416" t="s">
        <v>793</v>
      </c>
      <c r="F13" s="416" t="s">
        <v>789</v>
      </c>
      <c r="G13" s="416" t="s">
        <v>790</v>
      </c>
      <c r="H13" s="417" t="s">
        <v>791</v>
      </c>
      <c r="I13" s="418" t="s">
        <v>792</v>
      </c>
      <c r="J13" s="416"/>
      <c r="K13" s="443"/>
      <c r="L13" s="443"/>
      <c r="M13" s="419"/>
      <c r="N13" s="420"/>
      <c r="O13" s="421">
        <f>SUM(O14:O14)</f>
        <v>0</v>
      </c>
      <c r="P13" s="422">
        <f>SUM(P14:P14)</f>
        <v>0</v>
      </c>
      <c r="Q13" s="423">
        <f aca="true" t="shared" si="2" ref="Q13:AD13">SUM(Q14:Q14)</f>
        <v>0</v>
      </c>
      <c r="R13" s="422">
        <f t="shared" si="2"/>
        <v>0</v>
      </c>
      <c r="S13" s="423">
        <f t="shared" si="2"/>
        <v>0</v>
      </c>
      <c r="T13" s="422">
        <f t="shared" si="2"/>
        <v>0</v>
      </c>
      <c r="U13" s="423">
        <f t="shared" si="2"/>
        <v>0</v>
      </c>
      <c r="V13" s="422">
        <f t="shared" si="2"/>
        <v>0</v>
      </c>
      <c r="W13" s="423">
        <f t="shared" si="2"/>
        <v>0</v>
      </c>
      <c r="X13" s="422">
        <f t="shared" si="2"/>
        <v>0</v>
      </c>
      <c r="Y13" s="423">
        <f t="shared" si="2"/>
        <v>0</v>
      </c>
      <c r="Z13" s="422">
        <f t="shared" si="2"/>
        <v>0</v>
      </c>
      <c r="AA13" s="423">
        <f t="shared" si="2"/>
        <v>0</v>
      </c>
      <c r="AB13" s="422">
        <f t="shared" si="2"/>
        <v>0</v>
      </c>
      <c r="AC13" s="423">
        <f t="shared" si="2"/>
        <v>0</v>
      </c>
      <c r="AD13" s="422">
        <f t="shared" si="2"/>
        <v>0</v>
      </c>
      <c r="AE13" s="423">
        <f>SUM(O13,Q13,S13,U13,W13,Y13,AA13,AC13)</f>
        <v>0</v>
      </c>
      <c r="AF13" s="422">
        <f>SUM(P13,R13,T13,V13,X13,Z13,AB13,AD13)</f>
        <v>0</v>
      </c>
      <c r="AG13" s="424">
        <f>SUM(AG14:AG14)</f>
        <v>0</v>
      </c>
      <c r="AH13" s="425"/>
      <c r="AI13" s="425"/>
      <c r="AJ13" s="426"/>
    </row>
    <row r="14" spans="2:37" ht="108" customHeight="1" thickBot="1">
      <c r="B14" s="427" t="s">
        <v>1006</v>
      </c>
      <c r="C14" s="428"/>
      <c r="D14" s="429"/>
      <c r="E14" s="429"/>
      <c r="F14" s="444"/>
      <c r="G14" s="429"/>
      <c r="H14" s="445" t="s">
        <v>1004</v>
      </c>
      <c r="I14" s="446" t="s">
        <v>1005</v>
      </c>
      <c r="J14" s="431">
        <v>0</v>
      </c>
      <c r="K14" s="447">
        <v>400</v>
      </c>
      <c r="L14" s="448"/>
      <c r="M14" s="449"/>
      <c r="N14" s="450"/>
      <c r="O14" s="451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52"/>
      <c r="AH14" s="441"/>
      <c r="AI14" s="449"/>
      <c r="AJ14" s="453"/>
      <c r="AK14" s="454"/>
    </row>
    <row r="15" spans="2:36" ht="4.5" customHeight="1" thickBot="1">
      <c r="B15" s="759"/>
      <c r="C15" s="760"/>
      <c r="D15" s="760"/>
      <c r="E15" s="760"/>
      <c r="F15" s="760"/>
      <c r="G15" s="760"/>
      <c r="H15" s="760"/>
      <c r="I15" s="760"/>
      <c r="J15" s="760"/>
      <c r="K15" s="760"/>
      <c r="L15" s="760"/>
      <c r="M15" s="760"/>
      <c r="N15" s="760"/>
      <c r="O15" s="760"/>
      <c r="P15" s="760"/>
      <c r="Q15" s="760"/>
      <c r="R15" s="760"/>
      <c r="S15" s="760"/>
      <c r="T15" s="760"/>
      <c r="U15" s="760"/>
      <c r="V15" s="760"/>
      <c r="W15" s="760"/>
      <c r="X15" s="760"/>
      <c r="Y15" s="760"/>
      <c r="Z15" s="760"/>
      <c r="AA15" s="760"/>
      <c r="AB15" s="760"/>
      <c r="AC15" s="760"/>
      <c r="AD15" s="760"/>
      <c r="AE15" s="760"/>
      <c r="AF15" s="760"/>
      <c r="AG15" s="760"/>
      <c r="AH15" s="760"/>
      <c r="AI15" s="760"/>
      <c r="AJ15" s="761"/>
    </row>
    <row r="16" spans="2:36" ht="108" customHeight="1" thickBot="1">
      <c r="B16" s="415" t="s">
        <v>44</v>
      </c>
      <c r="C16" s="416" t="s">
        <v>786</v>
      </c>
      <c r="D16" s="416" t="s">
        <v>787</v>
      </c>
      <c r="E16" s="416" t="s">
        <v>788</v>
      </c>
      <c r="F16" s="416" t="s">
        <v>789</v>
      </c>
      <c r="G16" s="416" t="s">
        <v>790</v>
      </c>
      <c r="H16" s="417" t="s">
        <v>791</v>
      </c>
      <c r="I16" s="418" t="s">
        <v>792</v>
      </c>
      <c r="J16" s="419"/>
      <c r="K16" s="419"/>
      <c r="L16" s="419"/>
      <c r="M16" s="419"/>
      <c r="N16" s="420"/>
      <c r="O16" s="421">
        <f>SUM(O17:O17)</f>
        <v>0</v>
      </c>
      <c r="P16" s="422">
        <f>SUM(P17:P17)</f>
        <v>0</v>
      </c>
      <c r="Q16" s="423">
        <f aca="true" t="shared" si="3" ref="Q16:AA16">SUM(Q17:Q17)</f>
        <v>0</v>
      </c>
      <c r="R16" s="422">
        <f t="shared" si="3"/>
        <v>0</v>
      </c>
      <c r="S16" s="423">
        <f t="shared" si="3"/>
        <v>0</v>
      </c>
      <c r="T16" s="422">
        <f t="shared" si="3"/>
        <v>0</v>
      </c>
      <c r="U16" s="423">
        <f t="shared" si="3"/>
        <v>0</v>
      </c>
      <c r="V16" s="422">
        <f t="shared" si="3"/>
        <v>0</v>
      </c>
      <c r="W16" s="423">
        <f t="shared" si="3"/>
        <v>0</v>
      </c>
      <c r="X16" s="422">
        <f t="shared" si="3"/>
        <v>0</v>
      </c>
      <c r="Y16" s="423">
        <f t="shared" si="3"/>
        <v>0</v>
      </c>
      <c r="Z16" s="422">
        <f t="shared" si="3"/>
        <v>0</v>
      </c>
      <c r="AA16" s="423">
        <f t="shared" si="3"/>
        <v>0</v>
      </c>
      <c r="AB16" s="422">
        <f>SUM(AB17:AB17)</f>
        <v>0</v>
      </c>
      <c r="AC16" s="423">
        <f>SUM(AC17:AC17)</f>
        <v>0</v>
      </c>
      <c r="AD16" s="422">
        <f>SUM(AD17:AD17)</f>
        <v>0</v>
      </c>
      <c r="AE16" s="423">
        <f>SUM(O16,Q16,S16,U16,W16,Y16,AA16,AC16)</f>
        <v>0</v>
      </c>
      <c r="AF16" s="422">
        <f>SUM(P16,R16,T16,V16,X16,Z16,AB16,AD16)</f>
        <v>0</v>
      </c>
      <c r="AG16" s="424">
        <f>SUM(AG17:AG17)</f>
        <v>0</v>
      </c>
      <c r="AH16" s="425"/>
      <c r="AI16" s="425"/>
      <c r="AJ16" s="426"/>
    </row>
    <row r="17" spans="2:36" ht="108" customHeight="1" thickBot="1">
      <c r="B17" s="427" t="s">
        <v>1006</v>
      </c>
      <c r="C17" s="428"/>
      <c r="D17" s="429"/>
      <c r="E17" s="429"/>
      <c r="F17" s="430"/>
      <c r="G17" s="429"/>
      <c r="H17" s="431" t="s">
        <v>1007</v>
      </c>
      <c r="I17" s="431" t="s">
        <v>1008</v>
      </c>
      <c r="J17" s="431">
        <v>0</v>
      </c>
      <c r="K17" s="432">
        <v>40</v>
      </c>
      <c r="L17" s="433"/>
      <c r="M17" s="433"/>
      <c r="N17" s="434"/>
      <c r="O17" s="435"/>
      <c r="P17" s="436"/>
      <c r="Q17" s="437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9"/>
      <c r="AF17" s="439"/>
      <c r="AG17" s="440"/>
      <c r="AH17" s="441"/>
      <c r="AI17" s="441"/>
      <c r="AJ17" s="442"/>
    </row>
    <row r="18" spans="2:36" ht="4.5" customHeight="1" thickBot="1">
      <c r="B18" s="762"/>
      <c r="C18" s="763"/>
      <c r="D18" s="763"/>
      <c r="E18" s="763"/>
      <c r="F18" s="763"/>
      <c r="G18" s="763"/>
      <c r="H18" s="763"/>
      <c r="I18" s="763"/>
      <c r="J18" s="763"/>
      <c r="K18" s="763"/>
      <c r="L18" s="763"/>
      <c r="M18" s="763"/>
      <c r="N18" s="763"/>
      <c r="O18" s="763"/>
      <c r="P18" s="763"/>
      <c r="Q18" s="763"/>
      <c r="R18" s="763"/>
      <c r="S18" s="763"/>
      <c r="T18" s="763"/>
      <c r="U18" s="763"/>
      <c r="V18" s="763"/>
      <c r="W18" s="763"/>
      <c r="X18" s="763"/>
      <c r="Y18" s="763"/>
      <c r="Z18" s="763"/>
      <c r="AA18" s="763"/>
      <c r="AB18" s="763"/>
      <c r="AC18" s="763"/>
      <c r="AD18" s="763"/>
      <c r="AE18" s="763"/>
      <c r="AF18" s="763"/>
      <c r="AG18" s="763"/>
      <c r="AH18" s="763"/>
      <c r="AI18" s="763"/>
      <c r="AJ18" s="764"/>
    </row>
    <row r="19" spans="2:36" ht="108" customHeight="1" thickBot="1">
      <c r="B19" s="415" t="s">
        <v>44</v>
      </c>
      <c r="C19" s="416" t="s">
        <v>786</v>
      </c>
      <c r="D19" s="416" t="s">
        <v>787</v>
      </c>
      <c r="E19" s="416" t="s">
        <v>793</v>
      </c>
      <c r="F19" s="416" t="s">
        <v>789</v>
      </c>
      <c r="G19" s="416" t="s">
        <v>790</v>
      </c>
      <c r="H19" s="417" t="s">
        <v>791</v>
      </c>
      <c r="I19" s="418" t="s">
        <v>792</v>
      </c>
      <c r="J19" s="416"/>
      <c r="K19" s="443"/>
      <c r="L19" s="443"/>
      <c r="M19" s="419"/>
      <c r="N19" s="420"/>
      <c r="O19" s="421">
        <f>SUM(O20:O20)</f>
        <v>0</v>
      </c>
      <c r="P19" s="422">
        <f>SUM(P20:P20)</f>
        <v>0</v>
      </c>
      <c r="Q19" s="423">
        <f aca="true" t="shared" si="4" ref="Q19:AD19">SUM(Q20:Q20)</f>
        <v>0</v>
      </c>
      <c r="R19" s="422">
        <f t="shared" si="4"/>
        <v>0</v>
      </c>
      <c r="S19" s="423">
        <f t="shared" si="4"/>
        <v>0</v>
      </c>
      <c r="T19" s="422">
        <f t="shared" si="4"/>
        <v>0</v>
      </c>
      <c r="U19" s="423">
        <f t="shared" si="4"/>
        <v>0</v>
      </c>
      <c r="V19" s="422">
        <f t="shared" si="4"/>
        <v>0</v>
      </c>
      <c r="W19" s="423">
        <f t="shared" si="4"/>
        <v>0</v>
      </c>
      <c r="X19" s="422">
        <f t="shared" si="4"/>
        <v>0</v>
      </c>
      <c r="Y19" s="423">
        <f t="shared" si="4"/>
        <v>0</v>
      </c>
      <c r="Z19" s="422">
        <f t="shared" si="4"/>
        <v>0</v>
      </c>
      <c r="AA19" s="423">
        <f t="shared" si="4"/>
        <v>0</v>
      </c>
      <c r="AB19" s="422">
        <f t="shared" si="4"/>
        <v>0</v>
      </c>
      <c r="AC19" s="423">
        <f t="shared" si="4"/>
        <v>0</v>
      </c>
      <c r="AD19" s="422">
        <f t="shared" si="4"/>
        <v>0</v>
      </c>
      <c r="AE19" s="423">
        <f>SUM(O19,Q19,S19,U19,W19,Y19,AA19,AC19)</f>
        <v>0</v>
      </c>
      <c r="AF19" s="422">
        <f>SUM(P19,R19,T19,V19,X19,Z19,AB19,AD19)</f>
        <v>0</v>
      </c>
      <c r="AG19" s="424">
        <f>SUM(AG20:AG20)</f>
        <v>0</v>
      </c>
      <c r="AH19" s="425"/>
      <c r="AI19" s="425"/>
      <c r="AJ19" s="426"/>
    </row>
    <row r="20" spans="2:36" ht="108" customHeight="1" thickBot="1">
      <c r="B20" s="427" t="s">
        <v>1003</v>
      </c>
      <c r="C20" s="428"/>
      <c r="D20" s="429"/>
      <c r="E20" s="429"/>
      <c r="F20" s="444"/>
      <c r="G20" s="429"/>
      <c r="H20" s="445" t="s">
        <v>1009</v>
      </c>
      <c r="I20" s="446" t="s">
        <v>1010</v>
      </c>
      <c r="J20" s="431">
        <v>0</v>
      </c>
      <c r="K20" s="447">
        <v>5</v>
      </c>
      <c r="L20" s="448"/>
      <c r="M20" s="449"/>
      <c r="N20" s="450"/>
      <c r="O20" s="451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52"/>
      <c r="AH20" s="441"/>
      <c r="AI20" s="449"/>
      <c r="AJ20" s="453"/>
    </row>
    <row r="21" spans="2:36" ht="4.5" customHeight="1" thickBot="1">
      <c r="B21" s="762"/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763"/>
      <c r="N21" s="763"/>
      <c r="O21" s="763"/>
      <c r="P21" s="763"/>
      <c r="Q21" s="763"/>
      <c r="R21" s="763"/>
      <c r="S21" s="763"/>
      <c r="T21" s="763"/>
      <c r="U21" s="763"/>
      <c r="V21" s="763"/>
      <c r="W21" s="763"/>
      <c r="X21" s="763"/>
      <c r="Y21" s="763"/>
      <c r="Z21" s="763"/>
      <c r="AA21" s="763"/>
      <c r="AB21" s="763"/>
      <c r="AC21" s="763"/>
      <c r="AD21" s="763"/>
      <c r="AE21" s="763"/>
      <c r="AF21" s="763"/>
      <c r="AG21" s="763"/>
      <c r="AH21" s="763"/>
      <c r="AI21" s="763"/>
      <c r="AJ21" s="764"/>
    </row>
    <row r="22" spans="2:36" ht="108" customHeight="1" thickBot="1">
      <c r="B22" s="415" t="s">
        <v>44</v>
      </c>
      <c r="C22" s="416" t="s">
        <v>786</v>
      </c>
      <c r="D22" s="416" t="s">
        <v>787</v>
      </c>
      <c r="E22" s="416" t="s">
        <v>788</v>
      </c>
      <c r="F22" s="416" t="s">
        <v>789</v>
      </c>
      <c r="G22" s="416" t="s">
        <v>790</v>
      </c>
      <c r="H22" s="417" t="s">
        <v>791</v>
      </c>
      <c r="I22" s="418" t="s">
        <v>792</v>
      </c>
      <c r="J22" s="419"/>
      <c r="K22" s="419"/>
      <c r="L22" s="419"/>
      <c r="M22" s="419"/>
      <c r="N22" s="420"/>
      <c r="O22" s="421">
        <f>SUM(O23:O23)</f>
        <v>0</v>
      </c>
      <c r="P22" s="422">
        <f>SUM(P23:P23)</f>
        <v>0</v>
      </c>
      <c r="Q22" s="423">
        <f aca="true" t="shared" si="5" ref="Q22:AA22">SUM(Q23:Q23)</f>
        <v>0</v>
      </c>
      <c r="R22" s="422">
        <f t="shared" si="5"/>
        <v>0</v>
      </c>
      <c r="S22" s="423">
        <f t="shared" si="5"/>
        <v>0</v>
      </c>
      <c r="T22" s="422">
        <f t="shared" si="5"/>
        <v>0</v>
      </c>
      <c r="U22" s="423">
        <f t="shared" si="5"/>
        <v>0</v>
      </c>
      <c r="V22" s="422">
        <f t="shared" si="5"/>
        <v>0</v>
      </c>
      <c r="W22" s="423">
        <f t="shared" si="5"/>
        <v>0</v>
      </c>
      <c r="X22" s="422">
        <f t="shared" si="5"/>
        <v>0</v>
      </c>
      <c r="Y22" s="423">
        <f t="shared" si="5"/>
        <v>0</v>
      </c>
      <c r="Z22" s="422">
        <f t="shared" si="5"/>
        <v>0</v>
      </c>
      <c r="AA22" s="423">
        <f t="shared" si="5"/>
        <v>0</v>
      </c>
      <c r="AB22" s="422">
        <f>SUM(AB23:AB23)</f>
        <v>0</v>
      </c>
      <c r="AC22" s="423">
        <f>SUM(AC23:AC23)</f>
        <v>0</v>
      </c>
      <c r="AD22" s="422">
        <f>SUM(AD23:AD23)</f>
        <v>0</v>
      </c>
      <c r="AE22" s="423">
        <f>SUM(O22,Q22,S22,U22,W22,Y22,AA22,AC22)</f>
        <v>0</v>
      </c>
      <c r="AF22" s="422">
        <f>SUM(P22,R22,T22,V22,X22,Z22,AB22,AD22)</f>
        <v>0</v>
      </c>
      <c r="AG22" s="424">
        <f>SUM(AG23:AG23)</f>
        <v>0</v>
      </c>
      <c r="AH22" s="425"/>
      <c r="AI22" s="425"/>
      <c r="AJ22" s="426"/>
    </row>
    <row r="23" spans="2:36" ht="108" customHeight="1" thickBot="1">
      <c r="B23" s="427" t="s">
        <v>1003</v>
      </c>
      <c r="C23" s="428"/>
      <c r="D23" s="429"/>
      <c r="E23" s="429"/>
      <c r="F23" s="430"/>
      <c r="G23" s="429"/>
      <c r="H23" s="431" t="s">
        <v>1011</v>
      </c>
      <c r="I23" s="431" t="s">
        <v>1012</v>
      </c>
      <c r="J23" s="431">
        <v>0</v>
      </c>
      <c r="K23" s="432">
        <v>120</v>
      </c>
      <c r="L23" s="433"/>
      <c r="M23" s="433"/>
      <c r="N23" s="434"/>
      <c r="O23" s="435"/>
      <c r="P23" s="436"/>
      <c r="Q23" s="437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9"/>
      <c r="AF23" s="439"/>
      <c r="AG23" s="440"/>
      <c r="AH23" s="441"/>
      <c r="AI23" s="441"/>
      <c r="AJ23" s="442"/>
    </row>
    <row r="24" spans="2:36" ht="4.5" customHeight="1" thickBot="1">
      <c r="B24" s="762"/>
      <c r="C24" s="763"/>
      <c r="D24" s="763"/>
      <c r="E24" s="763"/>
      <c r="F24" s="763"/>
      <c r="G24" s="763"/>
      <c r="H24" s="763"/>
      <c r="I24" s="763"/>
      <c r="J24" s="763"/>
      <c r="K24" s="763"/>
      <c r="L24" s="763"/>
      <c r="M24" s="763"/>
      <c r="N24" s="763"/>
      <c r="O24" s="763"/>
      <c r="P24" s="763"/>
      <c r="Q24" s="763"/>
      <c r="R24" s="763"/>
      <c r="S24" s="763"/>
      <c r="T24" s="763"/>
      <c r="U24" s="763"/>
      <c r="V24" s="763"/>
      <c r="W24" s="763"/>
      <c r="X24" s="763"/>
      <c r="Y24" s="763"/>
      <c r="Z24" s="763"/>
      <c r="AA24" s="763"/>
      <c r="AB24" s="763"/>
      <c r="AC24" s="763"/>
      <c r="AD24" s="763"/>
      <c r="AE24" s="763"/>
      <c r="AF24" s="763"/>
      <c r="AG24" s="763"/>
      <c r="AH24" s="763"/>
      <c r="AI24" s="763"/>
      <c r="AJ24" s="764"/>
    </row>
    <row r="25" spans="2:36" ht="108" customHeight="1" thickBot="1">
      <c r="B25" s="415" t="s">
        <v>44</v>
      </c>
      <c r="C25" s="416" t="s">
        <v>786</v>
      </c>
      <c r="D25" s="416" t="s">
        <v>787</v>
      </c>
      <c r="E25" s="416" t="s">
        <v>793</v>
      </c>
      <c r="F25" s="416" t="s">
        <v>789</v>
      </c>
      <c r="G25" s="416" t="s">
        <v>790</v>
      </c>
      <c r="H25" s="417" t="s">
        <v>791</v>
      </c>
      <c r="I25" s="418" t="s">
        <v>792</v>
      </c>
      <c r="J25" s="416"/>
      <c r="K25" s="443"/>
      <c r="L25" s="443"/>
      <c r="M25" s="419"/>
      <c r="N25" s="420"/>
      <c r="O25" s="421">
        <f>SUM(O26:O26)</f>
        <v>0</v>
      </c>
      <c r="P25" s="422">
        <f>SUM(P26:P26)</f>
        <v>0</v>
      </c>
      <c r="Q25" s="423">
        <f aca="true" t="shared" si="6" ref="Q25:AD25">SUM(Q26:Q26)</f>
        <v>0</v>
      </c>
      <c r="R25" s="422">
        <f t="shared" si="6"/>
        <v>0</v>
      </c>
      <c r="S25" s="423">
        <f t="shared" si="6"/>
        <v>0</v>
      </c>
      <c r="T25" s="422">
        <f t="shared" si="6"/>
        <v>0</v>
      </c>
      <c r="U25" s="423">
        <f t="shared" si="6"/>
        <v>0</v>
      </c>
      <c r="V25" s="422">
        <f t="shared" si="6"/>
        <v>0</v>
      </c>
      <c r="W25" s="423">
        <f t="shared" si="6"/>
        <v>0</v>
      </c>
      <c r="X25" s="422">
        <f t="shared" si="6"/>
        <v>0</v>
      </c>
      <c r="Y25" s="423">
        <f t="shared" si="6"/>
        <v>0</v>
      </c>
      <c r="Z25" s="422">
        <f t="shared" si="6"/>
        <v>0</v>
      </c>
      <c r="AA25" s="423">
        <f t="shared" si="6"/>
        <v>0</v>
      </c>
      <c r="AB25" s="422">
        <f t="shared" si="6"/>
        <v>0</v>
      </c>
      <c r="AC25" s="423">
        <f t="shared" si="6"/>
        <v>0</v>
      </c>
      <c r="AD25" s="422">
        <f t="shared" si="6"/>
        <v>0</v>
      </c>
      <c r="AE25" s="423">
        <f>SUM(O25,Q25,S25,U25,W25,Y25,AA25,AC25)</f>
        <v>0</v>
      </c>
      <c r="AF25" s="422">
        <f>SUM(P25,R25,T25,V25,X25,Z25,AB25,AD25)</f>
        <v>0</v>
      </c>
      <c r="AG25" s="424">
        <f>SUM(AG26:AG26)</f>
        <v>0</v>
      </c>
      <c r="AH25" s="425"/>
      <c r="AI25" s="425"/>
      <c r="AJ25" s="426"/>
    </row>
    <row r="26" spans="2:36" ht="108" customHeight="1" thickBot="1">
      <c r="B26" s="427" t="s">
        <v>1015</v>
      </c>
      <c r="C26" s="428"/>
      <c r="D26" s="429"/>
      <c r="E26" s="429"/>
      <c r="F26" s="444"/>
      <c r="G26" s="429"/>
      <c r="H26" s="445" t="s">
        <v>1013</v>
      </c>
      <c r="I26" s="446" t="s">
        <v>1014</v>
      </c>
      <c r="J26" s="431">
        <v>0</v>
      </c>
      <c r="K26" s="447">
        <v>1500</v>
      </c>
      <c r="L26" s="448"/>
      <c r="M26" s="449"/>
      <c r="N26" s="450"/>
      <c r="O26" s="451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52"/>
      <c r="AH26" s="441"/>
      <c r="AI26" s="449"/>
      <c r="AJ26" s="453"/>
    </row>
    <row r="27" spans="2:36" ht="4.5" customHeight="1" thickBot="1">
      <c r="B27" s="762"/>
      <c r="C27" s="763"/>
      <c r="D27" s="763"/>
      <c r="E27" s="763"/>
      <c r="F27" s="763"/>
      <c r="G27" s="763"/>
      <c r="H27" s="763"/>
      <c r="I27" s="763"/>
      <c r="J27" s="763"/>
      <c r="K27" s="763"/>
      <c r="L27" s="763"/>
      <c r="M27" s="763"/>
      <c r="N27" s="763"/>
      <c r="O27" s="763"/>
      <c r="P27" s="763"/>
      <c r="Q27" s="763"/>
      <c r="R27" s="763"/>
      <c r="S27" s="763"/>
      <c r="T27" s="763"/>
      <c r="U27" s="763"/>
      <c r="V27" s="763"/>
      <c r="W27" s="763"/>
      <c r="X27" s="763"/>
      <c r="Y27" s="763"/>
      <c r="Z27" s="763"/>
      <c r="AA27" s="763"/>
      <c r="AB27" s="763"/>
      <c r="AC27" s="763"/>
      <c r="AD27" s="763"/>
      <c r="AE27" s="763"/>
      <c r="AF27" s="763"/>
      <c r="AG27" s="763"/>
      <c r="AH27" s="763"/>
      <c r="AI27" s="763"/>
      <c r="AJ27" s="764"/>
    </row>
    <row r="28" spans="2:36" ht="108" customHeight="1" thickBot="1">
      <c r="B28" s="415" t="s">
        <v>44</v>
      </c>
      <c r="C28" s="416" t="s">
        <v>786</v>
      </c>
      <c r="D28" s="416" t="s">
        <v>787</v>
      </c>
      <c r="E28" s="416" t="s">
        <v>788</v>
      </c>
      <c r="F28" s="416" t="s">
        <v>789</v>
      </c>
      <c r="G28" s="416" t="s">
        <v>790</v>
      </c>
      <c r="H28" s="417" t="s">
        <v>791</v>
      </c>
      <c r="I28" s="418" t="s">
        <v>792</v>
      </c>
      <c r="J28" s="419"/>
      <c r="K28" s="419"/>
      <c r="L28" s="419"/>
      <c r="M28" s="419"/>
      <c r="N28" s="420"/>
      <c r="O28" s="421">
        <f>SUM(O29:O29)</f>
        <v>0</v>
      </c>
      <c r="P28" s="422">
        <f>SUM(P29:P29)</f>
        <v>0</v>
      </c>
      <c r="Q28" s="423">
        <f aca="true" t="shared" si="7" ref="Q28:AA28">SUM(Q29:Q29)</f>
        <v>0</v>
      </c>
      <c r="R28" s="422">
        <f t="shared" si="7"/>
        <v>0</v>
      </c>
      <c r="S28" s="423">
        <f t="shared" si="7"/>
        <v>0</v>
      </c>
      <c r="T28" s="422">
        <f t="shared" si="7"/>
        <v>0</v>
      </c>
      <c r="U28" s="423">
        <f t="shared" si="7"/>
        <v>0</v>
      </c>
      <c r="V28" s="422">
        <f t="shared" si="7"/>
        <v>0</v>
      </c>
      <c r="W28" s="423">
        <f t="shared" si="7"/>
        <v>0</v>
      </c>
      <c r="X28" s="422">
        <f t="shared" si="7"/>
        <v>0</v>
      </c>
      <c r="Y28" s="423">
        <f t="shared" si="7"/>
        <v>0</v>
      </c>
      <c r="Z28" s="422">
        <f t="shared" si="7"/>
        <v>0</v>
      </c>
      <c r="AA28" s="423">
        <f t="shared" si="7"/>
        <v>0</v>
      </c>
      <c r="AB28" s="422">
        <f>SUM(AB29:AB29)</f>
        <v>0</v>
      </c>
      <c r="AC28" s="423">
        <f>SUM(AC29:AC29)</f>
        <v>0</v>
      </c>
      <c r="AD28" s="422">
        <f>SUM(AD29:AD29)</f>
        <v>0</v>
      </c>
      <c r="AE28" s="423">
        <f>SUM(O28,Q28,S28,U28,W28,Y28,AA28,AC28)</f>
        <v>0</v>
      </c>
      <c r="AF28" s="422">
        <f>SUM(P28,R28,T28,V28,X28,Z28,AB28,AD28)</f>
        <v>0</v>
      </c>
      <c r="AG28" s="424">
        <f>SUM(AG29:AG29)</f>
        <v>0</v>
      </c>
      <c r="AH28" s="425"/>
      <c r="AI28" s="425"/>
      <c r="AJ28" s="426"/>
    </row>
    <row r="29" spans="2:36" ht="108" customHeight="1" thickBot="1">
      <c r="B29" s="427" t="s">
        <v>1003</v>
      </c>
      <c r="C29" s="428"/>
      <c r="D29" s="429"/>
      <c r="E29" s="429"/>
      <c r="F29" s="430"/>
      <c r="G29" s="429"/>
      <c r="H29" s="431" t="s">
        <v>1016</v>
      </c>
      <c r="I29" s="431" t="s">
        <v>1017</v>
      </c>
      <c r="J29" s="431">
        <v>0</v>
      </c>
      <c r="K29" s="432">
        <v>120</v>
      </c>
      <c r="L29" s="433"/>
      <c r="M29" s="433"/>
      <c r="N29" s="434"/>
      <c r="O29" s="435"/>
      <c r="P29" s="436"/>
      <c r="Q29" s="437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9"/>
      <c r="AF29" s="439"/>
      <c r="AG29" s="440"/>
      <c r="AH29" s="441"/>
      <c r="AI29" s="441"/>
      <c r="AJ29" s="442"/>
    </row>
    <row r="30" spans="2:36" ht="4.5" customHeight="1" thickBot="1">
      <c r="B30" s="762"/>
      <c r="C30" s="763"/>
      <c r="D30" s="763"/>
      <c r="E30" s="763"/>
      <c r="F30" s="763"/>
      <c r="G30" s="763"/>
      <c r="H30" s="763"/>
      <c r="I30" s="763"/>
      <c r="J30" s="763"/>
      <c r="K30" s="763"/>
      <c r="L30" s="763"/>
      <c r="M30" s="763"/>
      <c r="N30" s="763"/>
      <c r="O30" s="763"/>
      <c r="P30" s="763"/>
      <c r="Q30" s="763"/>
      <c r="R30" s="763"/>
      <c r="S30" s="763"/>
      <c r="T30" s="763"/>
      <c r="U30" s="763"/>
      <c r="V30" s="763"/>
      <c r="W30" s="763"/>
      <c r="X30" s="763"/>
      <c r="Y30" s="763"/>
      <c r="Z30" s="763"/>
      <c r="AA30" s="763"/>
      <c r="AB30" s="763"/>
      <c r="AC30" s="763"/>
      <c r="AD30" s="763"/>
      <c r="AE30" s="763"/>
      <c r="AF30" s="763"/>
      <c r="AG30" s="763"/>
      <c r="AH30" s="763"/>
      <c r="AI30" s="763"/>
      <c r="AJ30" s="764"/>
    </row>
    <row r="31" spans="2:36" ht="108" customHeight="1" thickBot="1">
      <c r="B31" s="415" t="s">
        <v>44</v>
      </c>
      <c r="C31" s="416" t="s">
        <v>786</v>
      </c>
      <c r="D31" s="416" t="s">
        <v>787</v>
      </c>
      <c r="E31" s="416" t="s">
        <v>793</v>
      </c>
      <c r="F31" s="416" t="s">
        <v>789</v>
      </c>
      <c r="G31" s="416" t="s">
        <v>790</v>
      </c>
      <c r="H31" s="417" t="s">
        <v>791</v>
      </c>
      <c r="I31" s="418" t="s">
        <v>792</v>
      </c>
      <c r="J31" s="416"/>
      <c r="K31" s="443"/>
      <c r="L31" s="443"/>
      <c r="M31" s="419"/>
      <c r="N31" s="420"/>
      <c r="O31" s="421">
        <f>SUM(O32:O32)</f>
        <v>0</v>
      </c>
      <c r="P31" s="422">
        <f>SUM(P32:P32)</f>
        <v>0</v>
      </c>
      <c r="Q31" s="423">
        <f aca="true" t="shared" si="8" ref="Q31:AD31">SUM(Q32:Q32)</f>
        <v>0</v>
      </c>
      <c r="R31" s="422">
        <f t="shared" si="8"/>
        <v>0</v>
      </c>
      <c r="S31" s="423">
        <f t="shared" si="8"/>
        <v>0</v>
      </c>
      <c r="T31" s="422">
        <f t="shared" si="8"/>
        <v>0</v>
      </c>
      <c r="U31" s="423">
        <f t="shared" si="8"/>
        <v>0</v>
      </c>
      <c r="V31" s="422">
        <f t="shared" si="8"/>
        <v>0</v>
      </c>
      <c r="W31" s="423">
        <f t="shared" si="8"/>
        <v>0</v>
      </c>
      <c r="X31" s="422">
        <f t="shared" si="8"/>
        <v>0</v>
      </c>
      <c r="Y31" s="423">
        <f t="shared" si="8"/>
        <v>0</v>
      </c>
      <c r="Z31" s="422">
        <f t="shared" si="8"/>
        <v>0</v>
      </c>
      <c r="AA31" s="423">
        <f t="shared" si="8"/>
        <v>0</v>
      </c>
      <c r="AB31" s="422">
        <f t="shared" si="8"/>
        <v>0</v>
      </c>
      <c r="AC31" s="423">
        <f t="shared" si="8"/>
        <v>0</v>
      </c>
      <c r="AD31" s="422">
        <f t="shared" si="8"/>
        <v>0</v>
      </c>
      <c r="AE31" s="423">
        <f>SUM(O31,Q31,S31,U31,W31,Y31,AA31,AC31)</f>
        <v>0</v>
      </c>
      <c r="AF31" s="422">
        <f>SUM(P31,R31,T31,V31,X31,Z31,AB31,AD31)</f>
        <v>0</v>
      </c>
      <c r="AG31" s="424">
        <f>SUM(AG32:AG32)</f>
        <v>0</v>
      </c>
      <c r="AH31" s="425"/>
      <c r="AI31" s="425"/>
      <c r="AJ31" s="426"/>
    </row>
    <row r="32" spans="2:36" ht="108" customHeight="1" thickBot="1">
      <c r="B32" s="427" t="s">
        <v>1003</v>
      </c>
      <c r="C32" s="428"/>
      <c r="D32" s="429"/>
      <c r="E32" s="429"/>
      <c r="F32" s="444"/>
      <c r="G32" s="429"/>
      <c r="H32" s="445" t="s">
        <v>1018</v>
      </c>
      <c r="I32" s="446" t="s">
        <v>1019</v>
      </c>
      <c r="J32" s="431">
        <v>0</v>
      </c>
      <c r="K32" s="447">
        <v>1000</v>
      </c>
      <c r="L32" s="448"/>
      <c r="M32" s="449"/>
      <c r="N32" s="450"/>
      <c r="O32" s="451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52"/>
      <c r="AH32" s="441"/>
      <c r="AI32" s="449"/>
      <c r="AJ32" s="453"/>
    </row>
    <row r="33" spans="2:36" ht="63.75" customHeight="1" thickBot="1">
      <c r="B33" s="762"/>
      <c r="C33" s="763"/>
      <c r="D33" s="763"/>
      <c r="E33" s="763"/>
      <c r="F33" s="763"/>
      <c r="G33" s="763"/>
      <c r="H33" s="763"/>
      <c r="I33" s="763"/>
      <c r="J33" s="763"/>
      <c r="K33" s="763"/>
      <c r="L33" s="763"/>
      <c r="M33" s="763"/>
      <c r="N33" s="763"/>
      <c r="O33" s="763"/>
      <c r="P33" s="763"/>
      <c r="Q33" s="763"/>
      <c r="R33" s="763"/>
      <c r="S33" s="763"/>
      <c r="T33" s="763"/>
      <c r="U33" s="763"/>
      <c r="V33" s="763"/>
      <c r="W33" s="763"/>
      <c r="X33" s="763"/>
      <c r="Y33" s="763"/>
      <c r="Z33" s="763"/>
      <c r="AA33" s="763"/>
      <c r="AB33" s="763"/>
      <c r="AC33" s="763"/>
      <c r="AD33" s="763"/>
      <c r="AE33" s="763"/>
      <c r="AF33" s="763"/>
      <c r="AG33" s="763"/>
      <c r="AH33" s="763"/>
      <c r="AI33" s="763"/>
      <c r="AJ33" s="764"/>
    </row>
    <row r="34" spans="2:36" ht="35.25" customHeight="1" thickBot="1">
      <c r="B34" s="736" t="s">
        <v>1020</v>
      </c>
      <c r="C34" s="737"/>
      <c r="D34" s="738"/>
      <c r="E34" s="398"/>
      <c r="F34" s="737" t="s">
        <v>816</v>
      </c>
      <c r="G34" s="737"/>
      <c r="H34" s="737"/>
      <c r="I34" s="737"/>
      <c r="J34" s="737"/>
      <c r="K34" s="737"/>
      <c r="L34" s="737"/>
      <c r="M34" s="737"/>
      <c r="N34" s="738"/>
      <c r="O34" s="739" t="s">
        <v>759</v>
      </c>
      <c r="P34" s="740"/>
      <c r="Q34" s="740"/>
      <c r="R34" s="740"/>
      <c r="S34" s="740"/>
      <c r="T34" s="740"/>
      <c r="U34" s="740"/>
      <c r="V34" s="740"/>
      <c r="W34" s="740"/>
      <c r="X34" s="740"/>
      <c r="Y34" s="740"/>
      <c r="Z34" s="740"/>
      <c r="AA34" s="740"/>
      <c r="AB34" s="740"/>
      <c r="AC34" s="740"/>
      <c r="AD34" s="740"/>
      <c r="AE34" s="740"/>
      <c r="AF34" s="741"/>
      <c r="AG34" s="742" t="s">
        <v>760</v>
      </c>
      <c r="AH34" s="743"/>
      <c r="AI34" s="743"/>
      <c r="AJ34" s="744"/>
    </row>
    <row r="35" spans="2:36" ht="35.25" customHeight="1">
      <c r="B35" s="745" t="s">
        <v>761</v>
      </c>
      <c r="C35" s="747" t="s">
        <v>762</v>
      </c>
      <c r="D35" s="748"/>
      <c r="E35" s="748"/>
      <c r="F35" s="748"/>
      <c r="G35" s="748"/>
      <c r="H35" s="748"/>
      <c r="I35" s="751" t="s">
        <v>763</v>
      </c>
      <c r="J35" s="753" t="s">
        <v>764</v>
      </c>
      <c r="K35" s="753" t="s">
        <v>765</v>
      </c>
      <c r="L35" s="717" t="s">
        <v>766</v>
      </c>
      <c r="M35" s="772" t="s">
        <v>767</v>
      </c>
      <c r="N35" s="774" t="s">
        <v>768</v>
      </c>
      <c r="O35" s="776" t="s">
        <v>769</v>
      </c>
      <c r="P35" s="735"/>
      <c r="Q35" s="734" t="s">
        <v>770</v>
      </c>
      <c r="R35" s="735"/>
      <c r="S35" s="734" t="s">
        <v>771</v>
      </c>
      <c r="T35" s="735"/>
      <c r="U35" s="734" t="s">
        <v>772</v>
      </c>
      <c r="V35" s="735"/>
      <c r="W35" s="734" t="s">
        <v>773</v>
      </c>
      <c r="X35" s="735"/>
      <c r="Y35" s="734" t="s">
        <v>774</v>
      </c>
      <c r="Z35" s="735"/>
      <c r="AA35" s="734" t="s">
        <v>775</v>
      </c>
      <c r="AB35" s="735"/>
      <c r="AC35" s="734" t="s">
        <v>776</v>
      </c>
      <c r="AD35" s="735"/>
      <c r="AE35" s="734" t="s">
        <v>777</v>
      </c>
      <c r="AF35" s="765"/>
      <c r="AG35" s="766" t="s">
        <v>778</v>
      </c>
      <c r="AH35" s="768" t="s">
        <v>779</v>
      </c>
      <c r="AI35" s="770" t="s">
        <v>780</v>
      </c>
      <c r="AJ35" s="755" t="s">
        <v>781</v>
      </c>
    </row>
    <row r="36" spans="2:36" ht="80.25" customHeight="1" thickBot="1">
      <c r="B36" s="746"/>
      <c r="C36" s="749"/>
      <c r="D36" s="750"/>
      <c r="E36" s="750"/>
      <c r="F36" s="750"/>
      <c r="G36" s="750"/>
      <c r="H36" s="750"/>
      <c r="I36" s="752"/>
      <c r="J36" s="754" t="s">
        <v>764</v>
      </c>
      <c r="K36" s="754"/>
      <c r="L36" s="718"/>
      <c r="M36" s="773"/>
      <c r="N36" s="775"/>
      <c r="O36" s="399" t="s">
        <v>782</v>
      </c>
      <c r="P36" s="400" t="s">
        <v>783</v>
      </c>
      <c r="Q36" s="401" t="s">
        <v>782</v>
      </c>
      <c r="R36" s="400" t="s">
        <v>783</v>
      </c>
      <c r="S36" s="401" t="s">
        <v>782</v>
      </c>
      <c r="T36" s="400" t="s">
        <v>783</v>
      </c>
      <c r="U36" s="401" t="s">
        <v>782</v>
      </c>
      <c r="V36" s="400" t="s">
        <v>783</v>
      </c>
      <c r="W36" s="401" t="s">
        <v>782</v>
      </c>
      <c r="X36" s="400" t="s">
        <v>783</v>
      </c>
      <c r="Y36" s="401" t="s">
        <v>782</v>
      </c>
      <c r="Z36" s="400" t="s">
        <v>783</v>
      </c>
      <c r="AA36" s="401" t="s">
        <v>782</v>
      </c>
      <c r="AB36" s="400" t="s">
        <v>784</v>
      </c>
      <c r="AC36" s="401" t="s">
        <v>782</v>
      </c>
      <c r="AD36" s="400" t="s">
        <v>784</v>
      </c>
      <c r="AE36" s="401" t="s">
        <v>782</v>
      </c>
      <c r="AF36" s="402" t="s">
        <v>784</v>
      </c>
      <c r="AG36" s="767"/>
      <c r="AH36" s="769"/>
      <c r="AI36" s="771"/>
      <c r="AJ36" s="756"/>
    </row>
    <row r="37" spans="2:36" ht="108" customHeight="1" thickBot="1">
      <c r="B37" s="403" t="s">
        <v>785</v>
      </c>
      <c r="C37" s="777"/>
      <c r="D37" s="778"/>
      <c r="E37" s="778"/>
      <c r="F37" s="778"/>
      <c r="G37" s="778"/>
      <c r="H37" s="778"/>
      <c r="I37" s="468"/>
      <c r="J37" s="469"/>
      <c r="K37" s="470"/>
      <c r="L37" s="406"/>
      <c r="M37" s="407"/>
      <c r="N37" s="408"/>
      <c r="O37" s="409">
        <f aca="true" t="shared" si="9" ref="O37:AD37">SUM(O38,O41,O42,O45)</f>
        <v>0</v>
      </c>
      <c r="P37" s="410">
        <f t="shared" si="9"/>
        <v>0</v>
      </c>
      <c r="Q37" s="410">
        <f t="shared" si="9"/>
        <v>0</v>
      </c>
      <c r="R37" s="410">
        <f t="shared" si="9"/>
        <v>0</v>
      </c>
      <c r="S37" s="410">
        <f t="shared" si="9"/>
        <v>0</v>
      </c>
      <c r="T37" s="410">
        <f t="shared" si="9"/>
        <v>0</v>
      </c>
      <c r="U37" s="410">
        <f t="shared" si="9"/>
        <v>0</v>
      </c>
      <c r="V37" s="410">
        <f t="shared" si="9"/>
        <v>0</v>
      </c>
      <c r="W37" s="410">
        <f t="shared" si="9"/>
        <v>0</v>
      </c>
      <c r="X37" s="410">
        <f t="shared" si="9"/>
        <v>0</v>
      </c>
      <c r="Y37" s="410">
        <f t="shared" si="9"/>
        <v>0</v>
      </c>
      <c r="Z37" s="410">
        <f t="shared" si="9"/>
        <v>0</v>
      </c>
      <c r="AA37" s="410">
        <f t="shared" si="9"/>
        <v>0</v>
      </c>
      <c r="AB37" s="410">
        <f t="shared" si="9"/>
        <v>0</v>
      </c>
      <c r="AC37" s="410">
        <f t="shared" si="9"/>
        <v>0</v>
      </c>
      <c r="AD37" s="410">
        <f t="shared" si="9"/>
        <v>0</v>
      </c>
      <c r="AE37" s="410">
        <f>SUM(O37,Q37,S37,U37,W37,Y37,AA37,AC37)</f>
        <v>0</v>
      </c>
      <c r="AF37" s="411">
        <f>SUM(P37,R37,T37,V37,X37,Z37,AB37,AD37)</f>
        <v>0</v>
      </c>
      <c r="AG37" s="412">
        <f>AG38+AG41</f>
        <v>0</v>
      </c>
      <c r="AH37" s="413"/>
      <c r="AI37" s="413"/>
      <c r="AJ37" s="414"/>
    </row>
    <row r="38" spans="2:36" ht="4.5" customHeight="1" thickBot="1">
      <c r="B38" s="762"/>
      <c r="C38" s="763"/>
      <c r="D38" s="763"/>
      <c r="E38" s="763"/>
      <c r="F38" s="763"/>
      <c r="G38" s="763"/>
      <c r="H38" s="763"/>
      <c r="I38" s="763"/>
      <c r="J38" s="763"/>
      <c r="K38" s="763"/>
      <c r="L38" s="763"/>
      <c r="M38" s="763"/>
      <c r="N38" s="763"/>
      <c r="O38" s="763"/>
      <c r="P38" s="763"/>
      <c r="Q38" s="763"/>
      <c r="R38" s="763"/>
      <c r="S38" s="763"/>
      <c r="T38" s="763"/>
      <c r="U38" s="763"/>
      <c r="V38" s="763"/>
      <c r="W38" s="763"/>
      <c r="X38" s="763"/>
      <c r="Y38" s="763"/>
      <c r="Z38" s="763"/>
      <c r="AA38" s="763"/>
      <c r="AB38" s="763"/>
      <c r="AC38" s="763"/>
      <c r="AD38" s="763"/>
      <c r="AE38" s="763"/>
      <c r="AF38" s="763"/>
      <c r="AG38" s="763"/>
      <c r="AH38" s="763"/>
      <c r="AI38" s="763"/>
      <c r="AJ38" s="764"/>
    </row>
    <row r="39" spans="2:36" ht="108" customHeight="1" thickBot="1">
      <c r="B39" s="415" t="s">
        <v>44</v>
      </c>
      <c r="C39" s="416" t="s">
        <v>786</v>
      </c>
      <c r="D39" s="416" t="s">
        <v>787</v>
      </c>
      <c r="E39" s="416" t="s">
        <v>788</v>
      </c>
      <c r="F39" s="416" t="s">
        <v>789</v>
      </c>
      <c r="G39" s="416" t="s">
        <v>790</v>
      </c>
      <c r="H39" s="417" t="s">
        <v>791</v>
      </c>
      <c r="I39" s="418" t="s">
        <v>792</v>
      </c>
      <c r="J39" s="419"/>
      <c r="K39" s="419"/>
      <c r="L39" s="419"/>
      <c r="M39" s="419"/>
      <c r="N39" s="420"/>
      <c r="O39" s="421">
        <f>SUM(O40:O40)</f>
        <v>0</v>
      </c>
      <c r="P39" s="422">
        <f>SUM(P40:P40)</f>
        <v>0</v>
      </c>
      <c r="Q39" s="423">
        <f aca="true" t="shared" si="10" ref="Q39:AA39">SUM(Q40:Q40)</f>
        <v>0</v>
      </c>
      <c r="R39" s="422">
        <f t="shared" si="10"/>
        <v>0</v>
      </c>
      <c r="S39" s="423">
        <f t="shared" si="10"/>
        <v>0</v>
      </c>
      <c r="T39" s="422">
        <f t="shared" si="10"/>
        <v>0</v>
      </c>
      <c r="U39" s="423">
        <f t="shared" si="10"/>
        <v>0</v>
      </c>
      <c r="V39" s="422">
        <f t="shared" si="10"/>
        <v>0</v>
      </c>
      <c r="W39" s="423">
        <f t="shared" si="10"/>
        <v>0</v>
      </c>
      <c r="X39" s="422">
        <f t="shared" si="10"/>
        <v>0</v>
      </c>
      <c r="Y39" s="423">
        <f t="shared" si="10"/>
        <v>0</v>
      </c>
      <c r="Z39" s="422">
        <f t="shared" si="10"/>
        <v>0</v>
      </c>
      <c r="AA39" s="423">
        <f t="shared" si="10"/>
        <v>0</v>
      </c>
      <c r="AB39" s="422">
        <f>SUM(AB40:AB40)</f>
        <v>0</v>
      </c>
      <c r="AC39" s="423">
        <f>SUM(AC40:AC40)</f>
        <v>0</v>
      </c>
      <c r="AD39" s="422">
        <f>SUM(AD40:AD40)</f>
        <v>0</v>
      </c>
      <c r="AE39" s="423">
        <f>SUM(O39,Q39,S39,U39,W39,Y39,AA39,AC39)</f>
        <v>0</v>
      </c>
      <c r="AF39" s="422">
        <f>SUM(P39,R39,T39,V39,X39,Z39,AB39,AD39)</f>
        <v>0</v>
      </c>
      <c r="AG39" s="424">
        <f>SUM(AG40:AG40)</f>
        <v>0</v>
      </c>
      <c r="AH39" s="425"/>
      <c r="AI39" s="425"/>
      <c r="AJ39" s="426"/>
    </row>
    <row r="40" spans="2:36" ht="108" customHeight="1" thickBot="1">
      <c r="B40" s="467"/>
      <c r="C40" s="428"/>
      <c r="D40" s="429"/>
      <c r="E40" s="429"/>
      <c r="F40" s="430"/>
      <c r="G40" s="429"/>
      <c r="H40" s="431" t="s">
        <v>1021</v>
      </c>
      <c r="I40" s="431" t="s">
        <v>1022</v>
      </c>
      <c r="J40" s="431">
        <v>0</v>
      </c>
      <c r="K40" s="432">
        <v>3</v>
      </c>
      <c r="L40" s="433"/>
      <c r="M40" s="433"/>
      <c r="N40" s="434"/>
      <c r="O40" s="435"/>
      <c r="P40" s="436"/>
      <c r="Q40" s="437"/>
      <c r="R40" s="438"/>
      <c r="S40" s="438"/>
      <c r="T40" s="438"/>
      <c r="U40" s="438"/>
      <c r="V40" s="438"/>
      <c r="W40" s="438"/>
      <c r="X40" s="438"/>
      <c r="Y40" s="438"/>
      <c r="Z40" s="438"/>
      <c r="AA40" s="438"/>
      <c r="AB40" s="438"/>
      <c r="AC40" s="438"/>
      <c r="AD40" s="438"/>
      <c r="AE40" s="439"/>
      <c r="AF40" s="439"/>
      <c r="AG40" s="440"/>
      <c r="AH40" s="441"/>
      <c r="AI40" s="441"/>
      <c r="AJ40" s="442"/>
    </row>
    <row r="41" spans="2:36" ht="62.25" customHeight="1" thickBot="1">
      <c r="B41" s="762"/>
      <c r="C41" s="763"/>
      <c r="D41" s="763"/>
      <c r="E41" s="763"/>
      <c r="F41" s="763"/>
      <c r="G41" s="763"/>
      <c r="H41" s="763"/>
      <c r="I41" s="763"/>
      <c r="J41" s="763"/>
      <c r="K41" s="763"/>
      <c r="L41" s="763"/>
      <c r="M41" s="763"/>
      <c r="N41" s="763"/>
      <c r="O41" s="763"/>
      <c r="P41" s="763"/>
      <c r="Q41" s="763"/>
      <c r="R41" s="763"/>
      <c r="S41" s="763"/>
      <c r="T41" s="763"/>
      <c r="U41" s="763"/>
      <c r="V41" s="763"/>
      <c r="W41" s="763"/>
      <c r="X41" s="763"/>
      <c r="Y41" s="763"/>
      <c r="Z41" s="763"/>
      <c r="AA41" s="763"/>
      <c r="AB41" s="763"/>
      <c r="AC41" s="763"/>
      <c r="AD41" s="763"/>
      <c r="AE41" s="763"/>
      <c r="AF41" s="763"/>
      <c r="AG41" s="763"/>
      <c r="AH41" s="763"/>
      <c r="AI41" s="763"/>
      <c r="AJ41" s="764"/>
    </row>
    <row r="42" spans="2:36" ht="4.5" customHeight="1" thickBot="1">
      <c r="B42" s="762"/>
      <c r="C42" s="763"/>
      <c r="D42" s="763"/>
      <c r="E42" s="763"/>
      <c r="F42" s="763"/>
      <c r="G42" s="763"/>
      <c r="H42" s="763"/>
      <c r="I42" s="763"/>
      <c r="J42" s="763"/>
      <c r="K42" s="763"/>
      <c r="L42" s="763"/>
      <c r="M42" s="763"/>
      <c r="N42" s="763"/>
      <c r="O42" s="763"/>
      <c r="P42" s="763"/>
      <c r="Q42" s="763"/>
      <c r="R42" s="763"/>
      <c r="S42" s="763"/>
      <c r="T42" s="763"/>
      <c r="U42" s="763"/>
      <c r="V42" s="763"/>
      <c r="W42" s="763"/>
      <c r="X42" s="763"/>
      <c r="Y42" s="763"/>
      <c r="Z42" s="763"/>
      <c r="AA42" s="763"/>
      <c r="AB42" s="763"/>
      <c r="AC42" s="763"/>
      <c r="AD42" s="763"/>
      <c r="AE42" s="763"/>
      <c r="AF42" s="763"/>
      <c r="AG42" s="763"/>
      <c r="AH42" s="763"/>
      <c r="AI42" s="763"/>
      <c r="AJ42" s="764"/>
    </row>
    <row r="43" spans="2:36" ht="35.25" customHeight="1" thickBot="1">
      <c r="B43" s="736" t="s">
        <v>1023</v>
      </c>
      <c r="C43" s="737"/>
      <c r="D43" s="738"/>
      <c r="E43" s="398"/>
      <c r="F43" s="737" t="s">
        <v>801</v>
      </c>
      <c r="G43" s="737"/>
      <c r="H43" s="737"/>
      <c r="I43" s="737"/>
      <c r="J43" s="737"/>
      <c r="K43" s="737"/>
      <c r="L43" s="737"/>
      <c r="M43" s="737"/>
      <c r="N43" s="738"/>
      <c r="O43" s="739" t="s">
        <v>759</v>
      </c>
      <c r="P43" s="740"/>
      <c r="Q43" s="740"/>
      <c r="R43" s="740"/>
      <c r="S43" s="740"/>
      <c r="T43" s="740"/>
      <c r="U43" s="740"/>
      <c r="V43" s="740"/>
      <c r="W43" s="740"/>
      <c r="X43" s="740"/>
      <c r="Y43" s="740"/>
      <c r="Z43" s="740"/>
      <c r="AA43" s="740"/>
      <c r="AB43" s="740"/>
      <c r="AC43" s="740"/>
      <c r="AD43" s="740"/>
      <c r="AE43" s="740"/>
      <c r="AF43" s="741"/>
      <c r="AG43" s="742" t="s">
        <v>760</v>
      </c>
      <c r="AH43" s="743"/>
      <c r="AI43" s="743"/>
      <c r="AJ43" s="744"/>
    </row>
    <row r="44" spans="2:36" ht="35.25" customHeight="1">
      <c r="B44" s="745" t="s">
        <v>761</v>
      </c>
      <c r="C44" s="747" t="s">
        <v>762</v>
      </c>
      <c r="D44" s="748"/>
      <c r="E44" s="748"/>
      <c r="F44" s="748"/>
      <c r="G44" s="748"/>
      <c r="H44" s="748"/>
      <c r="I44" s="751" t="s">
        <v>763</v>
      </c>
      <c r="J44" s="753" t="s">
        <v>764</v>
      </c>
      <c r="K44" s="753" t="s">
        <v>765</v>
      </c>
      <c r="L44" s="717" t="s">
        <v>766</v>
      </c>
      <c r="M44" s="772" t="s">
        <v>767</v>
      </c>
      <c r="N44" s="774" t="s">
        <v>768</v>
      </c>
      <c r="O44" s="776" t="s">
        <v>769</v>
      </c>
      <c r="P44" s="735"/>
      <c r="Q44" s="734" t="s">
        <v>770</v>
      </c>
      <c r="R44" s="735"/>
      <c r="S44" s="734" t="s">
        <v>771</v>
      </c>
      <c r="T44" s="735"/>
      <c r="U44" s="734" t="s">
        <v>772</v>
      </c>
      <c r="V44" s="735"/>
      <c r="W44" s="734" t="s">
        <v>773</v>
      </c>
      <c r="X44" s="735"/>
      <c r="Y44" s="734" t="s">
        <v>774</v>
      </c>
      <c r="Z44" s="735"/>
      <c r="AA44" s="734" t="s">
        <v>775</v>
      </c>
      <c r="AB44" s="735"/>
      <c r="AC44" s="734" t="s">
        <v>776</v>
      </c>
      <c r="AD44" s="735"/>
      <c r="AE44" s="734" t="s">
        <v>777</v>
      </c>
      <c r="AF44" s="765"/>
      <c r="AG44" s="766" t="s">
        <v>778</v>
      </c>
      <c r="AH44" s="768" t="s">
        <v>779</v>
      </c>
      <c r="AI44" s="770" t="s">
        <v>780</v>
      </c>
      <c r="AJ44" s="755" t="s">
        <v>781</v>
      </c>
    </row>
    <row r="45" spans="2:36" ht="80.25" customHeight="1" thickBot="1">
      <c r="B45" s="746"/>
      <c r="C45" s="749"/>
      <c r="D45" s="750"/>
      <c r="E45" s="750"/>
      <c r="F45" s="750"/>
      <c r="G45" s="750"/>
      <c r="H45" s="750"/>
      <c r="I45" s="752"/>
      <c r="J45" s="754" t="s">
        <v>764</v>
      </c>
      <c r="K45" s="754"/>
      <c r="L45" s="718"/>
      <c r="M45" s="773"/>
      <c r="N45" s="775"/>
      <c r="O45" s="399" t="s">
        <v>782</v>
      </c>
      <c r="P45" s="400" t="s">
        <v>783</v>
      </c>
      <c r="Q45" s="401" t="s">
        <v>782</v>
      </c>
      <c r="R45" s="400" t="s">
        <v>783</v>
      </c>
      <c r="S45" s="401" t="s">
        <v>782</v>
      </c>
      <c r="T45" s="400" t="s">
        <v>783</v>
      </c>
      <c r="U45" s="401" t="s">
        <v>782</v>
      </c>
      <c r="V45" s="400" t="s">
        <v>783</v>
      </c>
      <c r="W45" s="401" t="s">
        <v>782</v>
      </c>
      <c r="X45" s="400" t="s">
        <v>783</v>
      </c>
      <c r="Y45" s="401" t="s">
        <v>782</v>
      </c>
      <c r="Z45" s="400" t="s">
        <v>783</v>
      </c>
      <c r="AA45" s="401" t="s">
        <v>782</v>
      </c>
      <c r="AB45" s="400" t="s">
        <v>784</v>
      </c>
      <c r="AC45" s="401" t="s">
        <v>782</v>
      </c>
      <c r="AD45" s="400" t="s">
        <v>784</v>
      </c>
      <c r="AE45" s="401" t="s">
        <v>782</v>
      </c>
      <c r="AF45" s="402" t="s">
        <v>784</v>
      </c>
      <c r="AG45" s="767"/>
      <c r="AH45" s="769"/>
      <c r="AI45" s="771"/>
      <c r="AJ45" s="756"/>
    </row>
    <row r="46" spans="2:36" ht="108" customHeight="1" thickBot="1">
      <c r="B46" s="403" t="s">
        <v>785</v>
      </c>
      <c r="C46" s="777"/>
      <c r="D46" s="778"/>
      <c r="E46" s="778"/>
      <c r="F46" s="778"/>
      <c r="G46" s="778"/>
      <c r="H46" s="778"/>
      <c r="I46" s="468"/>
      <c r="J46" s="469"/>
      <c r="K46" s="470"/>
      <c r="L46" s="406"/>
      <c r="M46" s="407"/>
      <c r="N46" s="408"/>
      <c r="O46" s="409" t="e">
        <f>SUM(O48,O51,#REF!,#REF!)</f>
        <v>#REF!</v>
      </c>
      <c r="P46" s="410" t="e">
        <f>SUM(P48,P51,#REF!,#REF!)</f>
        <v>#REF!</v>
      </c>
      <c r="Q46" s="410" t="e">
        <f>SUM(Q48,Q51,#REF!,#REF!)</f>
        <v>#REF!</v>
      </c>
      <c r="R46" s="410" t="e">
        <f>SUM(R48,R51,#REF!,#REF!)</f>
        <v>#REF!</v>
      </c>
      <c r="S46" s="410" t="e">
        <f>SUM(S48,S51,#REF!,#REF!)</f>
        <v>#REF!</v>
      </c>
      <c r="T46" s="410" t="e">
        <f>SUM(T48,T51,#REF!,#REF!)</f>
        <v>#REF!</v>
      </c>
      <c r="U46" s="410" t="e">
        <f>SUM(U48,U51,#REF!,#REF!)</f>
        <v>#REF!</v>
      </c>
      <c r="V46" s="410" t="e">
        <f>SUM(V48,V51,#REF!,#REF!)</f>
        <v>#REF!</v>
      </c>
      <c r="W46" s="410" t="e">
        <f>SUM(W48,W51,#REF!,#REF!)</f>
        <v>#REF!</v>
      </c>
      <c r="X46" s="410" t="e">
        <f>SUM(X48,X51,#REF!,#REF!)</f>
        <v>#REF!</v>
      </c>
      <c r="Y46" s="410" t="e">
        <f>SUM(Y48,Y51,#REF!,#REF!)</f>
        <v>#REF!</v>
      </c>
      <c r="Z46" s="410" t="e">
        <f>SUM(Z48,Z51,#REF!,#REF!)</f>
        <v>#REF!</v>
      </c>
      <c r="AA46" s="410" t="e">
        <f>SUM(AA48,AA51,#REF!,#REF!)</f>
        <v>#REF!</v>
      </c>
      <c r="AB46" s="410" t="e">
        <f>SUM(AB48,AB51,#REF!,#REF!)</f>
        <v>#REF!</v>
      </c>
      <c r="AC46" s="410" t="e">
        <f>SUM(AC48,AC51,#REF!,#REF!)</f>
        <v>#REF!</v>
      </c>
      <c r="AD46" s="410" t="e">
        <f>SUM(AD48,AD51,#REF!,#REF!)</f>
        <v>#REF!</v>
      </c>
      <c r="AE46" s="410" t="e">
        <f>SUM(O46,Q46,S46,U46,W46,Y46,AA46,AC46)</f>
        <v>#REF!</v>
      </c>
      <c r="AF46" s="411" t="e">
        <f>SUM(P46,R46,T46,V46,X46,Z46,AB46,AD46)</f>
        <v>#REF!</v>
      </c>
      <c r="AG46" s="412">
        <f>AG48+AG51</f>
        <v>0</v>
      </c>
      <c r="AH46" s="413"/>
      <c r="AI46" s="413"/>
      <c r="AJ46" s="414"/>
    </row>
    <row r="47" spans="2:36" ht="4.5" customHeight="1" thickBot="1">
      <c r="B47" s="759"/>
      <c r="C47" s="760"/>
      <c r="D47" s="760"/>
      <c r="E47" s="760"/>
      <c r="F47" s="760"/>
      <c r="G47" s="760"/>
      <c r="H47" s="760"/>
      <c r="I47" s="760"/>
      <c r="J47" s="760"/>
      <c r="K47" s="760"/>
      <c r="L47" s="760"/>
      <c r="M47" s="760"/>
      <c r="N47" s="760"/>
      <c r="O47" s="760"/>
      <c r="P47" s="760"/>
      <c r="Q47" s="760"/>
      <c r="R47" s="760"/>
      <c r="S47" s="760"/>
      <c r="T47" s="760"/>
      <c r="U47" s="760"/>
      <c r="V47" s="760"/>
      <c r="W47" s="760"/>
      <c r="X47" s="760"/>
      <c r="Y47" s="760"/>
      <c r="Z47" s="760"/>
      <c r="AA47" s="760"/>
      <c r="AB47" s="760"/>
      <c r="AC47" s="760"/>
      <c r="AD47" s="760"/>
      <c r="AE47" s="760"/>
      <c r="AF47" s="760"/>
      <c r="AG47" s="760"/>
      <c r="AH47" s="760"/>
      <c r="AI47" s="760"/>
      <c r="AJ47" s="761"/>
    </row>
    <row r="48" spans="2:36" ht="108" customHeight="1" thickBot="1">
      <c r="B48" s="415" t="s">
        <v>44</v>
      </c>
      <c r="C48" s="416" t="s">
        <v>786</v>
      </c>
      <c r="D48" s="416" t="s">
        <v>787</v>
      </c>
      <c r="E48" s="416" t="s">
        <v>788</v>
      </c>
      <c r="F48" s="416" t="s">
        <v>789</v>
      </c>
      <c r="G48" s="416" t="s">
        <v>790</v>
      </c>
      <c r="H48" s="417" t="s">
        <v>791</v>
      </c>
      <c r="I48" s="418" t="s">
        <v>792</v>
      </c>
      <c r="J48" s="419"/>
      <c r="K48" s="419"/>
      <c r="L48" s="419"/>
      <c r="M48" s="419"/>
      <c r="N48" s="420"/>
      <c r="O48" s="421">
        <f>SUM(O49:O49)</f>
        <v>0</v>
      </c>
      <c r="P48" s="422">
        <f>SUM(P49:P49)</f>
        <v>0</v>
      </c>
      <c r="Q48" s="423">
        <f aca="true" t="shared" si="11" ref="Q48:AA48">SUM(Q49:Q49)</f>
        <v>0</v>
      </c>
      <c r="R48" s="422">
        <f t="shared" si="11"/>
        <v>0</v>
      </c>
      <c r="S48" s="423">
        <f t="shared" si="11"/>
        <v>0</v>
      </c>
      <c r="T48" s="422">
        <f t="shared" si="11"/>
        <v>0</v>
      </c>
      <c r="U48" s="423">
        <f t="shared" si="11"/>
        <v>0</v>
      </c>
      <c r="V48" s="422">
        <f t="shared" si="11"/>
        <v>0</v>
      </c>
      <c r="W48" s="423">
        <f t="shared" si="11"/>
        <v>0</v>
      </c>
      <c r="X48" s="422">
        <f t="shared" si="11"/>
        <v>0</v>
      </c>
      <c r="Y48" s="423">
        <f t="shared" si="11"/>
        <v>0</v>
      </c>
      <c r="Z48" s="422">
        <f t="shared" si="11"/>
        <v>0</v>
      </c>
      <c r="AA48" s="423">
        <f t="shared" si="11"/>
        <v>0</v>
      </c>
      <c r="AB48" s="422">
        <f>SUM(AB49:AB49)</f>
        <v>0</v>
      </c>
      <c r="AC48" s="423">
        <f>SUM(AC49:AC49)</f>
        <v>0</v>
      </c>
      <c r="AD48" s="422">
        <f>SUM(AD49:AD49)</f>
        <v>0</v>
      </c>
      <c r="AE48" s="423">
        <f>SUM(O48,Q48,S48,U48,W48,Y48,AA48,AC48)</f>
        <v>0</v>
      </c>
      <c r="AF48" s="422">
        <f>SUM(P48,R48,T48,V48,X48,Z48,AB48,AD48)</f>
        <v>0</v>
      </c>
      <c r="AG48" s="424">
        <f>SUM(AG49:AG49)</f>
        <v>0</v>
      </c>
      <c r="AH48" s="425"/>
      <c r="AI48" s="425"/>
      <c r="AJ48" s="426"/>
    </row>
    <row r="49" spans="2:36" ht="108" customHeight="1" thickBot="1">
      <c r="B49" s="467"/>
      <c r="C49" s="428"/>
      <c r="D49" s="429"/>
      <c r="E49" s="429"/>
      <c r="F49" s="430"/>
      <c r="G49" s="429"/>
      <c r="H49" s="431" t="s">
        <v>1024</v>
      </c>
      <c r="I49" s="431" t="s">
        <v>1025</v>
      </c>
      <c r="J49" s="431">
        <v>0</v>
      </c>
      <c r="K49" s="432">
        <v>40</v>
      </c>
      <c r="L49" s="433"/>
      <c r="M49" s="433"/>
      <c r="N49" s="434"/>
      <c r="O49" s="435"/>
      <c r="P49" s="436"/>
      <c r="Q49" s="437"/>
      <c r="R49" s="438"/>
      <c r="S49" s="438"/>
      <c r="T49" s="438"/>
      <c r="U49" s="438"/>
      <c r="V49" s="438"/>
      <c r="W49" s="438"/>
      <c r="X49" s="438"/>
      <c r="Y49" s="438"/>
      <c r="Z49" s="438"/>
      <c r="AA49" s="438"/>
      <c r="AB49" s="438"/>
      <c r="AC49" s="438"/>
      <c r="AD49" s="438"/>
      <c r="AE49" s="439"/>
      <c r="AF49" s="439"/>
      <c r="AG49" s="440"/>
      <c r="AH49" s="441"/>
      <c r="AI49" s="441"/>
      <c r="AJ49" s="442"/>
    </row>
    <row r="50" spans="2:36" ht="4.5" customHeight="1" thickBot="1">
      <c r="B50" s="762"/>
      <c r="C50" s="763"/>
      <c r="D50" s="763"/>
      <c r="E50" s="763"/>
      <c r="F50" s="763"/>
      <c r="G50" s="763"/>
      <c r="H50" s="763"/>
      <c r="I50" s="763"/>
      <c r="J50" s="763"/>
      <c r="K50" s="763"/>
      <c r="L50" s="763"/>
      <c r="M50" s="763"/>
      <c r="N50" s="763"/>
      <c r="O50" s="763"/>
      <c r="P50" s="763"/>
      <c r="Q50" s="763"/>
      <c r="R50" s="763"/>
      <c r="S50" s="763"/>
      <c r="T50" s="763"/>
      <c r="U50" s="763"/>
      <c r="V50" s="763"/>
      <c r="W50" s="763"/>
      <c r="X50" s="763"/>
      <c r="Y50" s="763"/>
      <c r="Z50" s="763"/>
      <c r="AA50" s="763"/>
      <c r="AB50" s="763"/>
      <c r="AC50" s="763"/>
      <c r="AD50" s="763"/>
      <c r="AE50" s="763"/>
      <c r="AF50" s="763"/>
      <c r="AG50" s="763"/>
      <c r="AH50" s="763"/>
      <c r="AI50" s="763"/>
      <c r="AJ50" s="764"/>
    </row>
    <row r="51" spans="2:36" ht="108" customHeight="1" thickBot="1">
      <c r="B51" s="415" t="s">
        <v>44</v>
      </c>
      <c r="C51" s="416" t="s">
        <v>786</v>
      </c>
      <c r="D51" s="416" t="s">
        <v>787</v>
      </c>
      <c r="E51" s="416" t="s">
        <v>793</v>
      </c>
      <c r="F51" s="416" t="s">
        <v>789</v>
      </c>
      <c r="G51" s="416" t="s">
        <v>790</v>
      </c>
      <c r="H51" s="417" t="s">
        <v>791</v>
      </c>
      <c r="I51" s="418" t="s">
        <v>792</v>
      </c>
      <c r="J51" s="416"/>
      <c r="K51" s="443"/>
      <c r="L51" s="443"/>
      <c r="M51" s="419"/>
      <c r="N51" s="420"/>
      <c r="O51" s="421">
        <f>SUM(O52:O52)</f>
        <v>0</v>
      </c>
      <c r="P51" s="422">
        <f>SUM(P52:P52)</f>
        <v>0</v>
      </c>
      <c r="Q51" s="423">
        <f aca="true" t="shared" si="12" ref="Q51:AD51">SUM(Q52:Q52)</f>
        <v>0</v>
      </c>
      <c r="R51" s="422">
        <f t="shared" si="12"/>
        <v>0</v>
      </c>
      <c r="S51" s="423">
        <f t="shared" si="12"/>
        <v>0</v>
      </c>
      <c r="T51" s="422">
        <f t="shared" si="12"/>
        <v>0</v>
      </c>
      <c r="U51" s="423">
        <f t="shared" si="12"/>
        <v>0</v>
      </c>
      <c r="V51" s="422">
        <f t="shared" si="12"/>
        <v>0</v>
      </c>
      <c r="W51" s="423">
        <f t="shared" si="12"/>
        <v>0</v>
      </c>
      <c r="X51" s="422">
        <f t="shared" si="12"/>
        <v>0</v>
      </c>
      <c r="Y51" s="423">
        <f t="shared" si="12"/>
        <v>0</v>
      </c>
      <c r="Z51" s="422">
        <f t="shared" si="12"/>
        <v>0</v>
      </c>
      <c r="AA51" s="423">
        <f t="shared" si="12"/>
        <v>0</v>
      </c>
      <c r="AB51" s="422">
        <f t="shared" si="12"/>
        <v>0</v>
      </c>
      <c r="AC51" s="423">
        <f t="shared" si="12"/>
        <v>0</v>
      </c>
      <c r="AD51" s="422">
        <f t="shared" si="12"/>
        <v>0</v>
      </c>
      <c r="AE51" s="423">
        <f>SUM(O51,Q51,S51,U51,W51,Y51,AA51,AC51)</f>
        <v>0</v>
      </c>
      <c r="AF51" s="422">
        <f>SUM(P51,R51,T51,V51,X51,Z51,AB51,AD51)</f>
        <v>0</v>
      </c>
      <c r="AG51" s="424">
        <f>SUM(AG52:AG52)</f>
        <v>0</v>
      </c>
      <c r="AH51" s="425"/>
      <c r="AI51" s="425"/>
      <c r="AJ51" s="426"/>
    </row>
    <row r="52" spans="2:36" ht="108" customHeight="1" thickBot="1">
      <c r="B52" s="427" t="s">
        <v>1003</v>
      </c>
      <c r="C52" s="428"/>
      <c r="D52" s="429"/>
      <c r="E52" s="429"/>
      <c r="F52" s="444"/>
      <c r="G52" s="429"/>
      <c r="H52" s="445" t="s">
        <v>1026</v>
      </c>
      <c r="I52" s="446" t="s">
        <v>1027</v>
      </c>
      <c r="J52" s="431">
        <v>0</v>
      </c>
      <c r="K52" s="447">
        <v>50</v>
      </c>
      <c r="L52" s="448"/>
      <c r="M52" s="449"/>
      <c r="N52" s="450"/>
      <c r="O52" s="451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39"/>
      <c r="AA52" s="439"/>
      <c r="AB52" s="439"/>
      <c r="AC52" s="439"/>
      <c r="AD52" s="439"/>
      <c r="AE52" s="439"/>
      <c r="AF52" s="439"/>
      <c r="AG52" s="452"/>
      <c r="AH52" s="441"/>
      <c r="AI52" s="449"/>
      <c r="AJ52" s="453"/>
    </row>
    <row r="53" spans="2:36" ht="60" customHeight="1" thickBot="1">
      <c r="B53" s="762"/>
      <c r="C53" s="763"/>
      <c r="D53" s="763"/>
      <c r="E53" s="763"/>
      <c r="F53" s="763"/>
      <c r="G53" s="763"/>
      <c r="H53" s="763"/>
      <c r="I53" s="763"/>
      <c r="J53" s="763"/>
      <c r="K53" s="763"/>
      <c r="L53" s="763"/>
      <c r="M53" s="763"/>
      <c r="N53" s="763"/>
      <c r="O53" s="763"/>
      <c r="P53" s="763"/>
      <c r="Q53" s="763"/>
      <c r="R53" s="763"/>
      <c r="S53" s="763"/>
      <c r="T53" s="763"/>
      <c r="U53" s="763"/>
      <c r="V53" s="763"/>
      <c r="W53" s="763"/>
      <c r="X53" s="763"/>
      <c r="Y53" s="763"/>
      <c r="Z53" s="763"/>
      <c r="AA53" s="763"/>
      <c r="AB53" s="763"/>
      <c r="AC53" s="763"/>
      <c r="AD53" s="763"/>
      <c r="AE53" s="763"/>
      <c r="AF53" s="763"/>
      <c r="AG53" s="763"/>
      <c r="AH53" s="763"/>
      <c r="AI53" s="763"/>
      <c r="AJ53" s="764"/>
    </row>
    <row r="54" spans="2:36" ht="4.5" customHeight="1" thickBot="1">
      <c r="B54" s="762"/>
      <c r="C54" s="763"/>
      <c r="D54" s="763"/>
      <c r="E54" s="763"/>
      <c r="F54" s="763"/>
      <c r="G54" s="763"/>
      <c r="H54" s="763"/>
      <c r="I54" s="763"/>
      <c r="J54" s="763"/>
      <c r="K54" s="763"/>
      <c r="L54" s="763"/>
      <c r="M54" s="763"/>
      <c r="N54" s="763"/>
      <c r="O54" s="763"/>
      <c r="P54" s="763"/>
      <c r="Q54" s="763"/>
      <c r="R54" s="763"/>
      <c r="S54" s="763"/>
      <c r="T54" s="763"/>
      <c r="U54" s="763"/>
      <c r="V54" s="763"/>
      <c r="W54" s="763"/>
      <c r="X54" s="763"/>
      <c r="Y54" s="763"/>
      <c r="Z54" s="763"/>
      <c r="AA54" s="763"/>
      <c r="AB54" s="763"/>
      <c r="AC54" s="763"/>
      <c r="AD54" s="763"/>
      <c r="AE54" s="763"/>
      <c r="AF54" s="763"/>
      <c r="AG54" s="763"/>
      <c r="AH54" s="763"/>
      <c r="AI54" s="763"/>
      <c r="AJ54" s="764"/>
    </row>
    <row r="55" spans="2:36" ht="35.25" customHeight="1" thickBot="1">
      <c r="B55" s="736" t="s">
        <v>1028</v>
      </c>
      <c r="C55" s="737"/>
      <c r="D55" s="738"/>
      <c r="E55" s="398"/>
      <c r="F55" s="737" t="s">
        <v>816</v>
      </c>
      <c r="G55" s="737"/>
      <c r="H55" s="737"/>
      <c r="I55" s="737"/>
      <c r="J55" s="737"/>
      <c r="K55" s="737"/>
      <c r="L55" s="737"/>
      <c r="M55" s="737"/>
      <c r="N55" s="738"/>
      <c r="O55" s="739" t="s">
        <v>759</v>
      </c>
      <c r="P55" s="740"/>
      <c r="Q55" s="740"/>
      <c r="R55" s="740"/>
      <c r="S55" s="740"/>
      <c r="T55" s="740"/>
      <c r="U55" s="740"/>
      <c r="V55" s="740"/>
      <c r="W55" s="740"/>
      <c r="X55" s="740"/>
      <c r="Y55" s="740"/>
      <c r="Z55" s="740"/>
      <c r="AA55" s="740"/>
      <c r="AB55" s="740"/>
      <c r="AC55" s="740"/>
      <c r="AD55" s="740"/>
      <c r="AE55" s="740"/>
      <c r="AF55" s="741"/>
      <c r="AG55" s="742" t="s">
        <v>760</v>
      </c>
      <c r="AH55" s="743"/>
      <c r="AI55" s="743"/>
      <c r="AJ55" s="744"/>
    </row>
    <row r="56" spans="2:36" ht="35.25" customHeight="1">
      <c r="B56" s="745" t="s">
        <v>761</v>
      </c>
      <c r="C56" s="747" t="s">
        <v>762</v>
      </c>
      <c r="D56" s="748"/>
      <c r="E56" s="748"/>
      <c r="F56" s="748"/>
      <c r="G56" s="748"/>
      <c r="H56" s="748"/>
      <c r="I56" s="751" t="s">
        <v>763</v>
      </c>
      <c r="J56" s="753" t="s">
        <v>764</v>
      </c>
      <c r="K56" s="753" t="s">
        <v>765</v>
      </c>
      <c r="L56" s="717" t="s">
        <v>766</v>
      </c>
      <c r="M56" s="772" t="s">
        <v>767</v>
      </c>
      <c r="N56" s="774" t="s">
        <v>768</v>
      </c>
      <c r="O56" s="776" t="s">
        <v>769</v>
      </c>
      <c r="P56" s="735"/>
      <c r="Q56" s="734" t="s">
        <v>770</v>
      </c>
      <c r="R56" s="735"/>
      <c r="S56" s="734" t="s">
        <v>771</v>
      </c>
      <c r="T56" s="735"/>
      <c r="U56" s="734" t="s">
        <v>772</v>
      </c>
      <c r="V56" s="735"/>
      <c r="W56" s="734" t="s">
        <v>773</v>
      </c>
      <c r="X56" s="735"/>
      <c r="Y56" s="734" t="s">
        <v>774</v>
      </c>
      <c r="Z56" s="735"/>
      <c r="AA56" s="734" t="s">
        <v>775</v>
      </c>
      <c r="AB56" s="735"/>
      <c r="AC56" s="734" t="s">
        <v>776</v>
      </c>
      <c r="AD56" s="735"/>
      <c r="AE56" s="734" t="s">
        <v>777</v>
      </c>
      <c r="AF56" s="765"/>
      <c r="AG56" s="766" t="s">
        <v>778</v>
      </c>
      <c r="AH56" s="768" t="s">
        <v>779</v>
      </c>
      <c r="AI56" s="770" t="s">
        <v>780</v>
      </c>
      <c r="AJ56" s="755" t="s">
        <v>781</v>
      </c>
    </row>
    <row r="57" spans="2:36" ht="80.25" customHeight="1" thickBot="1">
      <c r="B57" s="746"/>
      <c r="C57" s="749"/>
      <c r="D57" s="750"/>
      <c r="E57" s="750"/>
      <c r="F57" s="750"/>
      <c r="G57" s="750"/>
      <c r="H57" s="750"/>
      <c r="I57" s="752"/>
      <c r="J57" s="754" t="s">
        <v>764</v>
      </c>
      <c r="K57" s="754"/>
      <c r="L57" s="718"/>
      <c r="M57" s="773"/>
      <c r="N57" s="775"/>
      <c r="O57" s="399" t="s">
        <v>782</v>
      </c>
      <c r="P57" s="400" t="s">
        <v>783</v>
      </c>
      <c r="Q57" s="401" t="s">
        <v>782</v>
      </c>
      <c r="R57" s="400" t="s">
        <v>783</v>
      </c>
      <c r="S57" s="401" t="s">
        <v>782</v>
      </c>
      <c r="T57" s="400" t="s">
        <v>783</v>
      </c>
      <c r="U57" s="401" t="s">
        <v>782</v>
      </c>
      <c r="V57" s="400" t="s">
        <v>783</v>
      </c>
      <c r="W57" s="401" t="s">
        <v>782</v>
      </c>
      <c r="X57" s="400" t="s">
        <v>783</v>
      </c>
      <c r="Y57" s="401" t="s">
        <v>782</v>
      </c>
      <c r="Z57" s="400" t="s">
        <v>783</v>
      </c>
      <c r="AA57" s="401" t="s">
        <v>782</v>
      </c>
      <c r="AB57" s="400" t="s">
        <v>784</v>
      </c>
      <c r="AC57" s="401" t="s">
        <v>782</v>
      </c>
      <c r="AD57" s="400" t="s">
        <v>784</v>
      </c>
      <c r="AE57" s="401" t="s">
        <v>782</v>
      </c>
      <c r="AF57" s="402" t="s">
        <v>784</v>
      </c>
      <c r="AG57" s="767"/>
      <c r="AH57" s="769"/>
      <c r="AI57" s="771"/>
      <c r="AJ57" s="756"/>
    </row>
    <row r="58" spans="2:36" ht="108" customHeight="1" thickBot="1">
      <c r="B58" s="403" t="s">
        <v>785</v>
      </c>
      <c r="C58" s="777"/>
      <c r="D58" s="778"/>
      <c r="E58" s="778"/>
      <c r="F58" s="778"/>
      <c r="G58" s="778"/>
      <c r="H58" s="778"/>
      <c r="I58" s="468"/>
      <c r="J58" s="469"/>
      <c r="K58" s="470"/>
      <c r="L58" s="406"/>
      <c r="M58" s="407"/>
      <c r="N58" s="408"/>
      <c r="O58" s="409" t="e">
        <f>SUM(O60,O63,#REF!)</f>
        <v>#REF!</v>
      </c>
      <c r="P58" s="410" t="e">
        <f>SUM(P60,P63,#REF!)</f>
        <v>#REF!</v>
      </c>
      <c r="Q58" s="410" t="e">
        <f>SUM(Q60,Q63,#REF!)</f>
        <v>#REF!</v>
      </c>
      <c r="R58" s="410" t="e">
        <f>SUM(R60,R63,#REF!)</f>
        <v>#REF!</v>
      </c>
      <c r="S58" s="410" t="e">
        <f>SUM(S60,S63,#REF!)</f>
        <v>#REF!</v>
      </c>
      <c r="T58" s="410" t="e">
        <f>SUM(T60,T63,#REF!)</f>
        <v>#REF!</v>
      </c>
      <c r="U58" s="410" t="e">
        <f>SUM(U60,U63,#REF!)</f>
        <v>#REF!</v>
      </c>
      <c r="V58" s="410" t="e">
        <f>SUM(V60,V63,#REF!)</f>
        <v>#REF!</v>
      </c>
      <c r="W58" s="410" t="e">
        <f>SUM(W60,W63,#REF!)</f>
        <v>#REF!</v>
      </c>
      <c r="X58" s="410" t="e">
        <f>SUM(X60,X63,#REF!)</f>
        <v>#REF!</v>
      </c>
      <c r="Y58" s="410" t="e">
        <f>SUM(Y60,Y63,#REF!)</f>
        <v>#REF!</v>
      </c>
      <c r="Z58" s="410" t="e">
        <f>SUM(Z60,Z63,#REF!)</f>
        <v>#REF!</v>
      </c>
      <c r="AA58" s="410" t="e">
        <f>SUM(AA60,AA63,#REF!)</f>
        <v>#REF!</v>
      </c>
      <c r="AB58" s="410" t="e">
        <f>SUM(AB60,AB63,#REF!)</f>
        <v>#REF!</v>
      </c>
      <c r="AC58" s="410" t="e">
        <f>SUM(AC60,AC63,#REF!)</f>
        <v>#REF!</v>
      </c>
      <c r="AD58" s="410" t="e">
        <f>SUM(AD60,AD63,#REF!)</f>
        <v>#REF!</v>
      </c>
      <c r="AE58" s="410" t="e">
        <f>SUM(O58,Q58,S58,U58,W58,Y58,AA58,AC58)</f>
        <v>#REF!</v>
      </c>
      <c r="AF58" s="411" t="e">
        <f>SUM(P58,R58,T58,V58,X58,Z58,AB58,AD58)</f>
        <v>#REF!</v>
      </c>
      <c r="AG58" s="412">
        <f>AG60+AG63</f>
        <v>0</v>
      </c>
      <c r="AH58" s="413"/>
      <c r="AI58" s="413"/>
      <c r="AJ58" s="414"/>
    </row>
    <row r="59" spans="2:36" ht="4.5" customHeight="1" thickBot="1">
      <c r="B59" s="759"/>
      <c r="C59" s="760"/>
      <c r="D59" s="760"/>
      <c r="E59" s="760"/>
      <c r="F59" s="760"/>
      <c r="G59" s="760"/>
      <c r="H59" s="760"/>
      <c r="I59" s="760"/>
      <c r="J59" s="760"/>
      <c r="K59" s="760"/>
      <c r="L59" s="760"/>
      <c r="M59" s="760"/>
      <c r="N59" s="760"/>
      <c r="O59" s="760"/>
      <c r="P59" s="760"/>
      <c r="Q59" s="760"/>
      <c r="R59" s="760"/>
      <c r="S59" s="760"/>
      <c r="T59" s="760"/>
      <c r="U59" s="760"/>
      <c r="V59" s="760"/>
      <c r="W59" s="760"/>
      <c r="X59" s="760"/>
      <c r="Y59" s="760"/>
      <c r="Z59" s="760"/>
      <c r="AA59" s="760"/>
      <c r="AB59" s="760"/>
      <c r="AC59" s="760"/>
      <c r="AD59" s="760"/>
      <c r="AE59" s="760"/>
      <c r="AF59" s="760"/>
      <c r="AG59" s="760"/>
      <c r="AH59" s="760"/>
      <c r="AI59" s="760"/>
      <c r="AJ59" s="761"/>
    </row>
    <row r="60" spans="2:36" ht="108" customHeight="1" thickBot="1">
      <c r="B60" s="415" t="s">
        <v>44</v>
      </c>
      <c r="C60" s="416" t="s">
        <v>786</v>
      </c>
      <c r="D60" s="416" t="s">
        <v>787</v>
      </c>
      <c r="E60" s="416" t="s">
        <v>788</v>
      </c>
      <c r="F60" s="416" t="s">
        <v>789</v>
      </c>
      <c r="G60" s="416" t="s">
        <v>790</v>
      </c>
      <c r="H60" s="417" t="s">
        <v>791</v>
      </c>
      <c r="I60" s="418" t="s">
        <v>792</v>
      </c>
      <c r="J60" s="419"/>
      <c r="K60" s="419"/>
      <c r="L60" s="419"/>
      <c r="M60" s="419"/>
      <c r="N60" s="420"/>
      <c r="O60" s="421">
        <f>SUM(O61:O61)</f>
        <v>0</v>
      </c>
      <c r="P60" s="422">
        <f>SUM(P61:P61)</f>
        <v>0</v>
      </c>
      <c r="Q60" s="423">
        <f aca="true" t="shared" si="13" ref="Q60:AA60">SUM(Q61:Q61)</f>
        <v>0</v>
      </c>
      <c r="R60" s="422">
        <f t="shared" si="13"/>
        <v>0</v>
      </c>
      <c r="S60" s="423">
        <f t="shared" si="13"/>
        <v>0</v>
      </c>
      <c r="T60" s="422">
        <f t="shared" si="13"/>
        <v>0</v>
      </c>
      <c r="U60" s="423">
        <f t="shared" si="13"/>
        <v>0</v>
      </c>
      <c r="V60" s="422">
        <f t="shared" si="13"/>
        <v>0</v>
      </c>
      <c r="W60" s="423">
        <f t="shared" si="13"/>
        <v>0</v>
      </c>
      <c r="X60" s="422">
        <f t="shared" si="13"/>
        <v>0</v>
      </c>
      <c r="Y60" s="423">
        <f t="shared" si="13"/>
        <v>0</v>
      </c>
      <c r="Z60" s="422">
        <f t="shared" si="13"/>
        <v>0</v>
      </c>
      <c r="AA60" s="423">
        <f t="shared" si="13"/>
        <v>0</v>
      </c>
      <c r="AB60" s="422">
        <f>SUM(AB61:AB61)</f>
        <v>0</v>
      </c>
      <c r="AC60" s="423">
        <f>SUM(AC61:AC61)</f>
        <v>0</v>
      </c>
      <c r="AD60" s="422">
        <f>SUM(AD61:AD61)</f>
        <v>0</v>
      </c>
      <c r="AE60" s="423">
        <f>SUM(O60,Q60,S60,U60,W60,Y60,AA60,AC60)</f>
        <v>0</v>
      </c>
      <c r="AF60" s="422">
        <f>SUM(P60,R60,T60,V60,X60,Z60,AB60,AD60)</f>
        <v>0</v>
      </c>
      <c r="AG60" s="424">
        <f>SUM(AG61:AG61)</f>
        <v>0</v>
      </c>
      <c r="AH60" s="425"/>
      <c r="AI60" s="425"/>
      <c r="AJ60" s="426"/>
    </row>
    <row r="61" spans="2:36" ht="108" customHeight="1" thickBot="1">
      <c r="B61" s="467"/>
      <c r="C61" s="428"/>
      <c r="D61" s="429"/>
      <c r="E61" s="429"/>
      <c r="F61" s="430"/>
      <c r="G61" s="429"/>
      <c r="H61" s="431" t="s">
        <v>1029</v>
      </c>
      <c r="I61" s="431" t="s">
        <v>1030</v>
      </c>
      <c r="J61" s="431">
        <v>0</v>
      </c>
      <c r="K61" s="432">
        <v>1</v>
      </c>
      <c r="L61" s="433"/>
      <c r="M61" s="433"/>
      <c r="N61" s="434"/>
      <c r="O61" s="435"/>
      <c r="P61" s="436"/>
      <c r="Q61" s="437"/>
      <c r="R61" s="438"/>
      <c r="S61" s="438"/>
      <c r="T61" s="438"/>
      <c r="U61" s="438"/>
      <c r="V61" s="438"/>
      <c r="W61" s="438"/>
      <c r="X61" s="438"/>
      <c r="Y61" s="438"/>
      <c r="Z61" s="438"/>
      <c r="AA61" s="438"/>
      <c r="AB61" s="438"/>
      <c r="AC61" s="438"/>
      <c r="AD61" s="438"/>
      <c r="AE61" s="439"/>
      <c r="AF61" s="439"/>
      <c r="AG61" s="440"/>
      <c r="AH61" s="441"/>
      <c r="AI61" s="441"/>
      <c r="AJ61" s="442"/>
    </row>
    <row r="62" spans="2:36" ht="4.5" customHeight="1" thickBot="1">
      <c r="B62" s="762"/>
      <c r="C62" s="763"/>
      <c r="D62" s="763"/>
      <c r="E62" s="763"/>
      <c r="F62" s="763"/>
      <c r="G62" s="763"/>
      <c r="H62" s="763"/>
      <c r="I62" s="763"/>
      <c r="J62" s="763"/>
      <c r="K62" s="763"/>
      <c r="L62" s="763"/>
      <c r="M62" s="763"/>
      <c r="N62" s="763"/>
      <c r="O62" s="763"/>
      <c r="P62" s="763"/>
      <c r="Q62" s="763"/>
      <c r="R62" s="763"/>
      <c r="S62" s="763"/>
      <c r="T62" s="763"/>
      <c r="U62" s="763"/>
      <c r="V62" s="763"/>
      <c r="W62" s="763"/>
      <c r="X62" s="763"/>
      <c r="Y62" s="763"/>
      <c r="Z62" s="763"/>
      <c r="AA62" s="763"/>
      <c r="AB62" s="763"/>
      <c r="AC62" s="763"/>
      <c r="AD62" s="763"/>
      <c r="AE62" s="763"/>
      <c r="AF62" s="763"/>
      <c r="AG62" s="763"/>
      <c r="AH62" s="763"/>
      <c r="AI62" s="763"/>
      <c r="AJ62" s="764"/>
    </row>
    <row r="63" spans="2:36" ht="108" customHeight="1" thickBot="1">
      <c r="B63" s="415" t="s">
        <v>44</v>
      </c>
      <c r="C63" s="416" t="s">
        <v>786</v>
      </c>
      <c r="D63" s="416" t="s">
        <v>787</v>
      </c>
      <c r="E63" s="416" t="s">
        <v>793</v>
      </c>
      <c r="F63" s="416" t="s">
        <v>789</v>
      </c>
      <c r="G63" s="416" t="s">
        <v>790</v>
      </c>
      <c r="H63" s="417" t="s">
        <v>791</v>
      </c>
      <c r="I63" s="418" t="s">
        <v>792</v>
      </c>
      <c r="J63" s="416"/>
      <c r="K63" s="443"/>
      <c r="L63" s="443"/>
      <c r="M63" s="419"/>
      <c r="N63" s="420"/>
      <c r="O63" s="421">
        <f>SUM(O64:O64)</f>
        <v>0</v>
      </c>
      <c r="P63" s="422">
        <f>SUM(P64:P64)</f>
        <v>0</v>
      </c>
      <c r="Q63" s="423">
        <f aca="true" t="shared" si="14" ref="Q63:AD63">SUM(Q64:Q64)</f>
        <v>0</v>
      </c>
      <c r="R63" s="422">
        <f t="shared" si="14"/>
        <v>0</v>
      </c>
      <c r="S63" s="423">
        <f t="shared" si="14"/>
        <v>0</v>
      </c>
      <c r="T63" s="422">
        <f t="shared" si="14"/>
        <v>0</v>
      </c>
      <c r="U63" s="423">
        <f t="shared" si="14"/>
        <v>0</v>
      </c>
      <c r="V63" s="422">
        <f t="shared" si="14"/>
        <v>0</v>
      </c>
      <c r="W63" s="423">
        <f t="shared" si="14"/>
        <v>0</v>
      </c>
      <c r="X63" s="422">
        <f t="shared" si="14"/>
        <v>0</v>
      </c>
      <c r="Y63" s="423">
        <f t="shared" si="14"/>
        <v>0</v>
      </c>
      <c r="Z63" s="422">
        <f t="shared" si="14"/>
        <v>0</v>
      </c>
      <c r="AA63" s="423">
        <f t="shared" si="14"/>
        <v>0</v>
      </c>
      <c r="AB63" s="422">
        <f t="shared" si="14"/>
        <v>0</v>
      </c>
      <c r="AC63" s="423">
        <f t="shared" si="14"/>
        <v>0</v>
      </c>
      <c r="AD63" s="422">
        <f t="shared" si="14"/>
        <v>0</v>
      </c>
      <c r="AE63" s="423">
        <f>SUM(O63,Q63,S63,U63,W63,Y63,AA63,AC63)</f>
        <v>0</v>
      </c>
      <c r="AF63" s="422">
        <f>SUM(P63,R63,T63,V63,X63,Z63,AB63,AD63)</f>
        <v>0</v>
      </c>
      <c r="AG63" s="424">
        <f>SUM(AG64:AG64)</f>
        <v>0</v>
      </c>
      <c r="AH63" s="425"/>
      <c r="AI63" s="425"/>
      <c r="AJ63" s="426"/>
    </row>
    <row r="64" spans="2:36" ht="108" customHeight="1" thickBot="1">
      <c r="B64" s="427" t="s">
        <v>1015</v>
      </c>
      <c r="C64" s="428"/>
      <c r="D64" s="429"/>
      <c r="E64" s="429"/>
      <c r="F64" s="444"/>
      <c r="G64" s="429"/>
      <c r="H64" s="445" t="s">
        <v>1031</v>
      </c>
      <c r="I64" s="446" t="s">
        <v>1032</v>
      </c>
      <c r="J64" s="431">
        <v>0</v>
      </c>
      <c r="K64" s="447">
        <v>10</v>
      </c>
      <c r="L64" s="448"/>
      <c r="M64" s="449"/>
      <c r="N64" s="450"/>
      <c r="O64" s="451"/>
      <c r="P64" s="439"/>
      <c r="Q64" s="439"/>
      <c r="R64" s="439"/>
      <c r="S64" s="439"/>
      <c r="T64" s="439"/>
      <c r="U64" s="439"/>
      <c r="V64" s="439"/>
      <c r="W64" s="439"/>
      <c r="X64" s="439"/>
      <c r="Y64" s="439"/>
      <c r="Z64" s="439"/>
      <c r="AA64" s="439"/>
      <c r="AB64" s="439"/>
      <c r="AC64" s="439"/>
      <c r="AD64" s="439"/>
      <c r="AE64" s="439"/>
      <c r="AF64" s="439"/>
      <c r="AG64" s="452"/>
      <c r="AH64" s="441"/>
      <c r="AI64" s="449"/>
      <c r="AJ64" s="453"/>
    </row>
    <row r="65" spans="2:36" ht="62.25" customHeight="1" thickBot="1">
      <c r="B65" s="762"/>
      <c r="C65" s="763"/>
      <c r="D65" s="763"/>
      <c r="E65" s="763"/>
      <c r="F65" s="763"/>
      <c r="G65" s="763"/>
      <c r="H65" s="763"/>
      <c r="I65" s="763"/>
      <c r="J65" s="763"/>
      <c r="K65" s="763"/>
      <c r="L65" s="763"/>
      <c r="M65" s="763"/>
      <c r="N65" s="763"/>
      <c r="O65" s="763"/>
      <c r="P65" s="763"/>
      <c r="Q65" s="763"/>
      <c r="R65" s="763"/>
      <c r="S65" s="763"/>
      <c r="T65" s="763"/>
      <c r="U65" s="763"/>
      <c r="V65" s="763"/>
      <c r="W65" s="763"/>
      <c r="X65" s="763"/>
      <c r="Y65" s="763"/>
      <c r="Z65" s="763"/>
      <c r="AA65" s="763"/>
      <c r="AB65" s="763"/>
      <c r="AC65" s="763"/>
      <c r="AD65" s="763"/>
      <c r="AE65" s="763"/>
      <c r="AF65" s="763"/>
      <c r="AG65" s="763"/>
      <c r="AH65" s="763"/>
      <c r="AI65" s="763"/>
      <c r="AJ65" s="764"/>
    </row>
    <row r="66" spans="2:36" ht="4.5" customHeight="1" thickBot="1">
      <c r="B66" s="762"/>
      <c r="C66" s="763"/>
      <c r="D66" s="763"/>
      <c r="E66" s="763"/>
      <c r="F66" s="763"/>
      <c r="G66" s="763"/>
      <c r="H66" s="763"/>
      <c r="I66" s="763"/>
      <c r="J66" s="763"/>
      <c r="K66" s="763"/>
      <c r="L66" s="763"/>
      <c r="M66" s="763"/>
      <c r="N66" s="763"/>
      <c r="O66" s="763"/>
      <c r="P66" s="763"/>
      <c r="Q66" s="763"/>
      <c r="R66" s="763"/>
      <c r="S66" s="763"/>
      <c r="T66" s="763"/>
      <c r="U66" s="763"/>
      <c r="V66" s="763"/>
      <c r="W66" s="763"/>
      <c r="X66" s="763"/>
      <c r="Y66" s="763"/>
      <c r="Z66" s="763"/>
      <c r="AA66" s="763"/>
      <c r="AB66" s="763"/>
      <c r="AC66" s="763"/>
      <c r="AD66" s="763"/>
      <c r="AE66" s="763"/>
      <c r="AF66" s="763"/>
      <c r="AG66" s="763"/>
      <c r="AH66" s="763"/>
      <c r="AI66" s="763"/>
      <c r="AJ66" s="764"/>
    </row>
    <row r="67" spans="2:36" ht="35.25" customHeight="1" thickBot="1">
      <c r="B67" s="736" t="s">
        <v>1033</v>
      </c>
      <c r="C67" s="737"/>
      <c r="D67" s="738"/>
      <c r="E67" s="398"/>
      <c r="F67" s="737" t="s">
        <v>991</v>
      </c>
      <c r="G67" s="737"/>
      <c r="H67" s="737"/>
      <c r="I67" s="737"/>
      <c r="J67" s="737"/>
      <c r="K67" s="737"/>
      <c r="L67" s="737"/>
      <c r="M67" s="737"/>
      <c r="N67" s="738"/>
      <c r="O67" s="739" t="s">
        <v>759</v>
      </c>
      <c r="P67" s="740"/>
      <c r="Q67" s="740"/>
      <c r="R67" s="740"/>
      <c r="S67" s="740"/>
      <c r="T67" s="740"/>
      <c r="U67" s="740"/>
      <c r="V67" s="740"/>
      <c r="W67" s="740"/>
      <c r="X67" s="740"/>
      <c r="Y67" s="740"/>
      <c r="Z67" s="740"/>
      <c r="AA67" s="740"/>
      <c r="AB67" s="740"/>
      <c r="AC67" s="740"/>
      <c r="AD67" s="740"/>
      <c r="AE67" s="740"/>
      <c r="AF67" s="741"/>
      <c r="AG67" s="742" t="s">
        <v>760</v>
      </c>
      <c r="AH67" s="743"/>
      <c r="AI67" s="743"/>
      <c r="AJ67" s="744"/>
    </row>
    <row r="68" spans="2:36" ht="35.25" customHeight="1">
      <c r="B68" s="745" t="s">
        <v>761</v>
      </c>
      <c r="C68" s="747" t="s">
        <v>762</v>
      </c>
      <c r="D68" s="748"/>
      <c r="E68" s="748"/>
      <c r="F68" s="748"/>
      <c r="G68" s="748"/>
      <c r="H68" s="748"/>
      <c r="I68" s="751" t="s">
        <v>763</v>
      </c>
      <c r="J68" s="753" t="s">
        <v>764</v>
      </c>
      <c r="K68" s="753" t="s">
        <v>765</v>
      </c>
      <c r="L68" s="717" t="s">
        <v>766</v>
      </c>
      <c r="M68" s="772" t="s">
        <v>767</v>
      </c>
      <c r="N68" s="774" t="s">
        <v>768</v>
      </c>
      <c r="O68" s="776" t="s">
        <v>769</v>
      </c>
      <c r="P68" s="735"/>
      <c r="Q68" s="734" t="s">
        <v>770</v>
      </c>
      <c r="R68" s="735"/>
      <c r="S68" s="734" t="s">
        <v>771</v>
      </c>
      <c r="T68" s="735"/>
      <c r="U68" s="734" t="s">
        <v>772</v>
      </c>
      <c r="V68" s="735"/>
      <c r="W68" s="734" t="s">
        <v>773</v>
      </c>
      <c r="X68" s="735"/>
      <c r="Y68" s="734" t="s">
        <v>774</v>
      </c>
      <c r="Z68" s="735"/>
      <c r="AA68" s="734" t="s">
        <v>775</v>
      </c>
      <c r="AB68" s="735"/>
      <c r="AC68" s="734" t="s">
        <v>776</v>
      </c>
      <c r="AD68" s="735"/>
      <c r="AE68" s="734" t="s">
        <v>777</v>
      </c>
      <c r="AF68" s="765"/>
      <c r="AG68" s="766" t="s">
        <v>778</v>
      </c>
      <c r="AH68" s="768" t="s">
        <v>779</v>
      </c>
      <c r="AI68" s="770" t="s">
        <v>780</v>
      </c>
      <c r="AJ68" s="755" t="s">
        <v>781</v>
      </c>
    </row>
    <row r="69" spans="2:36" ht="80.25" customHeight="1" thickBot="1">
      <c r="B69" s="746"/>
      <c r="C69" s="749"/>
      <c r="D69" s="750"/>
      <c r="E69" s="750"/>
      <c r="F69" s="750"/>
      <c r="G69" s="750"/>
      <c r="H69" s="750"/>
      <c r="I69" s="752"/>
      <c r="J69" s="754" t="s">
        <v>764</v>
      </c>
      <c r="K69" s="754"/>
      <c r="L69" s="718"/>
      <c r="M69" s="773"/>
      <c r="N69" s="775"/>
      <c r="O69" s="399" t="s">
        <v>782</v>
      </c>
      <c r="P69" s="400" t="s">
        <v>783</v>
      </c>
      <c r="Q69" s="401" t="s">
        <v>782</v>
      </c>
      <c r="R69" s="400" t="s">
        <v>783</v>
      </c>
      <c r="S69" s="401" t="s">
        <v>782</v>
      </c>
      <c r="T69" s="400" t="s">
        <v>783</v>
      </c>
      <c r="U69" s="401" t="s">
        <v>782</v>
      </c>
      <c r="V69" s="400" t="s">
        <v>783</v>
      </c>
      <c r="W69" s="401" t="s">
        <v>782</v>
      </c>
      <c r="X69" s="400" t="s">
        <v>783</v>
      </c>
      <c r="Y69" s="401" t="s">
        <v>782</v>
      </c>
      <c r="Z69" s="400" t="s">
        <v>783</v>
      </c>
      <c r="AA69" s="401" t="s">
        <v>782</v>
      </c>
      <c r="AB69" s="400" t="s">
        <v>784</v>
      </c>
      <c r="AC69" s="401" t="s">
        <v>782</v>
      </c>
      <c r="AD69" s="400" t="s">
        <v>784</v>
      </c>
      <c r="AE69" s="401" t="s">
        <v>782</v>
      </c>
      <c r="AF69" s="402" t="s">
        <v>784</v>
      </c>
      <c r="AG69" s="767"/>
      <c r="AH69" s="769"/>
      <c r="AI69" s="771"/>
      <c r="AJ69" s="756"/>
    </row>
    <row r="70" spans="2:36" ht="108" customHeight="1" thickBot="1">
      <c r="B70" s="403" t="s">
        <v>785</v>
      </c>
      <c r="C70" s="777"/>
      <c r="D70" s="778"/>
      <c r="E70" s="778"/>
      <c r="F70" s="778"/>
      <c r="G70" s="778"/>
      <c r="H70" s="778"/>
      <c r="I70" s="468"/>
      <c r="J70" s="469"/>
      <c r="K70" s="470"/>
      <c r="L70" s="406"/>
      <c r="M70" s="407"/>
      <c r="N70" s="408"/>
      <c r="O70" s="409" t="e">
        <f>SUM(O72,#REF!,#REF!)</f>
        <v>#REF!</v>
      </c>
      <c r="P70" s="410" t="e">
        <f>SUM(P72,#REF!,#REF!)</f>
        <v>#REF!</v>
      </c>
      <c r="Q70" s="410" t="e">
        <f>SUM(Q72,#REF!,#REF!)</f>
        <v>#REF!</v>
      </c>
      <c r="R70" s="410" t="e">
        <f>SUM(R72,#REF!,#REF!)</f>
        <v>#REF!</v>
      </c>
      <c r="S70" s="410" t="e">
        <f>SUM(S72,#REF!,#REF!)</f>
        <v>#REF!</v>
      </c>
      <c r="T70" s="410" t="e">
        <f>SUM(T72,#REF!,#REF!)</f>
        <v>#REF!</v>
      </c>
      <c r="U70" s="410" t="e">
        <f>SUM(U72,#REF!,#REF!)</f>
        <v>#REF!</v>
      </c>
      <c r="V70" s="410" t="e">
        <f>SUM(V72,#REF!,#REF!)</f>
        <v>#REF!</v>
      </c>
      <c r="W70" s="410" t="e">
        <f>SUM(W72,#REF!,#REF!)</f>
        <v>#REF!</v>
      </c>
      <c r="X70" s="410" t="e">
        <f>SUM(X72,#REF!,#REF!)</f>
        <v>#REF!</v>
      </c>
      <c r="Y70" s="410" t="e">
        <f>SUM(Y72,#REF!,#REF!)</f>
        <v>#REF!</v>
      </c>
      <c r="Z70" s="410" t="e">
        <f>SUM(Z72,#REF!,#REF!)</f>
        <v>#REF!</v>
      </c>
      <c r="AA70" s="410" t="e">
        <f>SUM(AA72,#REF!,#REF!)</f>
        <v>#REF!</v>
      </c>
      <c r="AB70" s="410" t="e">
        <f>SUM(AB72,#REF!,#REF!)</f>
        <v>#REF!</v>
      </c>
      <c r="AC70" s="410" t="e">
        <f>SUM(AC72,#REF!,#REF!)</f>
        <v>#REF!</v>
      </c>
      <c r="AD70" s="410" t="e">
        <f>SUM(AD72,#REF!,#REF!)</f>
        <v>#REF!</v>
      </c>
      <c r="AE70" s="410" t="e">
        <f>SUM(O70,Q70,S70,U70,W70,Y70,AA70,AC70)</f>
        <v>#REF!</v>
      </c>
      <c r="AF70" s="411" t="e">
        <f>SUM(P70,R70,T70,V70,X70,Z70,AB70,AD70)</f>
        <v>#REF!</v>
      </c>
      <c r="AG70" s="412" t="e">
        <f>AG72+#REF!</f>
        <v>#REF!</v>
      </c>
      <c r="AH70" s="413"/>
      <c r="AI70" s="413"/>
      <c r="AJ70" s="414"/>
    </row>
    <row r="71" spans="2:36" ht="4.5" customHeight="1" thickBot="1">
      <c r="B71" s="759"/>
      <c r="C71" s="760"/>
      <c r="D71" s="760"/>
      <c r="E71" s="760"/>
      <c r="F71" s="760"/>
      <c r="G71" s="760"/>
      <c r="H71" s="760"/>
      <c r="I71" s="760"/>
      <c r="J71" s="760"/>
      <c r="K71" s="760"/>
      <c r="L71" s="760"/>
      <c r="M71" s="760"/>
      <c r="N71" s="760"/>
      <c r="O71" s="760"/>
      <c r="P71" s="760"/>
      <c r="Q71" s="760"/>
      <c r="R71" s="760"/>
      <c r="S71" s="760"/>
      <c r="T71" s="760"/>
      <c r="U71" s="760"/>
      <c r="V71" s="760"/>
      <c r="W71" s="760"/>
      <c r="X71" s="760"/>
      <c r="Y71" s="760"/>
      <c r="Z71" s="760"/>
      <c r="AA71" s="760"/>
      <c r="AB71" s="760"/>
      <c r="AC71" s="760"/>
      <c r="AD71" s="760"/>
      <c r="AE71" s="760"/>
      <c r="AF71" s="760"/>
      <c r="AG71" s="760"/>
      <c r="AH71" s="760"/>
      <c r="AI71" s="760"/>
      <c r="AJ71" s="761"/>
    </row>
    <row r="72" spans="2:36" ht="108" customHeight="1" thickBot="1">
      <c r="B72" s="415" t="s">
        <v>44</v>
      </c>
      <c r="C72" s="416" t="s">
        <v>786</v>
      </c>
      <c r="D72" s="416" t="s">
        <v>787</v>
      </c>
      <c r="E72" s="416" t="s">
        <v>788</v>
      </c>
      <c r="F72" s="416" t="s">
        <v>789</v>
      </c>
      <c r="G72" s="416" t="s">
        <v>790</v>
      </c>
      <c r="H72" s="417" t="s">
        <v>791</v>
      </c>
      <c r="I72" s="418" t="s">
        <v>792</v>
      </c>
      <c r="J72" s="419"/>
      <c r="K72" s="419"/>
      <c r="L72" s="419"/>
      <c r="M72" s="419"/>
      <c r="N72" s="420"/>
      <c r="O72" s="421">
        <f>SUM(O73:O73)</f>
        <v>0</v>
      </c>
      <c r="P72" s="422">
        <f>SUM(P73:P73)</f>
        <v>0</v>
      </c>
      <c r="Q72" s="423">
        <f aca="true" t="shared" si="15" ref="Q72:AA72">SUM(Q73:Q73)</f>
        <v>0</v>
      </c>
      <c r="R72" s="422">
        <f t="shared" si="15"/>
        <v>0</v>
      </c>
      <c r="S72" s="423">
        <f t="shared" si="15"/>
        <v>0</v>
      </c>
      <c r="T72" s="422">
        <f t="shared" si="15"/>
        <v>0</v>
      </c>
      <c r="U72" s="423">
        <f t="shared" si="15"/>
        <v>0</v>
      </c>
      <c r="V72" s="422">
        <f t="shared" si="15"/>
        <v>0</v>
      </c>
      <c r="W72" s="423">
        <f t="shared" si="15"/>
        <v>0</v>
      </c>
      <c r="X72" s="422">
        <f t="shared" si="15"/>
        <v>0</v>
      </c>
      <c r="Y72" s="423">
        <f t="shared" si="15"/>
        <v>0</v>
      </c>
      <c r="Z72" s="422">
        <f t="shared" si="15"/>
        <v>0</v>
      </c>
      <c r="AA72" s="423">
        <f t="shared" si="15"/>
        <v>0</v>
      </c>
      <c r="AB72" s="422">
        <f>SUM(AB73:AB73)</f>
        <v>0</v>
      </c>
      <c r="AC72" s="423">
        <f>SUM(AC73:AC73)</f>
        <v>0</v>
      </c>
      <c r="AD72" s="422">
        <f>SUM(AD73:AD73)</f>
        <v>0</v>
      </c>
      <c r="AE72" s="423">
        <f>SUM(O72,Q72,S72,U72,W72,Y72,AA72,AC72)</f>
        <v>0</v>
      </c>
      <c r="AF72" s="422">
        <f>SUM(P72,R72,T72,V72,X72,Z72,AB72,AD72)</f>
        <v>0</v>
      </c>
      <c r="AG72" s="424">
        <f>SUM(AG73:AG73)</f>
        <v>0</v>
      </c>
      <c r="AH72" s="425"/>
      <c r="AI72" s="425"/>
      <c r="AJ72" s="426"/>
    </row>
    <row r="73" spans="2:36" ht="108" customHeight="1" thickBot="1">
      <c r="B73" s="427" t="s">
        <v>1015</v>
      </c>
      <c r="C73" s="428"/>
      <c r="D73" s="429"/>
      <c r="E73" s="429"/>
      <c r="F73" s="430"/>
      <c r="G73" s="429"/>
      <c r="H73" s="431" t="s">
        <v>1034</v>
      </c>
      <c r="I73" s="431" t="s">
        <v>752</v>
      </c>
      <c r="J73" s="431">
        <v>0</v>
      </c>
      <c r="K73" s="432">
        <v>7000</v>
      </c>
      <c r="L73" s="433"/>
      <c r="M73" s="433"/>
      <c r="N73" s="434"/>
      <c r="O73" s="435"/>
      <c r="P73" s="436"/>
      <c r="Q73" s="437"/>
      <c r="R73" s="438"/>
      <c r="S73" s="438"/>
      <c r="T73" s="438"/>
      <c r="U73" s="438"/>
      <c r="V73" s="438"/>
      <c r="W73" s="438"/>
      <c r="X73" s="438"/>
      <c r="Y73" s="438"/>
      <c r="Z73" s="438"/>
      <c r="AA73" s="438"/>
      <c r="AB73" s="438"/>
      <c r="AC73" s="438"/>
      <c r="AD73" s="438"/>
      <c r="AE73" s="439"/>
      <c r="AF73" s="439"/>
      <c r="AG73" s="440"/>
      <c r="AH73" s="441"/>
      <c r="AI73" s="441"/>
      <c r="AJ73" s="442"/>
    </row>
    <row r="74" spans="2:36" ht="57" customHeight="1" thickBot="1">
      <c r="B74" s="762"/>
      <c r="C74" s="763"/>
      <c r="D74" s="763"/>
      <c r="E74" s="763"/>
      <c r="F74" s="763"/>
      <c r="G74" s="763"/>
      <c r="H74" s="763"/>
      <c r="I74" s="763"/>
      <c r="J74" s="763"/>
      <c r="K74" s="763"/>
      <c r="L74" s="763"/>
      <c r="M74" s="763"/>
      <c r="N74" s="763"/>
      <c r="O74" s="763"/>
      <c r="P74" s="763"/>
      <c r="Q74" s="763"/>
      <c r="R74" s="763"/>
      <c r="S74" s="763"/>
      <c r="T74" s="763"/>
      <c r="U74" s="763"/>
      <c r="V74" s="763"/>
      <c r="W74" s="763"/>
      <c r="X74" s="763"/>
      <c r="Y74" s="763"/>
      <c r="Z74" s="763"/>
      <c r="AA74" s="763"/>
      <c r="AB74" s="763"/>
      <c r="AC74" s="763"/>
      <c r="AD74" s="763"/>
      <c r="AE74" s="763"/>
      <c r="AF74" s="763"/>
      <c r="AG74" s="763"/>
      <c r="AH74" s="763"/>
      <c r="AI74" s="763"/>
      <c r="AJ74" s="764"/>
    </row>
    <row r="75" spans="2:36" ht="4.5" customHeight="1" thickBot="1">
      <c r="B75" s="762"/>
      <c r="C75" s="763"/>
      <c r="D75" s="763"/>
      <c r="E75" s="763"/>
      <c r="F75" s="763"/>
      <c r="G75" s="763"/>
      <c r="H75" s="763"/>
      <c r="I75" s="763"/>
      <c r="J75" s="763"/>
      <c r="K75" s="763"/>
      <c r="L75" s="763"/>
      <c r="M75" s="763"/>
      <c r="N75" s="763"/>
      <c r="O75" s="763"/>
      <c r="P75" s="763"/>
      <c r="Q75" s="763"/>
      <c r="R75" s="763"/>
      <c r="S75" s="763"/>
      <c r="T75" s="763"/>
      <c r="U75" s="763"/>
      <c r="V75" s="763"/>
      <c r="W75" s="763"/>
      <c r="X75" s="763"/>
      <c r="Y75" s="763"/>
      <c r="Z75" s="763"/>
      <c r="AA75" s="763"/>
      <c r="AB75" s="763"/>
      <c r="AC75" s="763"/>
      <c r="AD75" s="763"/>
      <c r="AE75" s="763"/>
      <c r="AF75" s="763"/>
      <c r="AG75" s="763"/>
      <c r="AH75" s="763"/>
      <c r="AI75" s="763"/>
      <c r="AJ75" s="764"/>
    </row>
    <row r="76" spans="2:36" ht="35.25" customHeight="1" thickBot="1">
      <c r="B76" s="736" t="s">
        <v>1035</v>
      </c>
      <c r="C76" s="737"/>
      <c r="D76" s="738"/>
      <c r="E76" s="398"/>
      <c r="F76" s="737" t="s">
        <v>816</v>
      </c>
      <c r="G76" s="737"/>
      <c r="H76" s="737"/>
      <c r="I76" s="737"/>
      <c r="J76" s="737"/>
      <c r="K76" s="737"/>
      <c r="L76" s="737"/>
      <c r="M76" s="737"/>
      <c r="N76" s="738"/>
      <c r="O76" s="739" t="s">
        <v>759</v>
      </c>
      <c r="P76" s="740"/>
      <c r="Q76" s="740"/>
      <c r="R76" s="740"/>
      <c r="S76" s="740"/>
      <c r="T76" s="740"/>
      <c r="U76" s="740"/>
      <c r="V76" s="740"/>
      <c r="W76" s="740"/>
      <c r="X76" s="740"/>
      <c r="Y76" s="740"/>
      <c r="Z76" s="740"/>
      <c r="AA76" s="740"/>
      <c r="AB76" s="740"/>
      <c r="AC76" s="740"/>
      <c r="AD76" s="740"/>
      <c r="AE76" s="740"/>
      <c r="AF76" s="741"/>
      <c r="AG76" s="742" t="s">
        <v>760</v>
      </c>
      <c r="AH76" s="743"/>
      <c r="AI76" s="743"/>
      <c r="AJ76" s="744"/>
    </row>
    <row r="77" spans="2:36" ht="35.25" customHeight="1">
      <c r="B77" s="745" t="s">
        <v>761</v>
      </c>
      <c r="C77" s="747" t="s">
        <v>762</v>
      </c>
      <c r="D77" s="748"/>
      <c r="E77" s="748"/>
      <c r="F77" s="748"/>
      <c r="G77" s="748"/>
      <c r="H77" s="748"/>
      <c r="I77" s="751" t="s">
        <v>763</v>
      </c>
      <c r="J77" s="753" t="s">
        <v>764</v>
      </c>
      <c r="K77" s="753" t="s">
        <v>765</v>
      </c>
      <c r="L77" s="717" t="s">
        <v>766</v>
      </c>
      <c r="M77" s="772" t="s">
        <v>767</v>
      </c>
      <c r="N77" s="774" t="s">
        <v>768</v>
      </c>
      <c r="O77" s="776" t="s">
        <v>769</v>
      </c>
      <c r="P77" s="735"/>
      <c r="Q77" s="734" t="s">
        <v>770</v>
      </c>
      <c r="R77" s="735"/>
      <c r="S77" s="734" t="s">
        <v>771</v>
      </c>
      <c r="T77" s="735"/>
      <c r="U77" s="734" t="s">
        <v>772</v>
      </c>
      <c r="V77" s="735"/>
      <c r="W77" s="734" t="s">
        <v>773</v>
      </c>
      <c r="X77" s="735"/>
      <c r="Y77" s="734" t="s">
        <v>774</v>
      </c>
      <c r="Z77" s="735"/>
      <c r="AA77" s="734" t="s">
        <v>775</v>
      </c>
      <c r="AB77" s="735"/>
      <c r="AC77" s="734" t="s">
        <v>776</v>
      </c>
      <c r="AD77" s="735"/>
      <c r="AE77" s="734" t="s">
        <v>777</v>
      </c>
      <c r="AF77" s="765"/>
      <c r="AG77" s="766" t="s">
        <v>778</v>
      </c>
      <c r="AH77" s="768" t="s">
        <v>779</v>
      </c>
      <c r="AI77" s="770" t="s">
        <v>780</v>
      </c>
      <c r="AJ77" s="755" t="s">
        <v>781</v>
      </c>
    </row>
    <row r="78" spans="2:36" ht="80.25" customHeight="1" thickBot="1">
      <c r="B78" s="746"/>
      <c r="C78" s="749"/>
      <c r="D78" s="750"/>
      <c r="E78" s="750"/>
      <c r="F78" s="750"/>
      <c r="G78" s="750"/>
      <c r="H78" s="750"/>
      <c r="I78" s="752"/>
      <c r="J78" s="754" t="s">
        <v>764</v>
      </c>
      <c r="K78" s="754"/>
      <c r="L78" s="718"/>
      <c r="M78" s="773"/>
      <c r="N78" s="775"/>
      <c r="O78" s="399" t="s">
        <v>782</v>
      </c>
      <c r="P78" s="400" t="s">
        <v>783</v>
      </c>
      <c r="Q78" s="401" t="s">
        <v>782</v>
      </c>
      <c r="R78" s="400" t="s">
        <v>783</v>
      </c>
      <c r="S78" s="401" t="s">
        <v>782</v>
      </c>
      <c r="T78" s="400" t="s">
        <v>783</v>
      </c>
      <c r="U78" s="401" t="s">
        <v>782</v>
      </c>
      <c r="V78" s="400" t="s">
        <v>783</v>
      </c>
      <c r="W78" s="401" t="s">
        <v>782</v>
      </c>
      <c r="X78" s="400" t="s">
        <v>783</v>
      </c>
      <c r="Y78" s="401" t="s">
        <v>782</v>
      </c>
      <c r="Z78" s="400" t="s">
        <v>783</v>
      </c>
      <c r="AA78" s="401" t="s">
        <v>782</v>
      </c>
      <c r="AB78" s="400" t="s">
        <v>784</v>
      </c>
      <c r="AC78" s="401" t="s">
        <v>782</v>
      </c>
      <c r="AD78" s="400" t="s">
        <v>784</v>
      </c>
      <c r="AE78" s="401" t="s">
        <v>782</v>
      </c>
      <c r="AF78" s="402" t="s">
        <v>784</v>
      </c>
      <c r="AG78" s="767"/>
      <c r="AH78" s="769"/>
      <c r="AI78" s="771"/>
      <c r="AJ78" s="756"/>
    </row>
    <row r="79" spans="2:36" ht="108" customHeight="1" thickBot="1">
      <c r="B79" s="403" t="s">
        <v>785</v>
      </c>
      <c r="C79" s="777"/>
      <c r="D79" s="778"/>
      <c r="E79" s="778"/>
      <c r="F79" s="778"/>
      <c r="G79" s="778"/>
      <c r="H79" s="778"/>
      <c r="I79" s="468"/>
      <c r="J79" s="469"/>
      <c r="K79" s="470"/>
      <c r="L79" s="406"/>
      <c r="M79" s="407"/>
      <c r="N79" s="408"/>
      <c r="O79" s="409">
        <f>O81+O84</f>
        <v>0</v>
      </c>
      <c r="P79" s="410">
        <f aca="true" t="shared" si="16" ref="P79:AD79">P81+P84</f>
        <v>0</v>
      </c>
      <c r="Q79" s="410">
        <f t="shared" si="16"/>
        <v>0</v>
      </c>
      <c r="R79" s="410">
        <f t="shared" si="16"/>
        <v>0</v>
      </c>
      <c r="S79" s="410">
        <f t="shared" si="16"/>
        <v>0</v>
      </c>
      <c r="T79" s="410">
        <f t="shared" si="16"/>
        <v>0</v>
      </c>
      <c r="U79" s="410">
        <f t="shared" si="16"/>
        <v>0</v>
      </c>
      <c r="V79" s="410">
        <f t="shared" si="16"/>
        <v>0</v>
      </c>
      <c r="W79" s="410">
        <f t="shared" si="16"/>
        <v>0</v>
      </c>
      <c r="X79" s="410">
        <f t="shared" si="16"/>
        <v>0</v>
      </c>
      <c r="Y79" s="410">
        <f t="shared" si="16"/>
        <v>0</v>
      </c>
      <c r="Z79" s="410">
        <f t="shared" si="16"/>
        <v>0</v>
      </c>
      <c r="AA79" s="410">
        <f t="shared" si="16"/>
        <v>0</v>
      </c>
      <c r="AB79" s="410">
        <f t="shared" si="16"/>
        <v>0</v>
      </c>
      <c r="AC79" s="410">
        <f t="shared" si="16"/>
        <v>0</v>
      </c>
      <c r="AD79" s="410">
        <f t="shared" si="16"/>
        <v>0</v>
      </c>
      <c r="AE79" s="410">
        <f>SUM(O79,Q79,S79,U79,W79,Y79,AA79,AC79)</f>
        <v>0</v>
      </c>
      <c r="AF79" s="411">
        <f>SUM(P79,R79,T79,V79,X79,Z79,AB79,AD79)</f>
        <v>0</v>
      </c>
      <c r="AG79" s="412">
        <f>AG81+AG84</f>
        <v>0</v>
      </c>
      <c r="AH79" s="413"/>
      <c r="AI79" s="413"/>
      <c r="AJ79" s="414"/>
    </row>
    <row r="80" spans="2:36" ht="4.5" customHeight="1" thickBot="1">
      <c r="B80" s="759"/>
      <c r="C80" s="760"/>
      <c r="D80" s="760"/>
      <c r="E80" s="760"/>
      <c r="F80" s="760"/>
      <c r="G80" s="760"/>
      <c r="H80" s="760"/>
      <c r="I80" s="760"/>
      <c r="J80" s="760"/>
      <c r="K80" s="760"/>
      <c r="L80" s="760"/>
      <c r="M80" s="760"/>
      <c r="N80" s="760"/>
      <c r="O80" s="760"/>
      <c r="P80" s="760"/>
      <c r="Q80" s="760"/>
      <c r="R80" s="760"/>
      <c r="S80" s="760"/>
      <c r="T80" s="760"/>
      <c r="U80" s="760"/>
      <c r="V80" s="760"/>
      <c r="W80" s="760"/>
      <c r="X80" s="760"/>
      <c r="Y80" s="760"/>
      <c r="Z80" s="760"/>
      <c r="AA80" s="760"/>
      <c r="AB80" s="760"/>
      <c r="AC80" s="760"/>
      <c r="AD80" s="760"/>
      <c r="AE80" s="760"/>
      <c r="AF80" s="760"/>
      <c r="AG80" s="760"/>
      <c r="AH80" s="760"/>
      <c r="AI80" s="760"/>
      <c r="AJ80" s="761"/>
    </row>
    <row r="81" spans="2:36" ht="108" customHeight="1" thickBot="1">
      <c r="B81" s="415" t="s">
        <v>44</v>
      </c>
      <c r="C81" s="416" t="s">
        <v>786</v>
      </c>
      <c r="D81" s="416" t="s">
        <v>787</v>
      </c>
      <c r="E81" s="416" t="s">
        <v>788</v>
      </c>
      <c r="F81" s="416" t="s">
        <v>789</v>
      </c>
      <c r="G81" s="416" t="s">
        <v>790</v>
      </c>
      <c r="H81" s="417" t="s">
        <v>791</v>
      </c>
      <c r="I81" s="418" t="s">
        <v>792</v>
      </c>
      <c r="J81" s="419"/>
      <c r="K81" s="419"/>
      <c r="L81" s="419"/>
      <c r="M81" s="419"/>
      <c r="N81" s="420"/>
      <c r="O81" s="421">
        <f>SUM(O82:O82)</f>
        <v>0</v>
      </c>
      <c r="P81" s="422">
        <f>SUM(P82:P82)</f>
        <v>0</v>
      </c>
      <c r="Q81" s="423">
        <f aca="true" t="shared" si="17" ref="Q81:AD81">SUM(Q82:Q82)</f>
        <v>0</v>
      </c>
      <c r="R81" s="422">
        <f t="shared" si="17"/>
        <v>0</v>
      </c>
      <c r="S81" s="423">
        <f t="shared" si="17"/>
        <v>0</v>
      </c>
      <c r="T81" s="422">
        <f t="shared" si="17"/>
        <v>0</v>
      </c>
      <c r="U81" s="423">
        <f t="shared" si="17"/>
        <v>0</v>
      </c>
      <c r="V81" s="422">
        <f t="shared" si="17"/>
        <v>0</v>
      </c>
      <c r="W81" s="423">
        <f t="shared" si="17"/>
        <v>0</v>
      </c>
      <c r="X81" s="422">
        <f t="shared" si="17"/>
        <v>0</v>
      </c>
      <c r="Y81" s="423">
        <f t="shared" si="17"/>
        <v>0</v>
      </c>
      <c r="Z81" s="422">
        <f t="shared" si="17"/>
        <v>0</v>
      </c>
      <c r="AA81" s="423">
        <f t="shared" si="17"/>
        <v>0</v>
      </c>
      <c r="AB81" s="422">
        <f>SUM(AB82:AB82)</f>
        <v>0</v>
      </c>
      <c r="AC81" s="423">
        <f t="shared" si="17"/>
        <v>0</v>
      </c>
      <c r="AD81" s="422">
        <f t="shared" si="17"/>
        <v>0</v>
      </c>
      <c r="AE81" s="423">
        <f>SUM(O81,Q81,S81,U81,W81,Y81,AA81,AC81)</f>
        <v>0</v>
      </c>
      <c r="AF81" s="422">
        <f>SUM(P81,R81,T81,V81,X81,Z81,AB81,AD81)</f>
        <v>0</v>
      </c>
      <c r="AG81" s="424">
        <f>SUM(AG82:AG82)</f>
        <v>0</v>
      </c>
      <c r="AH81" s="425"/>
      <c r="AI81" s="425"/>
      <c r="AJ81" s="426"/>
    </row>
    <row r="82" spans="2:36" ht="108" customHeight="1" thickBot="1">
      <c r="B82" s="427" t="s">
        <v>940</v>
      </c>
      <c r="C82" s="428"/>
      <c r="D82" s="429"/>
      <c r="E82" s="429"/>
      <c r="F82" s="430"/>
      <c r="G82" s="429"/>
      <c r="H82" s="431" t="s">
        <v>1036</v>
      </c>
      <c r="I82" s="431" t="s">
        <v>1037</v>
      </c>
      <c r="J82" s="431">
        <v>0</v>
      </c>
      <c r="K82" s="432">
        <v>8</v>
      </c>
      <c r="L82" s="433"/>
      <c r="M82" s="433"/>
      <c r="N82" s="434"/>
      <c r="O82" s="435"/>
      <c r="P82" s="436"/>
      <c r="Q82" s="437"/>
      <c r="R82" s="438"/>
      <c r="S82" s="438"/>
      <c r="T82" s="438"/>
      <c r="U82" s="438"/>
      <c r="V82" s="438"/>
      <c r="W82" s="438"/>
      <c r="X82" s="438"/>
      <c r="Y82" s="438"/>
      <c r="Z82" s="438"/>
      <c r="AA82" s="438"/>
      <c r="AB82" s="438"/>
      <c r="AC82" s="438"/>
      <c r="AD82" s="438"/>
      <c r="AE82" s="439"/>
      <c r="AF82" s="439"/>
      <c r="AG82" s="440"/>
      <c r="AH82" s="441"/>
      <c r="AI82" s="441"/>
      <c r="AJ82" s="442"/>
    </row>
    <row r="83" spans="2:36" ht="4.5" customHeight="1" thickBot="1">
      <c r="B83" s="762"/>
      <c r="C83" s="763"/>
      <c r="D83" s="763"/>
      <c r="E83" s="763"/>
      <c r="F83" s="763"/>
      <c r="G83" s="763"/>
      <c r="H83" s="763"/>
      <c r="I83" s="763"/>
      <c r="J83" s="763"/>
      <c r="K83" s="763"/>
      <c r="L83" s="763"/>
      <c r="M83" s="763"/>
      <c r="N83" s="763"/>
      <c r="O83" s="763"/>
      <c r="P83" s="763"/>
      <c r="Q83" s="763"/>
      <c r="R83" s="763"/>
      <c r="S83" s="763"/>
      <c r="T83" s="763"/>
      <c r="U83" s="763"/>
      <c r="V83" s="763"/>
      <c r="W83" s="763"/>
      <c r="X83" s="763"/>
      <c r="Y83" s="763"/>
      <c r="Z83" s="763"/>
      <c r="AA83" s="763"/>
      <c r="AB83" s="763"/>
      <c r="AC83" s="763"/>
      <c r="AD83" s="763"/>
      <c r="AE83" s="763"/>
      <c r="AF83" s="763"/>
      <c r="AG83" s="763"/>
      <c r="AH83" s="763"/>
      <c r="AI83" s="763"/>
      <c r="AJ83" s="764"/>
    </row>
    <row r="84" spans="2:36" ht="108" customHeight="1" thickBot="1">
      <c r="B84" s="415" t="s">
        <v>44</v>
      </c>
      <c r="C84" s="416" t="s">
        <v>786</v>
      </c>
      <c r="D84" s="416" t="s">
        <v>787</v>
      </c>
      <c r="E84" s="416" t="s">
        <v>793</v>
      </c>
      <c r="F84" s="416" t="s">
        <v>789</v>
      </c>
      <c r="G84" s="416" t="s">
        <v>790</v>
      </c>
      <c r="H84" s="417" t="s">
        <v>791</v>
      </c>
      <c r="I84" s="418" t="s">
        <v>792</v>
      </c>
      <c r="J84" s="416"/>
      <c r="K84" s="443"/>
      <c r="L84" s="443"/>
      <c r="M84" s="419"/>
      <c r="N84" s="420"/>
      <c r="O84" s="421">
        <f>SUM(O85:O85)</f>
        <v>0</v>
      </c>
      <c r="P84" s="422">
        <f>SUM(P85:P85)</f>
        <v>0</v>
      </c>
      <c r="Q84" s="423">
        <f aca="true" t="shared" si="18" ref="Q84:AD84">SUM(Q85:Q85)</f>
        <v>0</v>
      </c>
      <c r="R84" s="422">
        <f t="shared" si="18"/>
        <v>0</v>
      </c>
      <c r="S84" s="423">
        <f t="shared" si="18"/>
        <v>0</v>
      </c>
      <c r="T84" s="422">
        <f t="shared" si="18"/>
        <v>0</v>
      </c>
      <c r="U84" s="423">
        <f t="shared" si="18"/>
        <v>0</v>
      </c>
      <c r="V84" s="422">
        <f t="shared" si="18"/>
        <v>0</v>
      </c>
      <c r="W84" s="423">
        <f t="shared" si="18"/>
        <v>0</v>
      </c>
      <c r="X84" s="422">
        <f t="shared" si="18"/>
        <v>0</v>
      </c>
      <c r="Y84" s="423">
        <f t="shared" si="18"/>
        <v>0</v>
      </c>
      <c r="Z84" s="422">
        <f t="shared" si="18"/>
        <v>0</v>
      </c>
      <c r="AA84" s="423">
        <f t="shared" si="18"/>
        <v>0</v>
      </c>
      <c r="AB84" s="422">
        <f t="shared" si="18"/>
        <v>0</v>
      </c>
      <c r="AC84" s="423">
        <f t="shared" si="18"/>
        <v>0</v>
      </c>
      <c r="AD84" s="422">
        <f t="shared" si="18"/>
        <v>0</v>
      </c>
      <c r="AE84" s="423">
        <f>SUM(O84,Q84,S84,U84,W84,Y84,AA84,AC84)</f>
        <v>0</v>
      </c>
      <c r="AF84" s="422">
        <f>SUM(P84,R84,T84,V84,X84,Z84,AB84,AD84)</f>
        <v>0</v>
      </c>
      <c r="AG84" s="424">
        <f>SUM(AG85:AG85)</f>
        <v>0</v>
      </c>
      <c r="AH84" s="425"/>
      <c r="AI84" s="425"/>
      <c r="AJ84" s="426"/>
    </row>
    <row r="85" spans="2:36" ht="108" customHeight="1" thickBot="1">
      <c r="B85" s="427" t="s">
        <v>940</v>
      </c>
      <c r="C85" s="428"/>
      <c r="D85" s="429"/>
      <c r="E85" s="429"/>
      <c r="F85" s="444"/>
      <c r="G85" s="429"/>
      <c r="H85" s="445" t="s">
        <v>1038</v>
      </c>
      <c r="I85" s="446" t="s">
        <v>1039</v>
      </c>
      <c r="J85" s="431">
        <v>0</v>
      </c>
      <c r="K85" s="447">
        <v>3</v>
      </c>
      <c r="L85" s="448"/>
      <c r="M85" s="449"/>
      <c r="N85" s="450"/>
      <c r="O85" s="451"/>
      <c r="P85" s="439"/>
      <c r="Q85" s="439"/>
      <c r="R85" s="439"/>
      <c r="S85" s="439"/>
      <c r="T85" s="439"/>
      <c r="U85" s="439"/>
      <c r="V85" s="439"/>
      <c r="W85" s="439"/>
      <c r="X85" s="439"/>
      <c r="Y85" s="439"/>
      <c r="Z85" s="439"/>
      <c r="AA85" s="439"/>
      <c r="AB85" s="439"/>
      <c r="AC85" s="439"/>
      <c r="AD85" s="439"/>
      <c r="AE85" s="439"/>
      <c r="AF85" s="439"/>
      <c r="AG85" s="452"/>
      <c r="AH85" s="441"/>
      <c r="AI85" s="449"/>
      <c r="AJ85" s="453"/>
    </row>
    <row r="86" spans="2:36" ht="4.5" customHeight="1" thickBot="1">
      <c r="B86" s="759"/>
      <c r="C86" s="760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0"/>
      <c r="O86" s="760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1"/>
    </row>
    <row r="87" spans="2:36" ht="108" customHeight="1" thickBot="1">
      <c r="B87" s="415" t="s">
        <v>44</v>
      </c>
      <c r="C87" s="416" t="s">
        <v>786</v>
      </c>
      <c r="D87" s="416" t="s">
        <v>787</v>
      </c>
      <c r="E87" s="416" t="s">
        <v>788</v>
      </c>
      <c r="F87" s="416" t="s">
        <v>789</v>
      </c>
      <c r="G87" s="416" t="s">
        <v>790</v>
      </c>
      <c r="H87" s="417" t="s">
        <v>791</v>
      </c>
      <c r="I87" s="418" t="s">
        <v>792</v>
      </c>
      <c r="J87" s="419"/>
      <c r="K87" s="419"/>
      <c r="L87" s="419"/>
      <c r="M87" s="419"/>
      <c r="N87" s="420"/>
      <c r="O87" s="421">
        <f>SUM(O88:O88)</f>
        <v>0</v>
      </c>
      <c r="P87" s="422">
        <f>SUM(P88:P88)</f>
        <v>0</v>
      </c>
      <c r="Q87" s="423">
        <f aca="true" t="shared" si="19" ref="Q87:AD87">SUM(Q88:Q88)</f>
        <v>0</v>
      </c>
      <c r="R87" s="422">
        <f t="shared" si="19"/>
        <v>0</v>
      </c>
      <c r="S87" s="423">
        <f t="shared" si="19"/>
        <v>0</v>
      </c>
      <c r="T87" s="422">
        <f t="shared" si="19"/>
        <v>0</v>
      </c>
      <c r="U87" s="423">
        <f t="shared" si="19"/>
        <v>0</v>
      </c>
      <c r="V87" s="422">
        <f t="shared" si="19"/>
        <v>0</v>
      </c>
      <c r="W87" s="423">
        <f t="shared" si="19"/>
        <v>0</v>
      </c>
      <c r="X87" s="422">
        <f t="shared" si="19"/>
        <v>0</v>
      </c>
      <c r="Y87" s="423">
        <f t="shared" si="19"/>
        <v>0</v>
      </c>
      <c r="Z87" s="422">
        <f t="shared" si="19"/>
        <v>0</v>
      </c>
      <c r="AA87" s="423">
        <f t="shared" si="19"/>
        <v>0</v>
      </c>
      <c r="AB87" s="422">
        <f>SUM(AB88:AB88)</f>
        <v>0</v>
      </c>
      <c r="AC87" s="423">
        <f t="shared" si="19"/>
        <v>0</v>
      </c>
      <c r="AD87" s="422">
        <f t="shared" si="19"/>
        <v>0</v>
      </c>
      <c r="AE87" s="423">
        <f>SUM(O87,Q87,S87,U87,W87,Y87,AA87,AC87)</f>
        <v>0</v>
      </c>
      <c r="AF87" s="422">
        <f>SUM(P87,R87,T87,V87,X87,Z87,AB87,AD87)</f>
        <v>0</v>
      </c>
      <c r="AG87" s="424">
        <f>SUM(AG88:AG88)</f>
        <v>0</v>
      </c>
      <c r="AH87" s="425"/>
      <c r="AI87" s="425"/>
      <c r="AJ87" s="426"/>
    </row>
    <row r="88" spans="2:36" ht="108" customHeight="1" thickBot="1">
      <c r="B88" s="427" t="s">
        <v>940</v>
      </c>
      <c r="C88" s="428"/>
      <c r="D88" s="429"/>
      <c r="E88" s="429"/>
      <c r="F88" s="430"/>
      <c r="G88" s="429"/>
      <c r="H88" s="431" t="s">
        <v>1040</v>
      </c>
      <c r="I88" s="431" t="s">
        <v>1041</v>
      </c>
      <c r="J88" s="431">
        <v>0</v>
      </c>
      <c r="K88" s="432">
        <v>16</v>
      </c>
      <c r="L88" s="433"/>
      <c r="M88" s="433"/>
      <c r="N88" s="434"/>
      <c r="O88" s="435"/>
      <c r="P88" s="436"/>
      <c r="Q88" s="437"/>
      <c r="R88" s="438"/>
      <c r="S88" s="438"/>
      <c r="T88" s="438"/>
      <c r="U88" s="438"/>
      <c r="V88" s="438"/>
      <c r="W88" s="438"/>
      <c r="X88" s="438"/>
      <c r="Y88" s="438"/>
      <c r="Z88" s="438"/>
      <c r="AA88" s="438"/>
      <c r="AB88" s="438"/>
      <c r="AC88" s="438"/>
      <c r="AD88" s="438"/>
      <c r="AE88" s="439"/>
      <c r="AF88" s="439"/>
      <c r="AG88" s="440"/>
      <c r="AH88" s="441"/>
      <c r="AI88" s="441"/>
      <c r="AJ88" s="442"/>
    </row>
    <row r="89" spans="2:36" ht="4.5" customHeight="1" thickBot="1">
      <c r="B89" s="762"/>
      <c r="C89" s="763"/>
      <c r="D89" s="763"/>
      <c r="E89" s="763"/>
      <c r="F89" s="763"/>
      <c r="G89" s="763"/>
      <c r="H89" s="763"/>
      <c r="I89" s="763"/>
      <c r="J89" s="763"/>
      <c r="K89" s="763"/>
      <c r="L89" s="763"/>
      <c r="M89" s="763"/>
      <c r="N89" s="763"/>
      <c r="O89" s="763"/>
      <c r="P89" s="763"/>
      <c r="Q89" s="763"/>
      <c r="R89" s="763"/>
      <c r="S89" s="763"/>
      <c r="T89" s="763"/>
      <c r="U89" s="763"/>
      <c r="V89" s="763"/>
      <c r="W89" s="763"/>
      <c r="X89" s="763"/>
      <c r="Y89" s="763"/>
      <c r="Z89" s="763"/>
      <c r="AA89" s="763"/>
      <c r="AB89" s="763"/>
      <c r="AC89" s="763"/>
      <c r="AD89" s="763"/>
      <c r="AE89" s="763"/>
      <c r="AF89" s="763"/>
      <c r="AG89" s="763"/>
      <c r="AH89" s="763"/>
      <c r="AI89" s="763"/>
      <c r="AJ89" s="764"/>
    </row>
  </sheetData>
  <sheetProtection password="CFC3" sheet="1"/>
  <mergeCells count="190">
    <mergeCell ref="B86:AJ86"/>
    <mergeCell ref="B89:AJ89"/>
    <mergeCell ref="AH77:AH78"/>
    <mergeCell ref="AI77:AI78"/>
    <mergeCell ref="AJ77:AJ78"/>
    <mergeCell ref="C79:H79"/>
    <mergeCell ref="B80:AJ80"/>
    <mergeCell ref="B83:AJ83"/>
    <mergeCell ref="W77:X77"/>
    <mergeCell ref="Y77:Z77"/>
    <mergeCell ref="AA77:AB77"/>
    <mergeCell ref="AC77:AD77"/>
    <mergeCell ref="L77:L78"/>
    <mergeCell ref="AE77:AF77"/>
    <mergeCell ref="AG77:AG78"/>
    <mergeCell ref="M77:M78"/>
    <mergeCell ref="N77:N78"/>
    <mergeCell ref="O77:P77"/>
    <mergeCell ref="Q77:R77"/>
    <mergeCell ref="S77:T77"/>
    <mergeCell ref="U77:V77"/>
    <mergeCell ref="B75:AJ75"/>
    <mergeCell ref="B76:D76"/>
    <mergeCell ref="F76:N76"/>
    <mergeCell ref="O76:AF76"/>
    <mergeCell ref="AG76:AJ76"/>
    <mergeCell ref="B77:B78"/>
    <mergeCell ref="C77:H78"/>
    <mergeCell ref="I77:I78"/>
    <mergeCell ref="J77:J78"/>
    <mergeCell ref="K77:K78"/>
    <mergeCell ref="AH68:AH69"/>
    <mergeCell ref="AI68:AI69"/>
    <mergeCell ref="AJ68:AJ69"/>
    <mergeCell ref="C70:H70"/>
    <mergeCell ref="B71:AJ71"/>
    <mergeCell ref="B74:AJ74"/>
    <mergeCell ref="W68:X68"/>
    <mergeCell ref="Y68:Z68"/>
    <mergeCell ref="AA68:AB68"/>
    <mergeCell ref="AC68:AD68"/>
    <mergeCell ref="AE68:AF68"/>
    <mergeCell ref="AG68:AG69"/>
    <mergeCell ref="M68:M69"/>
    <mergeCell ref="N68:N69"/>
    <mergeCell ref="O68:P68"/>
    <mergeCell ref="Q68:R68"/>
    <mergeCell ref="S68:T68"/>
    <mergeCell ref="U68:V68"/>
    <mergeCell ref="B68:B69"/>
    <mergeCell ref="C68:H69"/>
    <mergeCell ref="I68:I69"/>
    <mergeCell ref="J68:J69"/>
    <mergeCell ref="K68:K69"/>
    <mergeCell ref="L68:L69"/>
    <mergeCell ref="B65:AJ65"/>
    <mergeCell ref="B66:AJ66"/>
    <mergeCell ref="B67:D67"/>
    <mergeCell ref="F67:N67"/>
    <mergeCell ref="O67:AF67"/>
    <mergeCell ref="AG67:AJ67"/>
    <mergeCell ref="AH56:AH57"/>
    <mergeCell ref="AI56:AI57"/>
    <mergeCell ref="AJ56:AJ57"/>
    <mergeCell ref="C58:H58"/>
    <mergeCell ref="B59:AJ59"/>
    <mergeCell ref="B62:AJ62"/>
    <mergeCell ref="W56:X56"/>
    <mergeCell ref="Y56:Z56"/>
    <mergeCell ref="AA56:AB56"/>
    <mergeCell ref="AC56:AD56"/>
    <mergeCell ref="AE56:AF56"/>
    <mergeCell ref="AG56:AG57"/>
    <mergeCell ref="M56:M57"/>
    <mergeCell ref="N56:N57"/>
    <mergeCell ref="O56:P56"/>
    <mergeCell ref="Q56:R56"/>
    <mergeCell ref="S56:T56"/>
    <mergeCell ref="U56:V56"/>
    <mergeCell ref="B56:B57"/>
    <mergeCell ref="C56:H57"/>
    <mergeCell ref="I56:I57"/>
    <mergeCell ref="J56:J57"/>
    <mergeCell ref="K56:K57"/>
    <mergeCell ref="L56:L57"/>
    <mergeCell ref="B53:AJ53"/>
    <mergeCell ref="B54:AJ54"/>
    <mergeCell ref="B55:D55"/>
    <mergeCell ref="F55:N55"/>
    <mergeCell ref="O55:AF55"/>
    <mergeCell ref="AG55:AJ55"/>
    <mergeCell ref="AH44:AH45"/>
    <mergeCell ref="AI44:AI45"/>
    <mergeCell ref="AJ44:AJ45"/>
    <mergeCell ref="C46:H46"/>
    <mergeCell ref="B47:AJ47"/>
    <mergeCell ref="B50:AJ50"/>
    <mergeCell ref="W44:X44"/>
    <mergeCell ref="Y44:Z44"/>
    <mergeCell ref="AA44:AB44"/>
    <mergeCell ref="AC44:AD44"/>
    <mergeCell ref="AE44:AF44"/>
    <mergeCell ref="AG44:AG45"/>
    <mergeCell ref="M44:M45"/>
    <mergeCell ref="N44:N45"/>
    <mergeCell ref="O44:P44"/>
    <mergeCell ref="Q44:R44"/>
    <mergeCell ref="S44:T44"/>
    <mergeCell ref="U44:V44"/>
    <mergeCell ref="B44:B45"/>
    <mergeCell ref="C44:H45"/>
    <mergeCell ref="I44:I45"/>
    <mergeCell ref="J44:J45"/>
    <mergeCell ref="K44:K45"/>
    <mergeCell ref="L44:L45"/>
    <mergeCell ref="B33:AJ33"/>
    <mergeCell ref="B38:AJ38"/>
    <mergeCell ref="B41:AJ41"/>
    <mergeCell ref="B42:AJ42"/>
    <mergeCell ref="B43:D43"/>
    <mergeCell ref="F43:N43"/>
    <mergeCell ref="O43:AF43"/>
    <mergeCell ref="AG43:AJ43"/>
    <mergeCell ref="M35:M36"/>
    <mergeCell ref="N35:N36"/>
    <mergeCell ref="B15:AJ15"/>
    <mergeCell ref="B18:AJ18"/>
    <mergeCell ref="B21:AJ21"/>
    <mergeCell ref="B24:AJ24"/>
    <mergeCell ref="B27:AJ27"/>
    <mergeCell ref="B30:AJ30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L6:L7"/>
    <mergeCell ref="AE6:AF6"/>
    <mergeCell ref="AG6:AG7"/>
    <mergeCell ref="M6:M7"/>
    <mergeCell ref="N6:N7"/>
    <mergeCell ref="O6:P6"/>
    <mergeCell ref="Q6:R6"/>
    <mergeCell ref="S6:T6"/>
    <mergeCell ref="U6:V6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35:L36"/>
    <mergeCell ref="S35:T35"/>
    <mergeCell ref="U35:V35"/>
    <mergeCell ref="W35:X35"/>
    <mergeCell ref="B2:AJ2"/>
    <mergeCell ref="B3:AJ3"/>
    <mergeCell ref="B4:H4"/>
    <mergeCell ref="I4:N4"/>
    <mergeCell ref="O4:Q4"/>
    <mergeCell ref="R4:T4"/>
    <mergeCell ref="AJ35:AJ36"/>
    <mergeCell ref="C37:H37"/>
    <mergeCell ref="AA35:AB35"/>
    <mergeCell ref="AC35:AD35"/>
    <mergeCell ref="AE35:AF35"/>
    <mergeCell ref="AG35:AG36"/>
    <mergeCell ref="C35:H36"/>
    <mergeCell ref="I35:I36"/>
    <mergeCell ref="J35:J36"/>
    <mergeCell ref="K35:K36"/>
    <mergeCell ref="AH35:AH36"/>
    <mergeCell ref="AI35:AI36"/>
    <mergeCell ref="O35:P35"/>
    <mergeCell ref="Q35:R35"/>
    <mergeCell ref="Y35:Z35"/>
    <mergeCell ref="B34:D34"/>
    <mergeCell ref="F34:N34"/>
    <mergeCell ref="O34:AF34"/>
    <mergeCell ref="AG34:AJ34"/>
    <mergeCell ref="B35:B3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>
    <tabColor rgb="FFFFC000"/>
  </sheetPr>
  <dimension ref="B1:AK31"/>
  <sheetViews>
    <sheetView zoomScale="70" zoomScaleNormal="70" zoomScalePageLayoutView="0" workbookViewId="0" topLeftCell="A1">
      <selection activeCell="B6" sqref="B6:AJ82"/>
    </sheetView>
  </sheetViews>
  <sheetFormatPr defaultColWidth="11.421875" defaultRowHeight="15"/>
  <cols>
    <col min="1" max="1" width="4.57421875" style="397" customWidth="1"/>
    <col min="2" max="2" width="22.140625" style="457" bestFit="1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26.8515625" style="458" bestFit="1" customWidth="1"/>
    <col min="9" max="9" width="21.57421875" style="458" bestFit="1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19" t="s">
        <v>1189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1"/>
    </row>
    <row r="3" spans="2:36" ht="12.75" thickBot="1">
      <c r="B3" s="722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4"/>
    </row>
    <row r="4" spans="2:36" ht="33.75" customHeight="1">
      <c r="B4" s="725" t="s">
        <v>796</v>
      </c>
      <c r="C4" s="726"/>
      <c r="D4" s="726"/>
      <c r="E4" s="726"/>
      <c r="F4" s="726"/>
      <c r="G4" s="726"/>
      <c r="H4" s="727"/>
      <c r="I4" s="728" t="s">
        <v>756</v>
      </c>
      <c r="J4" s="729"/>
      <c r="K4" s="729"/>
      <c r="L4" s="729"/>
      <c r="M4" s="729"/>
      <c r="N4" s="729"/>
      <c r="O4" s="728" t="s">
        <v>757</v>
      </c>
      <c r="P4" s="729"/>
      <c r="Q4" s="729"/>
      <c r="R4" s="729"/>
      <c r="S4" s="729"/>
      <c r="T4" s="730"/>
      <c r="U4" s="731" t="s">
        <v>758</v>
      </c>
      <c r="V4" s="732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3"/>
    </row>
    <row r="5" spans="2:36" ht="35.25" customHeight="1" thickBot="1">
      <c r="B5" s="736" t="s">
        <v>1042</v>
      </c>
      <c r="C5" s="737"/>
      <c r="D5" s="738"/>
      <c r="E5" s="398"/>
      <c r="F5" s="737" t="s">
        <v>816</v>
      </c>
      <c r="G5" s="737"/>
      <c r="H5" s="737"/>
      <c r="I5" s="737"/>
      <c r="J5" s="737"/>
      <c r="K5" s="737"/>
      <c r="L5" s="737"/>
      <c r="M5" s="737"/>
      <c r="N5" s="738"/>
      <c r="O5" s="739" t="s">
        <v>759</v>
      </c>
      <c r="P5" s="740"/>
      <c r="Q5" s="740"/>
      <c r="R5" s="740"/>
      <c r="S5" s="740"/>
      <c r="T5" s="740"/>
      <c r="U5" s="740"/>
      <c r="V5" s="740"/>
      <c r="W5" s="740"/>
      <c r="X5" s="740"/>
      <c r="Y5" s="740"/>
      <c r="Z5" s="740"/>
      <c r="AA5" s="740"/>
      <c r="AB5" s="740"/>
      <c r="AC5" s="740"/>
      <c r="AD5" s="740"/>
      <c r="AE5" s="740"/>
      <c r="AF5" s="741"/>
      <c r="AG5" s="742" t="s">
        <v>760</v>
      </c>
      <c r="AH5" s="743"/>
      <c r="AI5" s="743"/>
      <c r="AJ5" s="744"/>
    </row>
    <row r="6" spans="2:36" ht="36" customHeight="1">
      <c r="B6" s="745" t="s">
        <v>761</v>
      </c>
      <c r="C6" s="747" t="s">
        <v>762</v>
      </c>
      <c r="D6" s="748"/>
      <c r="E6" s="748"/>
      <c r="F6" s="748"/>
      <c r="G6" s="748"/>
      <c r="H6" s="748"/>
      <c r="I6" s="751" t="s">
        <v>763</v>
      </c>
      <c r="J6" s="753" t="s">
        <v>764</v>
      </c>
      <c r="K6" s="753" t="s">
        <v>765</v>
      </c>
      <c r="L6" s="717" t="s">
        <v>766</v>
      </c>
      <c r="M6" s="772" t="s">
        <v>767</v>
      </c>
      <c r="N6" s="774" t="s">
        <v>768</v>
      </c>
      <c r="O6" s="776" t="s">
        <v>769</v>
      </c>
      <c r="P6" s="735"/>
      <c r="Q6" s="734" t="s">
        <v>770</v>
      </c>
      <c r="R6" s="735"/>
      <c r="S6" s="734" t="s">
        <v>771</v>
      </c>
      <c r="T6" s="735"/>
      <c r="U6" s="734" t="s">
        <v>772</v>
      </c>
      <c r="V6" s="735"/>
      <c r="W6" s="734" t="s">
        <v>773</v>
      </c>
      <c r="X6" s="735"/>
      <c r="Y6" s="734" t="s">
        <v>774</v>
      </c>
      <c r="Z6" s="735"/>
      <c r="AA6" s="734" t="s">
        <v>775</v>
      </c>
      <c r="AB6" s="735"/>
      <c r="AC6" s="734" t="s">
        <v>776</v>
      </c>
      <c r="AD6" s="735"/>
      <c r="AE6" s="734" t="s">
        <v>777</v>
      </c>
      <c r="AF6" s="765"/>
      <c r="AG6" s="766" t="s">
        <v>778</v>
      </c>
      <c r="AH6" s="768" t="s">
        <v>779</v>
      </c>
      <c r="AI6" s="770" t="s">
        <v>780</v>
      </c>
      <c r="AJ6" s="755" t="s">
        <v>781</v>
      </c>
    </row>
    <row r="7" spans="2:36" ht="80.25" customHeight="1" thickBot="1">
      <c r="B7" s="746"/>
      <c r="C7" s="749"/>
      <c r="D7" s="750"/>
      <c r="E7" s="750"/>
      <c r="F7" s="750"/>
      <c r="G7" s="750"/>
      <c r="H7" s="750"/>
      <c r="I7" s="752"/>
      <c r="J7" s="754" t="s">
        <v>764</v>
      </c>
      <c r="K7" s="754"/>
      <c r="L7" s="718"/>
      <c r="M7" s="773"/>
      <c r="N7" s="775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67"/>
      <c r="AH7" s="769"/>
      <c r="AI7" s="771"/>
      <c r="AJ7" s="756"/>
    </row>
    <row r="8" spans="2:36" ht="108" customHeight="1" thickBot="1">
      <c r="B8" s="403" t="s">
        <v>785</v>
      </c>
      <c r="C8" s="777"/>
      <c r="D8" s="778"/>
      <c r="E8" s="778"/>
      <c r="F8" s="778"/>
      <c r="G8" s="778"/>
      <c r="H8" s="778"/>
      <c r="I8" s="468"/>
      <c r="J8" s="469"/>
      <c r="K8" s="470"/>
      <c r="L8" s="406"/>
      <c r="M8" s="407"/>
      <c r="N8" s="408"/>
      <c r="O8" s="409">
        <f>O10+O13</f>
        <v>0</v>
      </c>
      <c r="P8" s="410">
        <f aca="true" t="shared" si="0" ref="P8:AD8">P10+P13</f>
        <v>0</v>
      </c>
      <c r="Q8" s="410">
        <f t="shared" si="0"/>
        <v>0</v>
      </c>
      <c r="R8" s="410">
        <f t="shared" si="0"/>
        <v>0</v>
      </c>
      <c r="S8" s="410">
        <f t="shared" si="0"/>
        <v>0</v>
      </c>
      <c r="T8" s="410">
        <f t="shared" si="0"/>
        <v>0</v>
      </c>
      <c r="U8" s="410">
        <f t="shared" si="0"/>
        <v>0</v>
      </c>
      <c r="V8" s="410">
        <f t="shared" si="0"/>
        <v>0</v>
      </c>
      <c r="W8" s="410">
        <f t="shared" si="0"/>
        <v>0</v>
      </c>
      <c r="X8" s="410">
        <f t="shared" si="0"/>
        <v>0</v>
      </c>
      <c r="Y8" s="410">
        <f t="shared" si="0"/>
        <v>0</v>
      </c>
      <c r="Z8" s="410">
        <f t="shared" si="0"/>
        <v>0</v>
      </c>
      <c r="AA8" s="410">
        <f t="shared" si="0"/>
        <v>0</v>
      </c>
      <c r="AB8" s="410">
        <f t="shared" si="0"/>
        <v>0</v>
      </c>
      <c r="AC8" s="410">
        <f t="shared" si="0"/>
        <v>0</v>
      </c>
      <c r="AD8" s="410">
        <f t="shared" si="0"/>
        <v>0</v>
      </c>
      <c r="AE8" s="410">
        <f>SUM(O8,Q8,S8,U8,W8,Y8,AA8,AC8)</f>
        <v>0</v>
      </c>
      <c r="AF8" s="411">
        <f>SUM(P8,R8,T8,V8,X8,Z8,AB8,AD8)</f>
        <v>0</v>
      </c>
      <c r="AG8" s="412">
        <f>AG10+AG13</f>
        <v>0</v>
      </c>
      <c r="AH8" s="413"/>
      <c r="AI8" s="413"/>
      <c r="AJ8" s="414"/>
    </row>
    <row r="9" spans="2:36" ht="5.25" customHeight="1" thickBot="1">
      <c r="B9" s="759"/>
      <c r="C9" s="760"/>
      <c r="D9" s="760"/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Q9" s="760"/>
      <c r="R9" s="760"/>
      <c r="S9" s="760"/>
      <c r="T9" s="760"/>
      <c r="U9" s="760"/>
      <c r="V9" s="760"/>
      <c r="W9" s="760"/>
      <c r="X9" s="760"/>
      <c r="Y9" s="760"/>
      <c r="Z9" s="760"/>
      <c r="AA9" s="760"/>
      <c r="AB9" s="760"/>
      <c r="AC9" s="760"/>
      <c r="AD9" s="760"/>
      <c r="AE9" s="760"/>
      <c r="AF9" s="760"/>
      <c r="AG9" s="760"/>
      <c r="AH9" s="760"/>
      <c r="AI9" s="760"/>
      <c r="AJ9" s="761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1" ref="Q10:AD10">SUM(Q11:Q11)</f>
        <v>0</v>
      </c>
      <c r="R10" s="422">
        <f t="shared" si="1"/>
        <v>0</v>
      </c>
      <c r="S10" s="423">
        <f t="shared" si="1"/>
        <v>0</v>
      </c>
      <c r="T10" s="422">
        <f t="shared" si="1"/>
        <v>0</v>
      </c>
      <c r="U10" s="423">
        <f t="shared" si="1"/>
        <v>0</v>
      </c>
      <c r="V10" s="422">
        <f t="shared" si="1"/>
        <v>0</v>
      </c>
      <c r="W10" s="423">
        <f t="shared" si="1"/>
        <v>0</v>
      </c>
      <c r="X10" s="422">
        <f t="shared" si="1"/>
        <v>0</v>
      </c>
      <c r="Y10" s="423">
        <f t="shared" si="1"/>
        <v>0</v>
      </c>
      <c r="Z10" s="422">
        <f t="shared" si="1"/>
        <v>0</v>
      </c>
      <c r="AA10" s="423">
        <f t="shared" si="1"/>
        <v>0</v>
      </c>
      <c r="AB10" s="422">
        <f>SUM(AB11:AB11)</f>
        <v>0</v>
      </c>
      <c r="AC10" s="423">
        <f t="shared" si="1"/>
        <v>0</v>
      </c>
      <c r="AD10" s="422">
        <f t="shared" si="1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27" t="s">
        <v>259</v>
      </c>
      <c r="C11" s="428"/>
      <c r="D11" s="429"/>
      <c r="E11" s="429"/>
      <c r="F11" s="430"/>
      <c r="G11" s="429"/>
      <c r="H11" s="431" t="s">
        <v>260</v>
      </c>
      <c r="I11" s="431" t="s">
        <v>1043</v>
      </c>
      <c r="J11" s="431">
        <v>0</v>
      </c>
      <c r="K11" s="432">
        <v>1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4.5" customHeight="1" thickBot="1">
      <c r="B12" s="762"/>
      <c r="C12" s="763"/>
      <c r="D12" s="763"/>
      <c r="E12" s="763"/>
      <c r="F12" s="763"/>
      <c r="G12" s="763"/>
      <c r="H12" s="763"/>
      <c r="I12" s="763"/>
      <c r="J12" s="763"/>
      <c r="K12" s="763"/>
      <c r="L12" s="763"/>
      <c r="M12" s="763"/>
      <c r="N12" s="763"/>
      <c r="O12" s="763"/>
      <c r="P12" s="763"/>
      <c r="Q12" s="763"/>
      <c r="R12" s="763"/>
      <c r="S12" s="763"/>
      <c r="T12" s="763"/>
      <c r="U12" s="763"/>
      <c r="V12" s="763"/>
      <c r="W12" s="763"/>
      <c r="X12" s="763"/>
      <c r="Y12" s="763"/>
      <c r="Z12" s="763"/>
      <c r="AA12" s="763"/>
      <c r="AB12" s="763"/>
      <c r="AC12" s="763"/>
      <c r="AD12" s="763"/>
      <c r="AE12" s="763"/>
      <c r="AF12" s="763"/>
      <c r="AG12" s="763"/>
      <c r="AH12" s="763"/>
      <c r="AI12" s="763"/>
      <c r="AJ12" s="764"/>
    </row>
    <row r="13" spans="2:36" ht="108" customHeight="1" thickBot="1">
      <c r="B13" s="415" t="s">
        <v>44</v>
      </c>
      <c r="C13" s="416" t="s">
        <v>786</v>
      </c>
      <c r="D13" s="416" t="s">
        <v>787</v>
      </c>
      <c r="E13" s="416" t="s">
        <v>793</v>
      </c>
      <c r="F13" s="416" t="s">
        <v>789</v>
      </c>
      <c r="G13" s="416" t="s">
        <v>790</v>
      </c>
      <c r="H13" s="417" t="s">
        <v>791</v>
      </c>
      <c r="I13" s="418" t="s">
        <v>792</v>
      </c>
      <c r="J13" s="416"/>
      <c r="K13" s="443"/>
      <c r="L13" s="443"/>
      <c r="M13" s="419"/>
      <c r="N13" s="420"/>
      <c r="O13" s="421">
        <f>SUM(O14:O14)</f>
        <v>0</v>
      </c>
      <c r="P13" s="422">
        <f>SUM(P14:P14)</f>
        <v>0</v>
      </c>
      <c r="Q13" s="423">
        <f aca="true" t="shared" si="2" ref="Q13:AD13">SUM(Q14:Q14)</f>
        <v>0</v>
      </c>
      <c r="R13" s="422">
        <f t="shared" si="2"/>
        <v>0</v>
      </c>
      <c r="S13" s="423">
        <f t="shared" si="2"/>
        <v>0</v>
      </c>
      <c r="T13" s="422">
        <f t="shared" si="2"/>
        <v>0</v>
      </c>
      <c r="U13" s="423">
        <f t="shared" si="2"/>
        <v>0</v>
      </c>
      <c r="V13" s="422">
        <f t="shared" si="2"/>
        <v>0</v>
      </c>
      <c r="W13" s="423">
        <f t="shared" si="2"/>
        <v>0</v>
      </c>
      <c r="X13" s="422">
        <f t="shared" si="2"/>
        <v>0</v>
      </c>
      <c r="Y13" s="423">
        <f t="shared" si="2"/>
        <v>0</v>
      </c>
      <c r="Z13" s="422">
        <f t="shared" si="2"/>
        <v>0</v>
      </c>
      <c r="AA13" s="423">
        <f t="shared" si="2"/>
        <v>0</v>
      </c>
      <c r="AB13" s="422">
        <f t="shared" si="2"/>
        <v>0</v>
      </c>
      <c r="AC13" s="423">
        <f t="shared" si="2"/>
        <v>0</v>
      </c>
      <c r="AD13" s="422">
        <f t="shared" si="2"/>
        <v>0</v>
      </c>
      <c r="AE13" s="423">
        <f>SUM(O13,Q13,S13,U13,W13,Y13,AA13,AC13)</f>
        <v>0</v>
      </c>
      <c r="AF13" s="422">
        <f>SUM(P13,R13,T13,V13,X13,Z13,AB13,AD13)</f>
        <v>0</v>
      </c>
      <c r="AG13" s="424">
        <f>SUM(AG14:AG14)</f>
        <v>0</v>
      </c>
      <c r="AH13" s="425"/>
      <c r="AI13" s="425"/>
      <c r="AJ13" s="426"/>
    </row>
    <row r="14" spans="2:37" ht="108" customHeight="1" thickBot="1">
      <c r="B14" s="427" t="s">
        <v>259</v>
      </c>
      <c r="C14" s="428"/>
      <c r="D14" s="429"/>
      <c r="E14" s="429"/>
      <c r="F14" s="444"/>
      <c r="G14" s="429"/>
      <c r="H14" s="445" t="s">
        <v>261</v>
      </c>
      <c r="I14" s="446" t="s">
        <v>1044</v>
      </c>
      <c r="J14" s="431">
        <v>0</v>
      </c>
      <c r="K14" s="447">
        <v>1</v>
      </c>
      <c r="L14" s="448"/>
      <c r="M14" s="449"/>
      <c r="N14" s="450"/>
      <c r="O14" s="451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52"/>
      <c r="AH14" s="441"/>
      <c r="AI14" s="449"/>
      <c r="AJ14" s="453"/>
      <c r="AK14" s="454"/>
    </row>
    <row r="15" spans="2:36" ht="108" customHeight="1" thickBot="1">
      <c r="B15" s="415" t="s">
        <v>44</v>
      </c>
      <c r="C15" s="416" t="s">
        <v>786</v>
      </c>
      <c r="D15" s="416" t="s">
        <v>787</v>
      </c>
      <c r="E15" s="416" t="s">
        <v>788</v>
      </c>
      <c r="F15" s="416" t="s">
        <v>789</v>
      </c>
      <c r="G15" s="416" t="s">
        <v>790</v>
      </c>
      <c r="H15" s="417" t="s">
        <v>791</v>
      </c>
      <c r="I15" s="418" t="s">
        <v>792</v>
      </c>
      <c r="J15" s="419"/>
      <c r="K15" s="419"/>
      <c r="L15" s="419"/>
      <c r="M15" s="419"/>
      <c r="N15" s="420"/>
      <c r="O15" s="421">
        <f>SUM(O16:O16)</f>
        <v>0</v>
      </c>
      <c r="P15" s="422">
        <f>SUM(P16:P16)</f>
        <v>0</v>
      </c>
      <c r="Q15" s="423">
        <f aca="true" t="shared" si="3" ref="Q15:AD15">SUM(Q16:Q16)</f>
        <v>0</v>
      </c>
      <c r="R15" s="422">
        <f t="shared" si="3"/>
        <v>0</v>
      </c>
      <c r="S15" s="423">
        <f t="shared" si="3"/>
        <v>0</v>
      </c>
      <c r="T15" s="422">
        <f t="shared" si="3"/>
        <v>0</v>
      </c>
      <c r="U15" s="423">
        <f t="shared" si="3"/>
        <v>0</v>
      </c>
      <c r="V15" s="422">
        <f t="shared" si="3"/>
        <v>0</v>
      </c>
      <c r="W15" s="423">
        <f t="shared" si="3"/>
        <v>0</v>
      </c>
      <c r="X15" s="422">
        <f t="shared" si="3"/>
        <v>0</v>
      </c>
      <c r="Y15" s="423">
        <f t="shared" si="3"/>
        <v>0</v>
      </c>
      <c r="Z15" s="422">
        <f t="shared" si="3"/>
        <v>0</v>
      </c>
      <c r="AA15" s="423">
        <f t="shared" si="3"/>
        <v>0</v>
      </c>
      <c r="AB15" s="422">
        <f>SUM(AB16:AB16)</f>
        <v>0</v>
      </c>
      <c r="AC15" s="423">
        <f t="shared" si="3"/>
        <v>0</v>
      </c>
      <c r="AD15" s="422">
        <f t="shared" si="3"/>
        <v>0</v>
      </c>
      <c r="AE15" s="423">
        <f>SUM(O15,Q15,S15,U15,W15,Y15,AA15,AC15)</f>
        <v>0</v>
      </c>
      <c r="AF15" s="422">
        <f>SUM(P15,R15,T15,V15,X15,Z15,AB15,AD15)</f>
        <v>0</v>
      </c>
      <c r="AG15" s="424">
        <f>SUM(AG16:AG16)</f>
        <v>0</v>
      </c>
      <c r="AH15" s="425"/>
      <c r="AI15" s="425"/>
      <c r="AJ15" s="426"/>
    </row>
    <row r="16" spans="2:36" ht="108" customHeight="1" thickBot="1">
      <c r="B16" s="427" t="s">
        <v>263</v>
      </c>
      <c r="C16" s="428"/>
      <c r="D16" s="429"/>
      <c r="E16" s="429"/>
      <c r="F16" s="430"/>
      <c r="G16" s="429"/>
      <c r="H16" s="431" t="s">
        <v>375</v>
      </c>
      <c r="I16" s="431" t="s">
        <v>1045</v>
      </c>
      <c r="J16" s="431">
        <v>0</v>
      </c>
      <c r="K16" s="432">
        <v>25</v>
      </c>
      <c r="L16" s="433"/>
      <c r="M16" s="433"/>
      <c r="N16" s="434"/>
      <c r="O16" s="435"/>
      <c r="P16" s="436"/>
      <c r="Q16" s="437"/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C16" s="438"/>
      <c r="AD16" s="438"/>
      <c r="AE16" s="439"/>
      <c r="AF16" s="439"/>
      <c r="AG16" s="440"/>
      <c r="AH16" s="441"/>
      <c r="AI16" s="441"/>
      <c r="AJ16" s="442"/>
    </row>
    <row r="17" spans="2:36" ht="4.5" customHeight="1" thickBot="1">
      <c r="B17" s="762"/>
      <c r="C17" s="763"/>
      <c r="D17" s="763"/>
      <c r="E17" s="763"/>
      <c r="F17" s="763"/>
      <c r="G17" s="763"/>
      <c r="H17" s="763"/>
      <c r="I17" s="763"/>
      <c r="J17" s="763"/>
      <c r="K17" s="763"/>
      <c r="L17" s="763"/>
      <c r="M17" s="763"/>
      <c r="N17" s="763"/>
      <c r="O17" s="763"/>
      <c r="P17" s="763"/>
      <c r="Q17" s="763"/>
      <c r="R17" s="763"/>
      <c r="S17" s="763"/>
      <c r="T17" s="763"/>
      <c r="U17" s="763"/>
      <c r="V17" s="763"/>
      <c r="W17" s="763"/>
      <c r="X17" s="763"/>
      <c r="Y17" s="763"/>
      <c r="Z17" s="763"/>
      <c r="AA17" s="763"/>
      <c r="AB17" s="763"/>
      <c r="AC17" s="763"/>
      <c r="AD17" s="763"/>
      <c r="AE17" s="763"/>
      <c r="AF17" s="763"/>
      <c r="AG17" s="763"/>
      <c r="AH17" s="763"/>
      <c r="AI17" s="763"/>
      <c r="AJ17" s="764"/>
    </row>
    <row r="18" spans="2:36" ht="108" customHeight="1" thickBot="1">
      <c r="B18" s="415" t="s">
        <v>44</v>
      </c>
      <c r="C18" s="416" t="s">
        <v>786</v>
      </c>
      <c r="D18" s="416" t="s">
        <v>787</v>
      </c>
      <c r="E18" s="416" t="s">
        <v>793</v>
      </c>
      <c r="F18" s="416" t="s">
        <v>789</v>
      </c>
      <c r="G18" s="416" t="s">
        <v>790</v>
      </c>
      <c r="H18" s="417" t="s">
        <v>791</v>
      </c>
      <c r="I18" s="418" t="s">
        <v>792</v>
      </c>
      <c r="J18" s="416"/>
      <c r="K18" s="443"/>
      <c r="L18" s="443"/>
      <c r="M18" s="419"/>
      <c r="N18" s="420"/>
      <c r="O18" s="421">
        <f>SUM(O19:O19)</f>
        <v>0</v>
      </c>
      <c r="P18" s="422">
        <f>SUM(P19:P19)</f>
        <v>0</v>
      </c>
      <c r="Q18" s="423">
        <f aca="true" t="shared" si="4" ref="Q18:AD18">SUM(Q19:Q19)</f>
        <v>0</v>
      </c>
      <c r="R18" s="422">
        <f t="shared" si="4"/>
        <v>0</v>
      </c>
      <c r="S18" s="423">
        <f t="shared" si="4"/>
        <v>0</v>
      </c>
      <c r="T18" s="422">
        <f t="shared" si="4"/>
        <v>0</v>
      </c>
      <c r="U18" s="423">
        <f t="shared" si="4"/>
        <v>0</v>
      </c>
      <c r="V18" s="422">
        <f t="shared" si="4"/>
        <v>0</v>
      </c>
      <c r="W18" s="423">
        <f t="shared" si="4"/>
        <v>0</v>
      </c>
      <c r="X18" s="422">
        <f t="shared" si="4"/>
        <v>0</v>
      </c>
      <c r="Y18" s="423">
        <f t="shared" si="4"/>
        <v>0</v>
      </c>
      <c r="Z18" s="422">
        <f t="shared" si="4"/>
        <v>0</v>
      </c>
      <c r="AA18" s="423">
        <f t="shared" si="4"/>
        <v>0</v>
      </c>
      <c r="AB18" s="422">
        <f t="shared" si="4"/>
        <v>0</v>
      </c>
      <c r="AC18" s="423">
        <f t="shared" si="4"/>
        <v>0</v>
      </c>
      <c r="AD18" s="422">
        <f t="shared" si="4"/>
        <v>0</v>
      </c>
      <c r="AE18" s="423">
        <f>SUM(O18,Q18,S18,U18,W18,Y18,AA18,AC18)</f>
        <v>0</v>
      </c>
      <c r="AF18" s="422">
        <f>SUM(P18,R18,T18,V18,X18,Z18,AB18,AD18)</f>
        <v>0</v>
      </c>
      <c r="AG18" s="424">
        <f>SUM(AG19:AG19)</f>
        <v>0</v>
      </c>
      <c r="AH18" s="425"/>
      <c r="AI18" s="425"/>
      <c r="AJ18" s="426"/>
    </row>
    <row r="19" spans="2:37" ht="108" customHeight="1" thickBot="1">
      <c r="B19" s="427" t="s">
        <v>259</v>
      </c>
      <c r="C19" s="428"/>
      <c r="D19" s="429"/>
      <c r="E19" s="429"/>
      <c r="F19" s="444"/>
      <c r="G19" s="429"/>
      <c r="H19" s="445" t="s">
        <v>264</v>
      </c>
      <c r="I19" s="446" t="s">
        <v>1046</v>
      </c>
      <c r="J19" s="431">
        <v>0</v>
      </c>
      <c r="K19" s="447">
        <v>2</v>
      </c>
      <c r="L19" s="448"/>
      <c r="M19" s="449"/>
      <c r="N19" s="450"/>
      <c r="O19" s="451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452"/>
      <c r="AH19" s="441"/>
      <c r="AI19" s="449"/>
      <c r="AJ19" s="453"/>
      <c r="AK19" s="454"/>
    </row>
    <row r="20" spans="2:37" ht="105" customHeight="1" thickBot="1">
      <c r="B20" s="779"/>
      <c r="C20" s="780"/>
      <c r="D20" s="780"/>
      <c r="E20" s="780"/>
      <c r="F20" s="780"/>
      <c r="G20" s="780"/>
      <c r="H20" s="780"/>
      <c r="I20" s="780"/>
      <c r="J20" s="780"/>
      <c r="K20" s="780"/>
      <c r="L20" s="780"/>
      <c r="M20" s="780"/>
      <c r="N20" s="780"/>
      <c r="O20" s="780"/>
      <c r="P20" s="780"/>
      <c r="Q20" s="780"/>
      <c r="R20" s="780"/>
      <c r="S20" s="780"/>
      <c r="T20" s="780"/>
      <c r="U20" s="780"/>
      <c r="V20" s="780"/>
      <c r="W20" s="780"/>
      <c r="X20" s="780"/>
      <c r="Y20" s="780"/>
      <c r="Z20" s="780"/>
      <c r="AA20" s="780"/>
      <c r="AB20" s="780"/>
      <c r="AC20" s="780"/>
      <c r="AD20" s="780"/>
      <c r="AE20" s="780"/>
      <c r="AF20" s="780"/>
      <c r="AG20" s="780"/>
      <c r="AH20" s="780"/>
      <c r="AI20" s="780"/>
      <c r="AJ20" s="781"/>
      <c r="AK20" s="454"/>
    </row>
    <row r="21" spans="2:36" ht="35.25" customHeight="1" thickBot="1">
      <c r="B21" s="736" t="s">
        <v>1047</v>
      </c>
      <c r="C21" s="737"/>
      <c r="D21" s="738"/>
      <c r="E21" s="398"/>
      <c r="F21" s="737" t="s">
        <v>991</v>
      </c>
      <c r="G21" s="737"/>
      <c r="H21" s="737"/>
      <c r="I21" s="737"/>
      <c r="J21" s="737"/>
      <c r="K21" s="737"/>
      <c r="L21" s="737"/>
      <c r="M21" s="737"/>
      <c r="N21" s="738"/>
      <c r="O21" s="739" t="s">
        <v>759</v>
      </c>
      <c r="P21" s="740"/>
      <c r="Q21" s="740"/>
      <c r="R21" s="740"/>
      <c r="S21" s="740"/>
      <c r="T21" s="740"/>
      <c r="U21" s="740"/>
      <c r="V21" s="740"/>
      <c r="W21" s="740"/>
      <c r="X21" s="740"/>
      <c r="Y21" s="740"/>
      <c r="Z21" s="740"/>
      <c r="AA21" s="740"/>
      <c r="AB21" s="740"/>
      <c r="AC21" s="740"/>
      <c r="AD21" s="740"/>
      <c r="AE21" s="740"/>
      <c r="AF21" s="741"/>
      <c r="AG21" s="742" t="s">
        <v>760</v>
      </c>
      <c r="AH21" s="743"/>
      <c r="AI21" s="743"/>
      <c r="AJ21" s="744"/>
    </row>
    <row r="22" spans="2:36" ht="35.25" customHeight="1">
      <c r="B22" s="745" t="s">
        <v>761</v>
      </c>
      <c r="C22" s="747" t="s">
        <v>762</v>
      </c>
      <c r="D22" s="748"/>
      <c r="E22" s="748"/>
      <c r="F22" s="748"/>
      <c r="G22" s="748"/>
      <c r="H22" s="748"/>
      <c r="I22" s="751" t="s">
        <v>763</v>
      </c>
      <c r="J22" s="753" t="s">
        <v>764</v>
      </c>
      <c r="K22" s="753" t="s">
        <v>765</v>
      </c>
      <c r="L22" s="717" t="s">
        <v>766</v>
      </c>
      <c r="M22" s="772" t="s">
        <v>767</v>
      </c>
      <c r="N22" s="774" t="s">
        <v>768</v>
      </c>
      <c r="O22" s="776" t="s">
        <v>769</v>
      </c>
      <c r="P22" s="735"/>
      <c r="Q22" s="734" t="s">
        <v>770</v>
      </c>
      <c r="R22" s="735"/>
      <c r="S22" s="734" t="s">
        <v>771</v>
      </c>
      <c r="T22" s="735"/>
      <c r="U22" s="734" t="s">
        <v>772</v>
      </c>
      <c r="V22" s="735"/>
      <c r="W22" s="734" t="s">
        <v>773</v>
      </c>
      <c r="X22" s="735"/>
      <c r="Y22" s="734" t="s">
        <v>774</v>
      </c>
      <c r="Z22" s="735"/>
      <c r="AA22" s="734" t="s">
        <v>775</v>
      </c>
      <c r="AB22" s="735"/>
      <c r="AC22" s="734" t="s">
        <v>776</v>
      </c>
      <c r="AD22" s="735"/>
      <c r="AE22" s="734" t="s">
        <v>777</v>
      </c>
      <c r="AF22" s="765"/>
      <c r="AG22" s="766" t="s">
        <v>778</v>
      </c>
      <c r="AH22" s="768" t="s">
        <v>779</v>
      </c>
      <c r="AI22" s="770" t="s">
        <v>780</v>
      </c>
      <c r="AJ22" s="755" t="s">
        <v>781</v>
      </c>
    </row>
    <row r="23" spans="2:36" ht="81" customHeight="1" thickBot="1">
      <c r="B23" s="746"/>
      <c r="C23" s="749"/>
      <c r="D23" s="750"/>
      <c r="E23" s="750"/>
      <c r="F23" s="750"/>
      <c r="G23" s="750"/>
      <c r="H23" s="750"/>
      <c r="I23" s="752"/>
      <c r="J23" s="754" t="s">
        <v>764</v>
      </c>
      <c r="K23" s="754"/>
      <c r="L23" s="718"/>
      <c r="M23" s="773"/>
      <c r="N23" s="775"/>
      <c r="O23" s="399" t="s">
        <v>782</v>
      </c>
      <c r="P23" s="400" t="s">
        <v>783</v>
      </c>
      <c r="Q23" s="401" t="s">
        <v>782</v>
      </c>
      <c r="R23" s="400" t="s">
        <v>783</v>
      </c>
      <c r="S23" s="401" t="s">
        <v>782</v>
      </c>
      <c r="T23" s="400" t="s">
        <v>783</v>
      </c>
      <c r="U23" s="401" t="s">
        <v>782</v>
      </c>
      <c r="V23" s="400" t="s">
        <v>783</v>
      </c>
      <c r="W23" s="401" t="s">
        <v>782</v>
      </c>
      <c r="X23" s="400" t="s">
        <v>783</v>
      </c>
      <c r="Y23" s="401" t="s">
        <v>782</v>
      </c>
      <c r="Z23" s="400" t="s">
        <v>783</v>
      </c>
      <c r="AA23" s="401" t="s">
        <v>782</v>
      </c>
      <c r="AB23" s="400" t="s">
        <v>784</v>
      </c>
      <c r="AC23" s="401" t="s">
        <v>782</v>
      </c>
      <c r="AD23" s="400" t="s">
        <v>784</v>
      </c>
      <c r="AE23" s="401" t="s">
        <v>782</v>
      </c>
      <c r="AF23" s="402" t="s">
        <v>784</v>
      </c>
      <c r="AG23" s="767"/>
      <c r="AH23" s="769"/>
      <c r="AI23" s="771"/>
      <c r="AJ23" s="756"/>
    </row>
    <row r="24" spans="2:36" ht="108" customHeight="1" thickBot="1">
      <c r="B24" s="403" t="s">
        <v>785</v>
      </c>
      <c r="C24" s="777"/>
      <c r="D24" s="778"/>
      <c r="E24" s="778"/>
      <c r="F24" s="778"/>
      <c r="G24" s="778"/>
      <c r="H24" s="778"/>
      <c r="I24" s="468"/>
      <c r="J24" s="469"/>
      <c r="K24" s="470"/>
      <c r="L24" s="406"/>
      <c r="M24" s="407"/>
      <c r="N24" s="408"/>
      <c r="O24" s="455" t="e">
        <f>SUM(O26+O29+#REF!,#REF!,#REF!,#REF!,#REF!,#REF!,#REF!,#REF!)</f>
        <v>#REF!</v>
      </c>
      <c r="P24" s="456" t="e">
        <f>SUM(P26+P29+#REF!,#REF!,#REF!,#REF!,#REF!,#REF!,#REF!,#REF!)</f>
        <v>#REF!</v>
      </c>
      <c r="Q24" s="456" t="e">
        <f>SUM(Q26+Q29+#REF!,#REF!,#REF!,#REF!,#REF!,#REF!,#REF!,#REF!)</f>
        <v>#REF!</v>
      </c>
      <c r="R24" s="456" t="e">
        <f>SUM(R26+R29+#REF!,#REF!,#REF!,#REF!,#REF!,#REF!,#REF!,#REF!)</f>
        <v>#REF!</v>
      </c>
      <c r="S24" s="456" t="e">
        <f>SUM(S26+S29+#REF!,#REF!,#REF!,#REF!,#REF!,#REF!,#REF!,#REF!)</f>
        <v>#REF!</v>
      </c>
      <c r="T24" s="456" t="e">
        <f>SUM(T26+T29+#REF!,#REF!,#REF!,#REF!,#REF!,#REF!,#REF!,#REF!)</f>
        <v>#REF!</v>
      </c>
      <c r="U24" s="456" t="e">
        <f>SUM(U26+U29+#REF!,#REF!,#REF!,#REF!,#REF!,#REF!,#REF!,#REF!)</f>
        <v>#REF!</v>
      </c>
      <c r="V24" s="456" t="e">
        <f>SUM(V26+V29+#REF!,#REF!,#REF!,#REF!,#REF!,#REF!,#REF!,#REF!)</f>
        <v>#REF!</v>
      </c>
      <c r="W24" s="456" t="e">
        <f>SUM(W26+W29+#REF!,#REF!,#REF!,#REF!,#REF!,#REF!,#REF!,#REF!)</f>
        <v>#REF!</v>
      </c>
      <c r="X24" s="456" t="e">
        <f>SUM(X26+X29+#REF!,#REF!,#REF!,#REF!,#REF!,#REF!,#REF!,#REF!)</f>
        <v>#REF!</v>
      </c>
      <c r="Y24" s="456" t="e">
        <f>SUM(Y26+Y29+#REF!,#REF!,#REF!,#REF!,#REF!,#REF!,#REF!,#REF!)</f>
        <v>#REF!</v>
      </c>
      <c r="Z24" s="456" t="e">
        <f>SUM(Z26+Z29+#REF!,#REF!,#REF!,#REF!,#REF!,#REF!,#REF!,#REF!)</f>
        <v>#REF!</v>
      </c>
      <c r="AA24" s="456" t="e">
        <f>SUM(AA26+AA29+#REF!,#REF!,#REF!,#REF!,#REF!,#REF!,#REF!,#REF!)</f>
        <v>#REF!</v>
      </c>
      <c r="AB24" s="456" t="e">
        <f>SUM(AB26+AB29+#REF!,#REF!,#REF!,#REF!,#REF!,#REF!,#REF!,#REF!)</f>
        <v>#REF!</v>
      </c>
      <c r="AC24" s="456" t="e">
        <f>SUM(AC26+AC29+#REF!,#REF!,#REF!,#REF!,#REF!,#REF!,#REF!,#REF!)</f>
        <v>#REF!</v>
      </c>
      <c r="AD24" s="456" t="e">
        <f>SUM(AD26+AD29+#REF!,#REF!,#REF!,#REF!,#REF!,#REF!,#REF!,#REF!)</f>
        <v>#REF!</v>
      </c>
      <c r="AE24" s="410" t="e">
        <f>SUM(O24,Q24,S24,U24,W24,Y24,AA24,AC24)</f>
        <v>#REF!</v>
      </c>
      <c r="AF24" s="411" t="e">
        <f>SUM(P24,R24,T24,V24,X24,Z24,AB24,AD24)</f>
        <v>#REF!</v>
      </c>
      <c r="AG24" s="412">
        <f>AG26+AG29</f>
        <v>0</v>
      </c>
      <c r="AH24" s="413"/>
      <c r="AI24" s="413"/>
      <c r="AJ24" s="414"/>
    </row>
    <row r="25" spans="2:36" ht="4.5" customHeight="1" thickBot="1">
      <c r="B25" s="759"/>
      <c r="C25" s="760"/>
      <c r="D25" s="760"/>
      <c r="E25" s="760"/>
      <c r="F25" s="760"/>
      <c r="G25" s="760"/>
      <c r="H25" s="760"/>
      <c r="I25" s="760"/>
      <c r="J25" s="760"/>
      <c r="K25" s="760"/>
      <c r="L25" s="760"/>
      <c r="M25" s="760"/>
      <c r="N25" s="760"/>
      <c r="O25" s="760"/>
      <c r="P25" s="760"/>
      <c r="Q25" s="760"/>
      <c r="R25" s="760"/>
      <c r="S25" s="760"/>
      <c r="T25" s="760"/>
      <c r="U25" s="760"/>
      <c r="V25" s="760"/>
      <c r="W25" s="760"/>
      <c r="X25" s="760"/>
      <c r="Y25" s="760"/>
      <c r="Z25" s="760"/>
      <c r="AA25" s="760"/>
      <c r="AB25" s="760"/>
      <c r="AC25" s="760"/>
      <c r="AD25" s="760"/>
      <c r="AE25" s="760"/>
      <c r="AF25" s="760"/>
      <c r="AG25" s="760"/>
      <c r="AH25" s="760"/>
      <c r="AI25" s="760"/>
      <c r="AJ25" s="761"/>
    </row>
    <row r="26" spans="2:36" ht="108" customHeight="1" thickBot="1">
      <c r="B26" s="415" t="s">
        <v>44</v>
      </c>
      <c r="C26" s="416" t="s">
        <v>786</v>
      </c>
      <c r="D26" s="416" t="s">
        <v>787</v>
      </c>
      <c r="E26" s="416" t="s">
        <v>788</v>
      </c>
      <c r="F26" s="416" t="s">
        <v>789</v>
      </c>
      <c r="G26" s="416" t="s">
        <v>790</v>
      </c>
      <c r="H26" s="417" t="s">
        <v>791</v>
      </c>
      <c r="I26" s="418" t="s">
        <v>792</v>
      </c>
      <c r="J26" s="419"/>
      <c r="K26" s="419"/>
      <c r="L26" s="419"/>
      <c r="M26" s="419"/>
      <c r="N26" s="420"/>
      <c r="O26" s="421">
        <f>SUM(O27:O27)</f>
        <v>0</v>
      </c>
      <c r="P26" s="422">
        <f>SUM(P27:P27)</f>
        <v>0</v>
      </c>
      <c r="Q26" s="423">
        <f aca="true" t="shared" si="5" ref="Q26:AA26">SUM(Q27:Q27)</f>
        <v>0</v>
      </c>
      <c r="R26" s="422">
        <f t="shared" si="5"/>
        <v>0</v>
      </c>
      <c r="S26" s="423">
        <f t="shared" si="5"/>
        <v>0</v>
      </c>
      <c r="T26" s="422">
        <f t="shared" si="5"/>
        <v>0</v>
      </c>
      <c r="U26" s="423">
        <f t="shared" si="5"/>
        <v>0</v>
      </c>
      <c r="V26" s="422">
        <f t="shared" si="5"/>
        <v>0</v>
      </c>
      <c r="W26" s="423">
        <f t="shared" si="5"/>
        <v>0</v>
      </c>
      <c r="X26" s="422">
        <f t="shared" si="5"/>
        <v>0</v>
      </c>
      <c r="Y26" s="423">
        <f t="shared" si="5"/>
        <v>0</v>
      </c>
      <c r="Z26" s="422">
        <f t="shared" si="5"/>
        <v>0</v>
      </c>
      <c r="AA26" s="423">
        <f t="shared" si="5"/>
        <v>0</v>
      </c>
      <c r="AB26" s="422">
        <f>SUM(AB27:AB27)</f>
        <v>0</v>
      </c>
      <c r="AC26" s="423">
        <f>SUM(AC27:AC27)</f>
        <v>0</v>
      </c>
      <c r="AD26" s="422">
        <f>SUM(AD27:AD27)</f>
        <v>0</v>
      </c>
      <c r="AE26" s="423">
        <f>SUM(O26,Q26,S26,U26,W26,Y26,AA26,AC26)</f>
        <v>0</v>
      </c>
      <c r="AF26" s="422">
        <f>SUM(P26,R26,T26,V26,X26,Z26,AB26,AD26)</f>
        <v>0</v>
      </c>
      <c r="AG26" s="424">
        <f>SUM(AG27:AG27)</f>
        <v>0</v>
      </c>
      <c r="AH26" s="425"/>
      <c r="AI26" s="425"/>
      <c r="AJ26" s="426"/>
    </row>
    <row r="27" spans="2:36" ht="108" customHeight="1" thickBot="1">
      <c r="B27" s="427" t="s">
        <v>263</v>
      </c>
      <c r="C27" s="428"/>
      <c r="D27" s="429"/>
      <c r="E27" s="429"/>
      <c r="F27" s="430"/>
      <c r="G27" s="429"/>
      <c r="H27" s="431" t="s">
        <v>265</v>
      </c>
      <c r="I27" s="431" t="s">
        <v>1048</v>
      </c>
      <c r="J27" s="431">
        <v>0</v>
      </c>
      <c r="K27" s="432">
        <v>100</v>
      </c>
      <c r="L27" s="433"/>
      <c r="M27" s="433"/>
      <c r="N27" s="434"/>
      <c r="O27" s="435"/>
      <c r="P27" s="436"/>
      <c r="Q27" s="437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8"/>
      <c r="AC27" s="438"/>
      <c r="AD27" s="438"/>
      <c r="AE27" s="439"/>
      <c r="AF27" s="439"/>
      <c r="AG27" s="440"/>
      <c r="AH27" s="441"/>
      <c r="AI27" s="441"/>
      <c r="AJ27" s="442"/>
    </row>
    <row r="28" spans="2:36" ht="4.5" customHeight="1" thickBot="1">
      <c r="B28" s="762"/>
      <c r="C28" s="763"/>
      <c r="D28" s="763"/>
      <c r="E28" s="763"/>
      <c r="F28" s="763"/>
      <c r="G28" s="763"/>
      <c r="H28" s="763"/>
      <c r="I28" s="763"/>
      <c r="J28" s="763"/>
      <c r="K28" s="763"/>
      <c r="L28" s="763"/>
      <c r="M28" s="763"/>
      <c r="N28" s="763"/>
      <c r="O28" s="763"/>
      <c r="P28" s="763"/>
      <c r="Q28" s="763"/>
      <c r="R28" s="763"/>
      <c r="S28" s="763"/>
      <c r="T28" s="763"/>
      <c r="U28" s="763"/>
      <c r="V28" s="763"/>
      <c r="W28" s="763"/>
      <c r="X28" s="763"/>
      <c r="Y28" s="763"/>
      <c r="Z28" s="763"/>
      <c r="AA28" s="763"/>
      <c r="AB28" s="763"/>
      <c r="AC28" s="763"/>
      <c r="AD28" s="763"/>
      <c r="AE28" s="763"/>
      <c r="AF28" s="763"/>
      <c r="AG28" s="763"/>
      <c r="AH28" s="763"/>
      <c r="AI28" s="763"/>
      <c r="AJ28" s="764"/>
    </row>
    <row r="29" spans="2:36" ht="108" customHeight="1" thickBot="1">
      <c r="B29" s="415" t="s">
        <v>44</v>
      </c>
      <c r="C29" s="416" t="s">
        <v>786</v>
      </c>
      <c r="D29" s="416" t="s">
        <v>787</v>
      </c>
      <c r="E29" s="416" t="s">
        <v>793</v>
      </c>
      <c r="F29" s="416" t="s">
        <v>789</v>
      </c>
      <c r="G29" s="416" t="s">
        <v>790</v>
      </c>
      <c r="H29" s="417" t="s">
        <v>791</v>
      </c>
      <c r="I29" s="418" t="s">
        <v>792</v>
      </c>
      <c r="J29" s="416"/>
      <c r="K29" s="443"/>
      <c r="L29" s="443"/>
      <c r="M29" s="419"/>
      <c r="N29" s="420"/>
      <c r="O29" s="421">
        <f>SUM(O30:O30)</f>
        <v>0</v>
      </c>
      <c r="P29" s="422">
        <f>SUM(P30:P30)</f>
        <v>0</v>
      </c>
      <c r="Q29" s="423">
        <f aca="true" t="shared" si="6" ref="Q29:AD29">SUM(Q30:Q30)</f>
        <v>0</v>
      </c>
      <c r="R29" s="422">
        <f t="shared" si="6"/>
        <v>0</v>
      </c>
      <c r="S29" s="423">
        <f t="shared" si="6"/>
        <v>0</v>
      </c>
      <c r="T29" s="422">
        <f t="shared" si="6"/>
        <v>0</v>
      </c>
      <c r="U29" s="423">
        <f t="shared" si="6"/>
        <v>0</v>
      </c>
      <c r="V29" s="422">
        <f t="shared" si="6"/>
        <v>0</v>
      </c>
      <c r="W29" s="423">
        <f t="shared" si="6"/>
        <v>0</v>
      </c>
      <c r="X29" s="422">
        <f t="shared" si="6"/>
        <v>0</v>
      </c>
      <c r="Y29" s="423">
        <f t="shared" si="6"/>
        <v>0</v>
      </c>
      <c r="Z29" s="422">
        <f t="shared" si="6"/>
        <v>0</v>
      </c>
      <c r="AA29" s="423">
        <f t="shared" si="6"/>
        <v>0</v>
      </c>
      <c r="AB29" s="422">
        <f t="shared" si="6"/>
        <v>0</v>
      </c>
      <c r="AC29" s="423">
        <f t="shared" si="6"/>
        <v>0</v>
      </c>
      <c r="AD29" s="422">
        <f t="shared" si="6"/>
        <v>0</v>
      </c>
      <c r="AE29" s="423">
        <f>SUM(O29,Q29,S29,U29,W29,Y29,AA29,AC29)</f>
        <v>0</v>
      </c>
      <c r="AF29" s="422">
        <f>SUM(P29,R29,T29,V29,X29,Z29,AB29,AD29)</f>
        <v>0</v>
      </c>
      <c r="AG29" s="424">
        <f>SUM(AG30:AG30)</f>
        <v>0</v>
      </c>
      <c r="AH29" s="425"/>
      <c r="AI29" s="425"/>
      <c r="AJ29" s="426"/>
    </row>
    <row r="30" spans="2:36" ht="108" customHeight="1" thickBot="1">
      <c r="B30" s="427" t="s">
        <v>259</v>
      </c>
      <c r="C30" s="428"/>
      <c r="D30" s="429"/>
      <c r="E30" s="429"/>
      <c r="F30" s="444"/>
      <c r="G30" s="429"/>
      <c r="H30" s="445" t="s">
        <v>266</v>
      </c>
      <c r="I30" s="446" t="s">
        <v>1049</v>
      </c>
      <c r="J30" s="431">
        <v>0</v>
      </c>
      <c r="K30" s="447">
        <v>1</v>
      </c>
      <c r="L30" s="448"/>
      <c r="M30" s="449"/>
      <c r="N30" s="450"/>
      <c r="O30" s="451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439"/>
      <c r="AC30" s="439"/>
      <c r="AD30" s="439"/>
      <c r="AE30" s="439"/>
      <c r="AF30" s="439"/>
      <c r="AG30" s="452"/>
      <c r="AH30" s="441"/>
      <c r="AI30" s="449"/>
      <c r="AJ30" s="453"/>
    </row>
    <row r="31" spans="2:36" ht="4.5" customHeight="1" thickBot="1">
      <c r="B31" s="762"/>
      <c r="C31" s="763"/>
      <c r="D31" s="763"/>
      <c r="E31" s="763"/>
      <c r="F31" s="763"/>
      <c r="G31" s="763"/>
      <c r="H31" s="763"/>
      <c r="I31" s="763"/>
      <c r="J31" s="763"/>
      <c r="K31" s="763"/>
      <c r="L31" s="763"/>
      <c r="M31" s="763"/>
      <c r="N31" s="763"/>
      <c r="O31" s="763"/>
      <c r="P31" s="763"/>
      <c r="Q31" s="763"/>
      <c r="R31" s="763"/>
      <c r="S31" s="763"/>
      <c r="T31" s="763"/>
      <c r="U31" s="763"/>
      <c r="V31" s="763"/>
      <c r="W31" s="763"/>
      <c r="X31" s="763"/>
      <c r="Y31" s="763"/>
      <c r="Z31" s="763"/>
      <c r="AA31" s="763"/>
      <c r="AB31" s="763"/>
      <c r="AC31" s="763"/>
      <c r="AD31" s="763"/>
      <c r="AE31" s="763"/>
      <c r="AF31" s="763"/>
      <c r="AG31" s="763"/>
      <c r="AH31" s="763"/>
      <c r="AI31" s="763"/>
      <c r="AJ31" s="764"/>
    </row>
  </sheetData>
  <sheetProtection password="CFC3" sheet="1"/>
  <mergeCells count="66">
    <mergeCell ref="B28:AJ28"/>
    <mergeCell ref="B31:AJ31"/>
    <mergeCell ref="AG22:AG23"/>
    <mergeCell ref="AH22:AH23"/>
    <mergeCell ref="AI22:AI23"/>
    <mergeCell ref="AJ22:AJ23"/>
    <mergeCell ref="C24:H24"/>
    <mergeCell ref="B25:AJ25"/>
    <mergeCell ref="U22:V22"/>
    <mergeCell ref="W22:X22"/>
    <mergeCell ref="Y22:Z22"/>
    <mergeCell ref="AA22:AB22"/>
    <mergeCell ref="AC22:AD22"/>
    <mergeCell ref="AE22:AF22"/>
    <mergeCell ref="L22:L23"/>
    <mergeCell ref="M22:M23"/>
    <mergeCell ref="N22:N23"/>
    <mergeCell ref="O22:P22"/>
    <mergeCell ref="Q22:R22"/>
    <mergeCell ref="S22:T22"/>
    <mergeCell ref="B20:AJ20"/>
    <mergeCell ref="B21:D21"/>
    <mergeCell ref="F21:N21"/>
    <mergeCell ref="O21:AF21"/>
    <mergeCell ref="AG21:AJ21"/>
    <mergeCell ref="B22:B23"/>
    <mergeCell ref="C22:H23"/>
    <mergeCell ref="I22:I23"/>
    <mergeCell ref="J22:J23"/>
    <mergeCell ref="K22:K23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M6:M7"/>
    <mergeCell ref="N6:N7"/>
    <mergeCell ref="O6:P6"/>
    <mergeCell ref="Q6:R6"/>
    <mergeCell ref="S6:T6"/>
    <mergeCell ref="U6:V6"/>
    <mergeCell ref="O5:AF5"/>
    <mergeCell ref="AG5:AJ5"/>
    <mergeCell ref="B6:B7"/>
    <mergeCell ref="C6:H7"/>
    <mergeCell ref="I6:I7"/>
    <mergeCell ref="J6:J7"/>
    <mergeCell ref="K6:K7"/>
    <mergeCell ref="L6:L7"/>
    <mergeCell ref="AE6:AF6"/>
    <mergeCell ref="AG6:AG7"/>
    <mergeCell ref="B17:AJ17"/>
    <mergeCell ref="B2:AJ2"/>
    <mergeCell ref="B3:AJ3"/>
    <mergeCell ref="B4:H4"/>
    <mergeCell ref="I4:N4"/>
    <mergeCell ref="O4:Q4"/>
    <mergeCell ref="R4:T4"/>
    <mergeCell ref="U4:AJ4"/>
    <mergeCell ref="B5:D5"/>
    <mergeCell ref="F5:N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3">
    <tabColor rgb="FF00B050"/>
  </sheetPr>
  <dimension ref="B1:AK66"/>
  <sheetViews>
    <sheetView zoomScale="70" zoomScaleNormal="70" zoomScalePageLayoutView="0" workbookViewId="0" topLeftCell="A1">
      <selection activeCell="B6" sqref="B6:AJ82"/>
    </sheetView>
  </sheetViews>
  <sheetFormatPr defaultColWidth="11.421875" defaultRowHeight="15"/>
  <cols>
    <col min="1" max="1" width="4.57421875" style="397" customWidth="1"/>
    <col min="2" max="2" width="21.421875" style="457" bestFit="1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41.140625" style="458" bestFit="1" customWidth="1"/>
    <col min="9" max="9" width="22.00390625" style="458" bestFit="1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19" t="s">
        <v>1189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1"/>
    </row>
    <row r="3" spans="2:36" ht="12.75" thickBot="1">
      <c r="B3" s="722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4"/>
    </row>
    <row r="4" spans="2:36" ht="33.75" customHeight="1">
      <c r="B4" s="725" t="s">
        <v>797</v>
      </c>
      <c r="C4" s="726"/>
      <c r="D4" s="726"/>
      <c r="E4" s="726"/>
      <c r="F4" s="726"/>
      <c r="G4" s="726"/>
      <c r="H4" s="727"/>
      <c r="I4" s="728" t="s">
        <v>1050</v>
      </c>
      <c r="J4" s="729"/>
      <c r="K4" s="729"/>
      <c r="L4" s="729"/>
      <c r="M4" s="729"/>
      <c r="N4" s="729"/>
      <c r="O4" s="728" t="s">
        <v>757</v>
      </c>
      <c r="P4" s="729"/>
      <c r="Q4" s="729"/>
      <c r="R4" s="729"/>
      <c r="S4" s="729"/>
      <c r="T4" s="730"/>
      <c r="U4" s="731" t="s">
        <v>758</v>
      </c>
      <c r="V4" s="732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3"/>
    </row>
    <row r="5" spans="2:36" ht="35.25" customHeight="1" thickBot="1">
      <c r="B5" s="736" t="s">
        <v>1051</v>
      </c>
      <c r="C5" s="737"/>
      <c r="D5" s="738"/>
      <c r="E5" s="398"/>
      <c r="F5" s="737" t="s">
        <v>816</v>
      </c>
      <c r="G5" s="737"/>
      <c r="H5" s="737"/>
      <c r="I5" s="737"/>
      <c r="J5" s="737"/>
      <c r="K5" s="737"/>
      <c r="L5" s="737"/>
      <c r="M5" s="737"/>
      <c r="N5" s="738"/>
      <c r="O5" s="739" t="s">
        <v>759</v>
      </c>
      <c r="P5" s="740"/>
      <c r="Q5" s="740"/>
      <c r="R5" s="740"/>
      <c r="S5" s="740"/>
      <c r="T5" s="740"/>
      <c r="U5" s="740"/>
      <c r="V5" s="740"/>
      <c r="W5" s="740"/>
      <c r="X5" s="740"/>
      <c r="Y5" s="740"/>
      <c r="Z5" s="740"/>
      <c r="AA5" s="740"/>
      <c r="AB5" s="740"/>
      <c r="AC5" s="740"/>
      <c r="AD5" s="740"/>
      <c r="AE5" s="740"/>
      <c r="AF5" s="741"/>
      <c r="AG5" s="742" t="s">
        <v>760</v>
      </c>
      <c r="AH5" s="743"/>
      <c r="AI5" s="743"/>
      <c r="AJ5" s="744"/>
    </row>
    <row r="6" spans="2:36" ht="36" customHeight="1">
      <c r="B6" s="745" t="s">
        <v>761</v>
      </c>
      <c r="C6" s="747" t="s">
        <v>762</v>
      </c>
      <c r="D6" s="748"/>
      <c r="E6" s="748"/>
      <c r="F6" s="748"/>
      <c r="G6" s="748"/>
      <c r="H6" s="748"/>
      <c r="I6" s="751" t="s">
        <v>763</v>
      </c>
      <c r="J6" s="753" t="s">
        <v>764</v>
      </c>
      <c r="K6" s="753" t="s">
        <v>765</v>
      </c>
      <c r="L6" s="717" t="s">
        <v>766</v>
      </c>
      <c r="M6" s="772" t="s">
        <v>767</v>
      </c>
      <c r="N6" s="774" t="s">
        <v>768</v>
      </c>
      <c r="O6" s="776" t="s">
        <v>769</v>
      </c>
      <c r="P6" s="735"/>
      <c r="Q6" s="734" t="s">
        <v>770</v>
      </c>
      <c r="R6" s="735"/>
      <c r="S6" s="734" t="s">
        <v>771</v>
      </c>
      <c r="T6" s="735"/>
      <c r="U6" s="734" t="s">
        <v>772</v>
      </c>
      <c r="V6" s="735"/>
      <c r="W6" s="734" t="s">
        <v>773</v>
      </c>
      <c r="X6" s="735"/>
      <c r="Y6" s="734" t="s">
        <v>774</v>
      </c>
      <c r="Z6" s="735"/>
      <c r="AA6" s="734" t="s">
        <v>775</v>
      </c>
      <c r="AB6" s="735"/>
      <c r="AC6" s="734" t="s">
        <v>776</v>
      </c>
      <c r="AD6" s="735"/>
      <c r="AE6" s="734" t="s">
        <v>777</v>
      </c>
      <c r="AF6" s="765"/>
      <c r="AG6" s="766" t="s">
        <v>778</v>
      </c>
      <c r="AH6" s="768" t="s">
        <v>779</v>
      </c>
      <c r="AI6" s="770" t="s">
        <v>780</v>
      </c>
      <c r="AJ6" s="755" t="s">
        <v>781</v>
      </c>
    </row>
    <row r="7" spans="2:36" ht="80.25" customHeight="1" thickBot="1">
      <c r="B7" s="746"/>
      <c r="C7" s="749"/>
      <c r="D7" s="750"/>
      <c r="E7" s="750"/>
      <c r="F7" s="750"/>
      <c r="G7" s="750"/>
      <c r="H7" s="750"/>
      <c r="I7" s="752"/>
      <c r="J7" s="754" t="s">
        <v>764</v>
      </c>
      <c r="K7" s="754"/>
      <c r="L7" s="718"/>
      <c r="M7" s="773"/>
      <c r="N7" s="775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67"/>
      <c r="AH7" s="769"/>
      <c r="AI7" s="771"/>
      <c r="AJ7" s="756"/>
    </row>
    <row r="8" spans="2:36" ht="108" customHeight="1" thickBot="1">
      <c r="B8" s="403" t="s">
        <v>785</v>
      </c>
      <c r="C8" s="777"/>
      <c r="D8" s="778"/>
      <c r="E8" s="778"/>
      <c r="F8" s="778"/>
      <c r="G8" s="778"/>
      <c r="H8" s="778"/>
      <c r="I8" s="468"/>
      <c r="J8" s="469"/>
      <c r="K8" s="470"/>
      <c r="L8" s="406"/>
      <c r="M8" s="407"/>
      <c r="N8" s="408"/>
      <c r="O8" s="409">
        <f>O10+O13</f>
        <v>0</v>
      </c>
      <c r="P8" s="410">
        <f aca="true" t="shared" si="0" ref="P8:AD8">P10+P13</f>
        <v>0</v>
      </c>
      <c r="Q8" s="410">
        <f t="shared" si="0"/>
        <v>0</v>
      </c>
      <c r="R8" s="410">
        <f t="shared" si="0"/>
        <v>0</v>
      </c>
      <c r="S8" s="410">
        <f t="shared" si="0"/>
        <v>0</v>
      </c>
      <c r="T8" s="410">
        <f t="shared" si="0"/>
        <v>0</v>
      </c>
      <c r="U8" s="410">
        <f t="shared" si="0"/>
        <v>0</v>
      </c>
      <c r="V8" s="410">
        <f t="shared" si="0"/>
        <v>0</v>
      </c>
      <c r="W8" s="410">
        <f t="shared" si="0"/>
        <v>0</v>
      </c>
      <c r="X8" s="410">
        <f t="shared" si="0"/>
        <v>0</v>
      </c>
      <c r="Y8" s="410">
        <f t="shared" si="0"/>
        <v>0</v>
      </c>
      <c r="Z8" s="410">
        <f t="shared" si="0"/>
        <v>0</v>
      </c>
      <c r="AA8" s="410">
        <f t="shared" si="0"/>
        <v>0</v>
      </c>
      <c r="AB8" s="410">
        <f t="shared" si="0"/>
        <v>0</v>
      </c>
      <c r="AC8" s="410">
        <f t="shared" si="0"/>
        <v>0</v>
      </c>
      <c r="AD8" s="410">
        <f t="shared" si="0"/>
        <v>0</v>
      </c>
      <c r="AE8" s="410">
        <f>SUM(O8,Q8,S8,U8,W8,Y8,AA8,AC8)</f>
        <v>0</v>
      </c>
      <c r="AF8" s="411">
        <f>SUM(P8,R8,T8,V8,X8,Z8,AB8,AD8)</f>
        <v>0</v>
      </c>
      <c r="AG8" s="412">
        <f>AG10+AG13</f>
        <v>0</v>
      </c>
      <c r="AH8" s="413"/>
      <c r="AI8" s="413"/>
      <c r="AJ8" s="414"/>
    </row>
    <row r="9" spans="2:36" ht="5.25" customHeight="1" thickBot="1">
      <c r="B9" s="759"/>
      <c r="C9" s="760"/>
      <c r="D9" s="760"/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Q9" s="760"/>
      <c r="R9" s="760"/>
      <c r="S9" s="760"/>
      <c r="T9" s="760"/>
      <c r="U9" s="760"/>
      <c r="V9" s="760"/>
      <c r="W9" s="760"/>
      <c r="X9" s="760"/>
      <c r="Y9" s="760"/>
      <c r="Z9" s="760"/>
      <c r="AA9" s="760"/>
      <c r="AB9" s="760"/>
      <c r="AC9" s="760"/>
      <c r="AD9" s="760"/>
      <c r="AE9" s="760"/>
      <c r="AF9" s="760"/>
      <c r="AG9" s="760"/>
      <c r="AH9" s="760"/>
      <c r="AI9" s="760"/>
      <c r="AJ9" s="761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1" ref="Q10:AD10">SUM(Q11:Q11)</f>
        <v>0</v>
      </c>
      <c r="R10" s="422">
        <f t="shared" si="1"/>
        <v>0</v>
      </c>
      <c r="S10" s="423">
        <f t="shared" si="1"/>
        <v>0</v>
      </c>
      <c r="T10" s="422">
        <f t="shared" si="1"/>
        <v>0</v>
      </c>
      <c r="U10" s="423">
        <f t="shared" si="1"/>
        <v>0</v>
      </c>
      <c r="V10" s="422">
        <f t="shared" si="1"/>
        <v>0</v>
      </c>
      <c r="W10" s="423">
        <f t="shared" si="1"/>
        <v>0</v>
      </c>
      <c r="X10" s="422">
        <f t="shared" si="1"/>
        <v>0</v>
      </c>
      <c r="Y10" s="423">
        <f t="shared" si="1"/>
        <v>0</v>
      </c>
      <c r="Z10" s="422">
        <f t="shared" si="1"/>
        <v>0</v>
      </c>
      <c r="AA10" s="423">
        <f t="shared" si="1"/>
        <v>0</v>
      </c>
      <c r="AB10" s="422">
        <f>SUM(AB11:AB11)</f>
        <v>0</v>
      </c>
      <c r="AC10" s="423">
        <f t="shared" si="1"/>
        <v>0</v>
      </c>
      <c r="AD10" s="422">
        <f t="shared" si="1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27" t="s">
        <v>308</v>
      </c>
      <c r="C11" s="428"/>
      <c r="D11" s="429"/>
      <c r="E11" s="429"/>
      <c r="F11" s="430"/>
      <c r="G11" s="429"/>
      <c r="H11" s="431" t="s">
        <v>1052</v>
      </c>
      <c r="I11" s="431" t="s">
        <v>1053</v>
      </c>
      <c r="J11" s="431">
        <v>30</v>
      </c>
      <c r="K11" s="432">
        <v>160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4.5" customHeight="1" thickBot="1">
      <c r="B12" s="762"/>
      <c r="C12" s="763"/>
      <c r="D12" s="763"/>
      <c r="E12" s="763"/>
      <c r="F12" s="763"/>
      <c r="G12" s="763"/>
      <c r="H12" s="763"/>
      <c r="I12" s="763"/>
      <c r="J12" s="763"/>
      <c r="K12" s="763"/>
      <c r="L12" s="763"/>
      <c r="M12" s="763"/>
      <c r="N12" s="763"/>
      <c r="O12" s="763"/>
      <c r="P12" s="763"/>
      <c r="Q12" s="763"/>
      <c r="R12" s="763"/>
      <c r="S12" s="763"/>
      <c r="T12" s="763"/>
      <c r="U12" s="763"/>
      <c r="V12" s="763"/>
      <c r="W12" s="763"/>
      <c r="X12" s="763"/>
      <c r="Y12" s="763"/>
      <c r="Z12" s="763"/>
      <c r="AA12" s="763"/>
      <c r="AB12" s="763"/>
      <c r="AC12" s="763"/>
      <c r="AD12" s="763"/>
      <c r="AE12" s="763"/>
      <c r="AF12" s="763"/>
      <c r="AG12" s="763"/>
      <c r="AH12" s="763"/>
      <c r="AI12" s="763"/>
      <c r="AJ12" s="764"/>
    </row>
    <row r="13" spans="2:36" ht="108" customHeight="1" thickBot="1">
      <c r="B13" s="415" t="s">
        <v>44</v>
      </c>
      <c r="C13" s="416" t="s">
        <v>786</v>
      </c>
      <c r="D13" s="416" t="s">
        <v>787</v>
      </c>
      <c r="E13" s="416" t="s">
        <v>793</v>
      </c>
      <c r="F13" s="416" t="s">
        <v>789</v>
      </c>
      <c r="G13" s="416" t="s">
        <v>790</v>
      </c>
      <c r="H13" s="417" t="s">
        <v>791</v>
      </c>
      <c r="I13" s="418" t="s">
        <v>792</v>
      </c>
      <c r="J13" s="416"/>
      <c r="K13" s="443"/>
      <c r="L13" s="443"/>
      <c r="M13" s="419"/>
      <c r="N13" s="420"/>
      <c r="O13" s="421">
        <f>SUM(O14:O14)</f>
        <v>0</v>
      </c>
      <c r="P13" s="422">
        <f>SUM(P14:P14)</f>
        <v>0</v>
      </c>
      <c r="Q13" s="423">
        <f aca="true" t="shared" si="2" ref="Q13:AD13">SUM(Q14:Q14)</f>
        <v>0</v>
      </c>
      <c r="R13" s="422">
        <f t="shared" si="2"/>
        <v>0</v>
      </c>
      <c r="S13" s="423">
        <f t="shared" si="2"/>
        <v>0</v>
      </c>
      <c r="T13" s="422">
        <f t="shared" si="2"/>
        <v>0</v>
      </c>
      <c r="U13" s="423">
        <f t="shared" si="2"/>
        <v>0</v>
      </c>
      <c r="V13" s="422">
        <f t="shared" si="2"/>
        <v>0</v>
      </c>
      <c r="W13" s="423">
        <f t="shared" si="2"/>
        <v>0</v>
      </c>
      <c r="X13" s="422">
        <f t="shared" si="2"/>
        <v>0</v>
      </c>
      <c r="Y13" s="423">
        <f t="shared" si="2"/>
        <v>0</v>
      </c>
      <c r="Z13" s="422">
        <f t="shared" si="2"/>
        <v>0</v>
      </c>
      <c r="AA13" s="423">
        <f t="shared" si="2"/>
        <v>0</v>
      </c>
      <c r="AB13" s="422">
        <f t="shared" si="2"/>
        <v>0</v>
      </c>
      <c r="AC13" s="423">
        <f t="shared" si="2"/>
        <v>0</v>
      </c>
      <c r="AD13" s="422">
        <f t="shared" si="2"/>
        <v>0</v>
      </c>
      <c r="AE13" s="423">
        <f>SUM(O13,Q13,S13,U13,W13,Y13,AA13,AC13)</f>
        <v>0</v>
      </c>
      <c r="AF13" s="422">
        <f>SUM(P13,R13,T13,V13,X13,Z13,AB13,AD13)</f>
        <v>0</v>
      </c>
      <c r="AG13" s="424">
        <f>SUM(AG14:AG14)</f>
        <v>0</v>
      </c>
      <c r="AH13" s="425"/>
      <c r="AI13" s="425"/>
      <c r="AJ13" s="426"/>
    </row>
    <row r="14" spans="2:37" ht="108" customHeight="1" thickBot="1">
      <c r="B14" s="467"/>
      <c r="C14" s="428"/>
      <c r="D14" s="429"/>
      <c r="E14" s="429"/>
      <c r="F14" s="444"/>
      <c r="G14" s="429"/>
      <c r="H14" s="445" t="s">
        <v>1054</v>
      </c>
      <c r="I14" s="446" t="s">
        <v>1055</v>
      </c>
      <c r="J14" s="431">
        <v>1</v>
      </c>
      <c r="K14" s="447">
        <v>300</v>
      </c>
      <c r="L14" s="448"/>
      <c r="M14" s="449"/>
      <c r="N14" s="450"/>
      <c r="O14" s="451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52"/>
      <c r="AH14" s="441"/>
      <c r="AI14" s="449"/>
      <c r="AJ14" s="453"/>
      <c r="AK14" s="454"/>
    </row>
    <row r="15" spans="2:36" ht="4.5" customHeight="1" thickBot="1">
      <c r="B15" s="759"/>
      <c r="C15" s="760"/>
      <c r="D15" s="760"/>
      <c r="E15" s="760"/>
      <c r="F15" s="760"/>
      <c r="G15" s="760"/>
      <c r="H15" s="760"/>
      <c r="I15" s="760"/>
      <c r="J15" s="760"/>
      <c r="K15" s="760"/>
      <c r="L15" s="760"/>
      <c r="M15" s="760"/>
      <c r="N15" s="760"/>
      <c r="O15" s="760"/>
      <c r="P15" s="760"/>
      <c r="Q15" s="760"/>
      <c r="R15" s="760"/>
      <c r="S15" s="760"/>
      <c r="T15" s="760"/>
      <c r="U15" s="760"/>
      <c r="V15" s="760"/>
      <c r="W15" s="760"/>
      <c r="X15" s="760"/>
      <c r="Y15" s="760"/>
      <c r="Z15" s="760"/>
      <c r="AA15" s="760"/>
      <c r="AB15" s="760"/>
      <c r="AC15" s="760"/>
      <c r="AD15" s="760"/>
      <c r="AE15" s="760"/>
      <c r="AF15" s="760"/>
      <c r="AG15" s="760"/>
      <c r="AH15" s="760"/>
      <c r="AI15" s="760"/>
      <c r="AJ15" s="761"/>
    </row>
    <row r="16" spans="2:36" ht="108" customHeight="1" thickBot="1">
      <c r="B16" s="415" t="s">
        <v>44</v>
      </c>
      <c r="C16" s="416" t="s">
        <v>786</v>
      </c>
      <c r="D16" s="416" t="s">
        <v>787</v>
      </c>
      <c r="E16" s="416" t="s">
        <v>788</v>
      </c>
      <c r="F16" s="416" t="s">
        <v>789</v>
      </c>
      <c r="G16" s="416" t="s">
        <v>790</v>
      </c>
      <c r="H16" s="417" t="s">
        <v>791</v>
      </c>
      <c r="I16" s="418" t="s">
        <v>792</v>
      </c>
      <c r="J16" s="419"/>
      <c r="K16" s="419"/>
      <c r="L16" s="419"/>
      <c r="M16" s="419"/>
      <c r="N16" s="420"/>
      <c r="O16" s="421">
        <f>SUM(O17:O17)</f>
        <v>0</v>
      </c>
      <c r="P16" s="422">
        <f>SUM(P17:P17)</f>
        <v>0</v>
      </c>
      <c r="Q16" s="423">
        <f aca="true" t="shared" si="3" ref="Q16:AA16">SUM(Q17:Q17)</f>
        <v>0</v>
      </c>
      <c r="R16" s="422">
        <f t="shared" si="3"/>
        <v>0</v>
      </c>
      <c r="S16" s="423">
        <f t="shared" si="3"/>
        <v>0</v>
      </c>
      <c r="T16" s="422">
        <f t="shared" si="3"/>
        <v>0</v>
      </c>
      <c r="U16" s="423">
        <f t="shared" si="3"/>
        <v>0</v>
      </c>
      <c r="V16" s="422">
        <f t="shared" si="3"/>
        <v>0</v>
      </c>
      <c r="W16" s="423">
        <f t="shared" si="3"/>
        <v>0</v>
      </c>
      <c r="X16" s="422">
        <f t="shared" si="3"/>
        <v>0</v>
      </c>
      <c r="Y16" s="423">
        <f t="shared" si="3"/>
        <v>0</v>
      </c>
      <c r="Z16" s="422">
        <f t="shared" si="3"/>
        <v>0</v>
      </c>
      <c r="AA16" s="423">
        <f t="shared" si="3"/>
        <v>0</v>
      </c>
      <c r="AB16" s="422">
        <f>SUM(AB17:AB17)</f>
        <v>0</v>
      </c>
      <c r="AC16" s="423">
        <f>SUM(AC17:AC17)</f>
        <v>0</v>
      </c>
      <c r="AD16" s="422">
        <f>SUM(AD17:AD17)</f>
        <v>0</v>
      </c>
      <c r="AE16" s="423">
        <f>SUM(O16,Q16,S16,U16,W16,Y16,AA16,AC16)</f>
        <v>0</v>
      </c>
      <c r="AF16" s="422">
        <f>SUM(P16,R16,T16,V16,X16,Z16,AB16,AD16)</f>
        <v>0</v>
      </c>
      <c r="AG16" s="424">
        <f>SUM(AG17:AG17)</f>
        <v>0</v>
      </c>
      <c r="AH16" s="425"/>
      <c r="AI16" s="425"/>
      <c r="AJ16" s="426"/>
    </row>
    <row r="17" spans="2:36" ht="108" customHeight="1" thickBot="1">
      <c r="B17" s="467"/>
      <c r="C17" s="428"/>
      <c r="D17" s="429"/>
      <c r="E17" s="429"/>
      <c r="F17" s="430"/>
      <c r="G17" s="429"/>
      <c r="H17" s="431" t="s">
        <v>1056</v>
      </c>
      <c r="I17" s="431" t="s">
        <v>1057</v>
      </c>
      <c r="J17" s="431">
        <v>4</v>
      </c>
      <c r="K17" s="432">
        <v>20</v>
      </c>
      <c r="L17" s="433"/>
      <c r="M17" s="433"/>
      <c r="N17" s="434"/>
      <c r="O17" s="435"/>
      <c r="P17" s="436"/>
      <c r="Q17" s="437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9"/>
      <c r="AF17" s="439"/>
      <c r="AG17" s="440"/>
      <c r="AH17" s="441"/>
      <c r="AI17" s="441"/>
      <c r="AJ17" s="442"/>
    </row>
    <row r="18" spans="2:36" ht="4.5" customHeight="1" thickBot="1">
      <c r="B18" s="762"/>
      <c r="C18" s="763"/>
      <c r="D18" s="763"/>
      <c r="E18" s="763"/>
      <c r="F18" s="763"/>
      <c r="G18" s="763"/>
      <c r="H18" s="763"/>
      <c r="I18" s="763"/>
      <c r="J18" s="763"/>
      <c r="K18" s="763"/>
      <c r="L18" s="763"/>
      <c r="M18" s="763"/>
      <c r="N18" s="763"/>
      <c r="O18" s="763"/>
      <c r="P18" s="763"/>
      <c r="Q18" s="763"/>
      <c r="R18" s="763"/>
      <c r="S18" s="763"/>
      <c r="T18" s="763"/>
      <c r="U18" s="763"/>
      <c r="V18" s="763"/>
      <c r="W18" s="763"/>
      <c r="X18" s="763"/>
      <c r="Y18" s="763"/>
      <c r="Z18" s="763"/>
      <c r="AA18" s="763"/>
      <c r="AB18" s="763"/>
      <c r="AC18" s="763"/>
      <c r="AD18" s="763"/>
      <c r="AE18" s="763"/>
      <c r="AF18" s="763"/>
      <c r="AG18" s="763"/>
      <c r="AH18" s="763"/>
      <c r="AI18" s="763"/>
      <c r="AJ18" s="764"/>
    </row>
    <row r="19" spans="2:36" ht="108" customHeight="1" thickBot="1">
      <c r="B19" s="415" t="s">
        <v>44</v>
      </c>
      <c r="C19" s="416" t="s">
        <v>786</v>
      </c>
      <c r="D19" s="416" t="s">
        <v>787</v>
      </c>
      <c r="E19" s="416" t="s">
        <v>793</v>
      </c>
      <c r="F19" s="416" t="s">
        <v>789</v>
      </c>
      <c r="G19" s="416" t="s">
        <v>790</v>
      </c>
      <c r="H19" s="417" t="s">
        <v>791</v>
      </c>
      <c r="I19" s="418" t="s">
        <v>792</v>
      </c>
      <c r="J19" s="416"/>
      <c r="K19" s="443"/>
      <c r="L19" s="443"/>
      <c r="M19" s="419"/>
      <c r="N19" s="420"/>
      <c r="O19" s="421">
        <f>SUM(O20:O20)</f>
        <v>0</v>
      </c>
      <c r="P19" s="422">
        <f>SUM(P20:P20)</f>
        <v>0</v>
      </c>
      <c r="Q19" s="423">
        <f aca="true" t="shared" si="4" ref="Q19:AD19">SUM(Q20:Q20)</f>
        <v>0</v>
      </c>
      <c r="R19" s="422">
        <f t="shared" si="4"/>
        <v>0</v>
      </c>
      <c r="S19" s="423">
        <f t="shared" si="4"/>
        <v>0</v>
      </c>
      <c r="T19" s="422">
        <f t="shared" si="4"/>
        <v>0</v>
      </c>
      <c r="U19" s="423">
        <f t="shared" si="4"/>
        <v>0</v>
      </c>
      <c r="V19" s="422">
        <f t="shared" si="4"/>
        <v>0</v>
      </c>
      <c r="W19" s="423">
        <f t="shared" si="4"/>
        <v>0</v>
      </c>
      <c r="X19" s="422">
        <f t="shared" si="4"/>
        <v>0</v>
      </c>
      <c r="Y19" s="423">
        <f t="shared" si="4"/>
        <v>0</v>
      </c>
      <c r="Z19" s="422">
        <f t="shared" si="4"/>
        <v>0</v>
      </c>
      <c r="AA19" s="423">
        <f t="shared" si="4"/>
        <v>0</v>
      </c>
      <c r="AB19" s="422">
        <f t="shared" si="4"/>
        <v>0</v>
      </c>
      <c r="AC19" s="423">
        <f t="shared" si="4"/>
        <v>0</v>
      </c>
      <c r="AD19" s="422">
        <f t="shared" si="4"/>
        <v>0</v>
      </c>
      <c r="AE19" s="423">
        <f>SUM(O19,Q19,S19,U19,W19,Y19,AA19,AC19)</f>
        <v>0</v>
      </c>
      <c r="AF19" s="422">
        <f>SUM(P19,R19,T19,V19,X19,Z19,AB19,AD19)</f>
        <v>0</v>
      </c>
      <c r="AG19" s="424">
        <f>SUM(AG20:AG20)</f>
        <v>0</v>
      </c>
      <c r="AH19" s="425"/>
      <c r="AI19" s="425"/>
      <c r="AJ19" s="426"/>
    </row>
    <row r="20" spans="2:36" ht="108" customHeight="1" thickBot="1">
      <c r="B20" s="467"/>
      <c r="C20" s="428"/>
      <c r="D20" s="429"/>
      <c r="E20" s="429"/>
      <c r="F20" s="444"/>
      <c r="G20" s="429"/>
      <c r="H20" s="445" t="s">
        <v>1058</v>
      </c>
      <c r="I20" s="446" t="s">
        <v>1059</v>
      </c>
      <c r="J20" s="431">
        <v>1</v>
      </c>
      <c r="K20" s="447">
        <v>2</v>
      </c>
      <c r="L20" s="448"/>
      <c r="M20" s="449"/>
      <c r="N20" s="450"/>
      <c r="O20" s="451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52"/>
      <c r="AH20" s="441"/>
      <c r="AI20" s="449"/>
      <c r="AJ20" s="453"/>
    </row>
    <row r="21" spans="2:36" ht="4.5" customHeight="1" thickBot="1">
      <c r="B21" s="762"/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763"/>
      <c r="N21" s="763"/>
      <c r="O21" s="763"/>
      <c r="P21" s="763"/>
      <c r="Q21" s="763"/>
      <c r="R21" s="763"/>
      <c r="S21" s="763"/>
      <c r="T21" s="763"/>
      <c r="U21" s="763"/>
      <c r="V21" s="763"/>
      <c r="W21" s="763"/>
      <c r="X21" s="763"/>
      <c r="Y21" s="763"/>
      <c r="Z21" s="763"/>
      <c r="AA21" s="763"/>
      <c r="AB21" s="763"/>
      <c r="AC21" s="763"/>
      <c r="AD21" s="763"/>
      <c r="AE21" s="763"/>
      <c r="AF21" s="763"/>
      <c r="AG21" s="763"/>
      <c r="AH21" s="763"/>
      <c r="AI21" s="763"/>
      <c r="AJ21" s="764"/>
    </row>
    <row r="22" spans="2:36" ht="108" customHeight="1" thickBot="1">
      <c r="B22" s="415" t="s">
        <v>44</v>
      </c>
      <c r="C22" s="416" t="s">
        <v>786</v>
      </c>
      <c r="D22" s="416" t="s">
        <v>787</v>
      </c>
      <c r="E22" s="416" t="s">
        <v>788</v>
      </c>
      <c r="F22" s="416" t="s">
        <v>789</v>
      </c>
      <c r="G22" s="416" t="s">
        <v>790</v>
      </c>
      <c r="H22" s="417" t="s">
        <v>791</v>
      </c>
      <c r="I22" s="418" t="s">
        <v>792</v>
      </c>
      <c r="J22" s="419"/>
      <c r="K22" s="419"/>
      <c r="L22" s="419"/>
      <c r="M22" s="419"/>
      <c r="N22" s="420"/>
      <c r="O22" s="421">
        <f>SUM(O23:O23)</f>
        <v>0</v>
      </c>
      <c r="P22" s="422">
        <f>SUM(P23:P23)</f>
        <v>0</v>
      </c>
      <c r="Q22" s="423">
        <f aca="true" t="shared" si="5" ref="Q22:AA22">SUM(Q23:Q23)</f>
        <v>0</v>
      </c>
      <c r="R22" s="422">
        <f t="shared" si="5"/>
        <v>0</v>
      </c>
      <c r="S22" s="423">
        <f t="shared" si="5"/>
        <v>0</v>
      </c>
      <c r="T22" s="422">
        <f t="shared" si="5"/>
        <v>0</v>
      </c>
      <c r="U22" s="423">
        <f t="shared" si="5"/>
        <v>0</v>
      </c>
      <c r="V22" s="422">
        <f t="shared" si="5"/>
        <v>0</v>
      </c>
      <c r="W22" s="423">
        <f t="shared" si="5"/>
        <v>0</v>
      </c>
      <c r="X22" s="422">
        <f t="shared" si="5"/>
        <v>0</v>
      </c>
      <c r="Y22" s="423">
        <f t="shared" si="5"/>
        <v>0</v>
      </c>
      <c r="Z22" s="422">
        <f t="shared" si="5"/>
        <v>0</v>
      </c>
      <c r="AA22" s="423">
        <f t="shared" si="5"/>
        <v>0</v>
      </c>
      <c r="AB22" s="422">
        <f>SUM(AB23:AB23)</f>
        <v>0</v>
      </c>
      <c r="AC22" s="423">
        <f>SUM(AC23:AC23)</f>
        <v>0</v>
      </c>
      <c r="AD22" s="422">
        <f>SUM(AD23:AD23)</f>
        <v>0</v>
      </c>
      <c r="AE22" s="423">
        <f>SUM(O22,Q22,S22,U22,W22,Y22,AA22,AC22)</f>
        <v>0</v>
      </c>
      <c r="AF22" s="422">
        <f>SUM(P22,R22,T22,V22,X22,Z22,AB22,AD22)</f>
        <v>0</v>
      </c>
      <c r="AG22" s="424">
        <f>SUM(AG23:AG23)</f>
        <v>0</v>
      </c>
      <c r="AH22" s="425"/>
      <c r="AI22" s="425"/>
      <c r="AJ22" s="426"/>
    </row>
    <row r="23" spans="2:36" ht="108" customHeight="1" thickBot="1">
      <c r="B23" s="427" t="s">
        <v>306</v>
      </c>
      <c r="C23" s="428"/>
      <c r="D23" s="429"/>
      <c r="E23" s="429"/>
      <c r="F23" s="430"/>
      <c r="G23" s="429"/>
      <c r="H23" s="431" t="s">
        <v>1060</v>
      </c>
      <c r="I23" s="431" t="s">
        <v>1061</v>
      </c>
      <c r="J23" s="431">
        <v>10</v>
      </c>
      <c r="K23" s="432">
        <v>20</v>
      </c>
      <c r="L23" s="433"/>
      <c r="M23" s="433"/>
      <c r="N23" s="434"/>
      <c r="O23" s="435"/>
      <c r="P23" s="436"/>
      <c r="Q23" s="437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9"/>
      <c r="AF23" s="439"/>
      <c r="AG23" s="440"/>
      <c r="AH23" s="441"/>
      <c r="AI23" s="441"/>
      <c r="AJ23" s="442"/>
    </row>
    <row r="24" spans="2:36" ht="4.5" customHeight="1" thickBot="1">
      <c r="B24" s="762"/>
      <c r="C24" s="763"/>
      <c r="D24" s="763"/>
      <c r="E24" s="763"/>
      <c r="F24" s="763"/>
      <c r="G24" s="763"/>
      <c r="H24" s="763"/>
      <c r="I24" s="763"/>
      <c r="J24" s="763"/>
      <c r="K24" s="763"/>
      <c r="L24" s="763"/>
      <c r="M24" s="763"/>
      <c r="N24" s="763"/>
      <c r="O24" s="763"/>
      <c r="P24" s="763"/>
      <c r="Q24" s="763"/>
      <c r="R24" s="763"/>
      <c r="S24" s="763"/>
      <c r="T24" s="763"/>
      <c r="U24" s="763"/>
      <c r="V24" s="763"/>
      <c r="W24" s="763"/>
      <c r="X24" s="763"/>
      <c r="Y24" s="763"/>
      <c r="Z24" s="763"/>
      <c r="AA24" s="763"/>
      <c r="AB24" s="763"/>
      <c r="AC24" s="763"/>
      <c r="AD24" s="763"/>
      <c r="AE24" s="763"/>
      <c r="AF24" s="763"/>
      <c r="AG24" s="763"/>
      <c r="AH24" s="763"/>
      <c r="AI24" s="763"/>
      <c r="AJ24" s="764"/>
    </row>
    <row r="25" spans="2:36" ht="108" customHeight="1" thickBot="1">
      <c r="B25" s="415" t="s">
        <v>44</v>
      </c>
      <c r="C25" s="416" t="s">
        <v>786</v>
      </c>
      <c r="D25" s="416" t="s">
        <v>787</v>
      </c>
      <c r="E25" s="416" t="s">
        <v>793</v>
      </c>
      <c r="F25" s="416" t="s">
        <v>789</v>
      </c>
      <c r="G25" s="416" t="s">
        <v>790</v>
      </c>
      <c r="H25" s="417" t="s">
        <v>791</v>
      </c>
      <c r="I25" s="418" t="s">
        <v>792</v>
      </c>
      <c r="J25" s="416"/>
      <c r="K25" s="443"/>
      <c r="L25" s="443"/>
      <c r="M25" s="419"/>
      <c r="N25" s="420"/>
      <c r="O25" s="421">
        <f>SUM(O26:O26)</f>
        <v>0</v>
      </c>
      <c r="P25" s="422">
        <f>SUM(P26:P26)</f>
        <v>0</v>
      </c>
      <c r="Q25" s="423">
        <f aca="true" t="shared" si="6" ref="Q25:AD25">SUM(Q26:Q26)</f>
        <v>0</v>
      </c>
      <c r="R25" s="422">
        <f t="shared" si="6"/>
        <v>0</v>
      </c>
      <c r="S25" s="423">
        <f t="shared" si="6"/>
        <v>0</v>
      </c>
      <c r="T25" s="422">
        <f t="shared" si="6"/>
        <v>0</v>
      </c>
      <c r="U25" s="423">
        <f t="shared" si="6"/>
        <v>0</v>
      </c>
      <c r="V25" s="422">
        <f t="shared" si="6"/>
        <v>0</v>
      </c>
      <c r="W25" s="423">
        <f t="shared" si="6"/>
        <v>0</v>
      </c>
      <c r="X25" s="422">
        <f t="shared" si="6"/>
        <v>0</v>
      </c>
      <c r="Y25" s="423">
        <f t="shared" si="6"/>
        <v>0</v>
      </c>
      <c r="Z25" s="422">
        <f t="shared" si="6"/>
        <v>0</v>
      </c>
      <c r="AA25" s="423">
        <f t="shared" si="6"/>
        <v>0</v>
      </c>
      <c r="AB25" s="422">
        <f t="shared" si="6"/>
        <v>0</v>
      </c>
      <c r="AC25" s="423">
        <f t="shared" si="6"/>
        <v>0</v>
      </c>
      <c r="AD25" s="422">
        <f t="shared" si="6"/>
        <v>0</v>
      </c>
      <c r="AE25" s="423">
        <f>SUM(O25,Q25,S25,U25,W25,Y25,AA25,AC25)</f>
        <v>0</v>
      </c>
      <c r="AF25" s="422">
        <f>SUM(P25,R25,T25,V25,X25,Z25,AB25,AD25)</f>
        <v>0</v>
      </c>
      <c r="AG25" s="424">
        <f>SUM(AG26:AG26)</f>
        <v>0</v>
      </c>
      <c r="AH25" s="425"/>
      <c r="AI25" s="425"/>
      <c r="AJ25" s="426"/>
    </row>
    <row r="26" spans="2:36" ht="108" customHeight="1" thickBot="1">
      <c r="B26" s="467"/>
      <c r="C26" s="428"/>
      <c r="D26" s="429"/>
      <c r="E26" s="429"/>
      <c r="F26" s="444"/>
      <c r="G26" s="429"/>
      <c r="H26" s="445" t="s">
        <v>1062</v>
      </c>
      <c r="I26" s="446" t="s">
        <v>1063</v>
      </c>
      <c r="J26" s="431">
        <v>0</v>
      </c>
      <c r="K26" s="447">
        <v>160</v>
      </c>
      <c r="L26" s="448"/>
      <c r="M26" s="449"/>
      <c r="N26" s="450"/>
      <c r="O26" s="451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52"/>
      <c r="AH26" s="441"/>
      <c r="AI26" s="449"/>
      <c r="AJ26" s="453"/>
    </row>
    <row r="27" spans="2:36" ht="4.5" customHeight="1" thickBot="1">
      <c r="B27" s="762"/>
      <c r="C27" s="763"/>
      <c r="D27" s="763"/>
      <c r="E27" s="763"/>
      <c r="F27" s="763"/>
      <c r="G27" s="763"/>
      <c r="H27" s="763"/>
      <c r="I27" s="763"/>
      <c r="J27" s="763"/>
      <c r="K27" s="763"/>
      <c r="L27" s="763"/>
      <c r="M27" s="763"/>
      <c r="N27" s="763"/>
      <c r="O27" s="763"/>
      <c r="P27" s="763"/>
      <c r="Q27" s="763"/>
      <c r="R27" s="763"/>
      <c r="S27" s="763"/>
      <c r="T27" s="763"/>
      <c r="U27" s="763"/>
      <c r="V27" s="763"/>
      <c r="W27" s="763"/>
      <c r="X27" s="763"/>
      <c r="Y27" s="763"/>
      <c r="Z27" s="763"/>
      <c r="AA27" s="763"/>
      <c r="AB27" s="763"/>
      <c r="AC27" s="763"/>
      <c r="AD27" s="763"/>
      <c r="AE27" s="763"/>
      <c r="AF27" s="763"/>
      <c r="AG27" s="763"/>
      <c r="AH27" s="763"/>
      <c r="AI27" s="763"/>
      <c r="AJ27" s="764"/>
    </row>
    <row r="28" spans="2:36" ht="108" customHeight="1" thickBot="1">
      <c r="B28" s="415" t="s">
        <v>44</v>
      </c>
      <c r="C28" s="416" t="s">
        <v>786</v>
      </c>
      <c r="D28" s="416" t="s">
        <v>787</v>
      </c>
      <c r="E28" s="416" t="s">
        <v>788</v>
      </c>
      <c r="F28" s="416" t="s">
        <v>789</v>
      </c>
      <c r="G28" s="416" t="s">
        <v>790</v>
      </c>
      <c r="H28" s="417" t="s">
        <v>791</v>
      </c>
      <c r="I28" s="418" t="s">
        <v>792</v>
      </c>
      <c r="J28" s="419"/>
      <c r="K28" s="419"/>
      <c r="L28" s="419"/>
      <c r="M28" s="419"/>
      <c r="N28" s="420"/>
      <c r="O28" s="421">
        <f>SUM(O29:O29)</f>
        <v>0</v>
      </c>
      <c r="P28" s="422">
        <f>SUM(P29:P29)</f>
        <v>0</v>
      </c>
      <c r="Q28" s="423">
        <f aca="true" t="shared" si="7" ref="Q28:AA28">SUM(Q29:Q29)</f>
        <v>0</v>
      </c>
      <c r="R28" s="422">
        <f t="shared" si="7"/>
        <v>0</v>
      </c>
      <c r="S28" s="423">
        <f t="shared" si="7"/>
        <v>0</v>
      </c>
      <c r="T28" s="422">
        <f t="shared" si="7"/>
        <v>0</v>
      </c>
      <c r="U28" s="423">
        <f t="shared" si="7"/>
        <v>0</v>
      </c>
      <c r="V28" s="422">
        <f t="shared" si="7"/>
        <v>0</v>
      </c>
      <c r="W28" s="423">
        <f t="shared" si="7"/>
        <v>0</v>
      </c>
      <c r="X28" s="422">
        <f t="shared" si="7"/>
        <v>0</v>
      </c>
      <c r="Y28" s="423">
        <f t="shared" si="7"/>
        <v>0</v>
      </c>
      <c r="Z28" s="422">
        <f t="shared" si="7"/>
        <v>0</v>
      </c>
      <c r="AA28" s="423">
        <f t="shared" si="7"/>
        <v>0</v>
      </c>
      <c r="AB28" s="422">
        <f>SUM(AB29:AB29)</f>
        <v>0</v>
      </c>
      <c r="AC28" s="423">
        <f>SUM(AC29:AC29)</f>
        <v>0</v>
      </c>
      <c r="AD28" s="422">
        <f>SUM(AD29:AD29)</f>
        <v>0</v>
      </c>
      <c r="AE28" s="423">
        <f>SUM(O28,Q28,S28,U28,W28,Y28,AA28,AC28)</f>
        <v>0</v>
      </c>
      <c r="AF28" s="422">
        <f>SUM(P28,R28,T28,V28,X28,Z28,AB28,AD28)</f>
        <v>0</v>
      </c>
      <c r="AG28" s="424">
        <f>SUM(AG29:AG29)</f>
        <v>0</v>
      </c>
      <c r="AH28" s="425"/>
      <c r="AI28" s="425"/>
      <c r="AJ28" s="426"/>
    </row>
    <row r="29" spans="2:36" ht="108" customHeight="1" thickBot="1">
      <c r="B29" s="467"/>
      <c r="C29" s="428"/>
      <c r="D29" s="429"/>
      <c r="E29" s="429"/>
      <c r="F29" s="430"/>
      <c r="G29" s="429"/>
      <c r="H29" s="431" t="s">
        <v>1064</v>
      </c>
      <c r="I29" s="431" t="s">
        <v>1063</v>
      </c>
      <c r="J29" s="431">
        <v>0</v>
      </c>
      <c r="K29" s="432">
        <v>1</v>
      </c>
      <c r="L29" s="433"/>
      <c r="M29" s="433"/>
      <c r="N29" s="434"/>
      <c r="O29" s="435"/>
      <c r="P29" s="436"/>
      <c r="Q29" s="437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9"/>
      <c r="AF29" s="439"/>
      <c r="AG29" s="440"/>
      <c r="AH29" s="441"/>
      <c r="AI29" s="441"/>
      <c r="AJ29" s="442"/>
    </row>
    <row r="30" spans="2:36" ht="4.5" customHeight="1" thickBot="1">
      <c r="B30" s="762"/>
      <c r="C30" s="763"/>
      <c r="D30" s="763"/>
      <c r="E30" s="763"/>
      <c r="F30" s="763"/>
      <c r="G30" s="763"/>
      <c r="H30" s="763"/>
      <c r="I30" s="763"/>
      <c r="J30" s="763"/>
      <c r="K30" s="763"/>
      <c r="L30" s="763"/>
      <c r="M30" s="763"/>
      <c r="N30" s="763"/>
      <c r="O30" s="763"/>
      <c r="P30" s="763"/>
      <c r="Q30" s="763"/>
      <c r="R30" s="763"/>
      <c r="S30" s="763"/>
      <c r="T30" s="763"/>
      <c r="U30" s="763"/>
      <c r="V30" s="763"/>
      <c r="W30" s="763"/>
      <c r="X30" s="763"/>
      <c r="Y30" s="763"/>
      <c r="Z30" s="763"/>
      <c r="AA30" s="763"/>
      <c r="AB30" s="763"/>
      <c r="AC30" s="763"/>
      <c r="AD30" s="763"/>
      <c r="AE30" s="763"/>
      <c r="AF30" s="763"/>
      <c r="AG30" s="763"/>
      <c r="AH30" s="763"/>
      <c r="AI30" s="763"/>
      <c r="AJ30" s="764"/>
    </row>
    <row r="31" spans="2:36" ht="108" customHeight="1" thickBot="1">
      <c r="B31" s="415" t="s">
        <v>44</v>
      </c>
      <c r="C31" s="416" t="s">
        <v>786</v>
      </c>
      <c r="D31" s="416" t="s">
        <v>787</v>
      </c>
      <c r="E31" s="416" t="s">
        <v>793</v>
      </c>
      <c r="F31" s="416" t="s">
        <v>789</v>
      </c>
      <c r="G31" s="416" t="s">
        <v>790</v>
      </c>
      <c r="H31" s="417" t="s">
        <v>791</v>
      </c>
      <c r="I31" s="418" t="s">
        <v>792</v>
      </c>
      <c r="J31" s="416"/>
      <c r="K31" s="443"/>
      <c r="L31" s="443"/>
      <c r="M31" s="419"/>
      <c r="N31" s="420"/>
      <c r="O31" s="421">
        <f>SUM(O32:O32)</f>
        <v>0</v>
      </c>
      <c r="P31" s="422">
        <f>SUM(P32:P32)</f>
        <v>0</v>
      </c>
      <c r="Q31" s="423">
        <f aca="true" t="shared" si="8" ref="Q31:AD31">SUM(Q32:Q32)</f>
        <v>0</v>
      </c>
      <c r="R31" s="422">
        <f t="shared" si="8"/>
        <v>0</v>
      </c>
      <c r="S31" s="423">
        <f t="shared" si="8"/>
        <v>0</v>
      </c>
      <c r="T31" s="422">
        <f t="shared" si="8"/>
        <v>0</v>
      </c>
      <c r="U31" s="423">
        <f t="shared" si="8"/>
        <v>0</v>
      </c>
      <c r="V31" s="422">
        <f t="shared" si="8"/>
        <v>0</v>
      </c>
      <c r="W31" s="423">
        <f t="shared" si="8"/>
        <v>0</v>
      </c>
      <c r="X31" s="422">
        <f t="shared" si="8"/>
        <v>0</v>
      </c>
      <c r="Y31" s="423">
        <f t="shared" si="8"/>
        <v>0</v>
      </c>
      <c r="Z31" s="422">
        <f t="shared" si="8"/>
        <v>0</v>
      </c>
      <c r="AA31" s="423">
        <f t="shared" si="8"/>
        <v>0</v>
      </c>
      <c r="AB31" s="422">
        <f t="shared" si="8"/>
        <v>0</v>
      </c>
      <c r="AC31" s="423">
        <f t="shared" si="8"/>
        <v>0</v>
      </c>
      <c r="AD31" s="422">
        <f t="shared" si="8"/>
        <v>0</v>
      </c>
      <c r="AE31" s="423">
        <f>SUM(O31,Q31,S31,U31,W31,Y31,AA31,AC31)</f>
        <v>0</v>
      </c>
      <c r="AF31" s="422">
        <f>SUM(P31,R31,T31,V31,X31,Z31,AB31,AD31)</f>
        <v>0</v>
      </c>
      <c r="AG31" s="424">
        <f>SUM(AG32:AG32)</f>
        <v>0</v>
      </c>
      <c r="AH31" s="425"/>
      <c r="AI31" s="425"/>
      <c r="AJ31" s="426"/>
    </row>
    <row r="32" spans="2:36" ht="108" customHeight="1" thickBot="1">
      <c r="B32" s="467"/>
      <c r="C32" s="428"/>
      <c r="D32" s="429"/>
      <c r="E32" s="429"/>
      <c r="F32" s="444"/>
      <c r="G32" s="429"/>
      <c r="H32" s="445" t="s">
        <v>1065</v>
      </c>
      <c r="I32" s="446" t="s">
        <v>1066</v>
      </c>
      <c r="J32" s="431">
        <v>0</v>
      </c>
      <c r="K32" s="447">
        <v>7</v>
      </c>
      <c r="L32" s="448"/>
      <c r="M32" s="449"/>
      <c r="N32" s="450"/>
      <c r="O32" s="451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52"/>
      <c r="AH32" s="441"/>
      <c r="AI32" s="449"/>
      <c r="AJ32" s="453"/>
    </row>
    <row r="33" spans="2:36" ht="4.5" customHeight="1" thickBot="1">
      <c r="B33" s="762"/>
      <c r="C33" s="763"/>
      <c r="D33" s="763"/>
      <c r="E33" s="763"/>
      <c r="F33" s="763"/>
      <c r="G33" s="763"/>
      <c r="H33" s="763"/>
      <c r="I33" s="763"/>
      <c r="J33" s="763"/>
      <c r="K33" s="763"/>
      <c r="L33" s="763"/>
      <c r="M33" s="763"/>
      <c r="N33" s="763"/>
      <c r="O33" s="763"/>
      <c r="P33" s="763"/>
      <c r="Q33" s="763"/>
      <c r="R33" s="763"/>
      <c r="S33" s="763"/>
      <c r="T33" s="763"/>
      <c r="U33" s="763"/>
      <c r="V33" s="763"/>
      <c r="W33" s="763"/>
      <c r="X33" s="763"/>
      <c r="Y33" s="763"/>
      <c r="Z33" s="763"/>
      <c r="AA33" s="763"/>
      <c r="AB33" s="763"/>
      <c r="AC33" s="763"/>
      <c r="AD33" s="763"/>
      <c r="AE33" s="763"/>
      <c r="AF33" s="763"/>
      <c r="AG33" s="763"/>
      <c r="AH33" s="763"/>
      <c r="AI33" s="763"/>
      <c r="AJ33" s="764"/>
    </row>
    <row r="34" spans="2:36" ht="108" customHeight="1" thickBot="1">
      <c r="B34" s="415" t="s">
        <v>44</v>
      </c>
      <c r="C34" s="416" t="s">
        <v>786</v>
      </c>
      <c r="D34" s="416" t="s">
        <v>787</v>
      </c>
      <c r="E34" s="416" t="s">
        <v>788</v>
      </c>
      <c r="F34" s="416" t="s">
        <v>789</v>
      </c>
      <c r="G34" s="416" t="s">
        <v>790</v>
      </c>
      <c r="H34" s="417" t="s">
        <v>791</v>
      </c>
      <c r="I34" s="418" t="s">
        <v>792</v>
      </c>
      <c r="J34" s="419"/>
      <c r="K34" s="419"/>
      <c r="L34" s="419"/>
      <c r="M34" s="419"/>
      <c r="N34" s="420"/>
      <c r="O34" s="421">
        <f>SUM(O35:O35)</f>
        <v>0</v>
      </c>
      <c r="P34" s="422">
        <f>SUM(P35:P35)</f>
        <v>0</v>
      </c>
      <c r="Q34" s="423">
        <f aca="true" t="shared" si="9" ref="Q34:AA34">SUM(Q35:Q35)</f>
        <v>0</v>
      </c>
      <c r="R34" s="422">
        <f t="shared" si="9"/>
        <v>0</v>
      </c>
      <c r="S34" s="423">
        <f t="shared" si="9"/>
        <v>0</v>
      </c>
      <c r="T34" s="422">
        <f t="shared" si="9"/>
        <v>0</v>
      </c>
      <c r="U34" s="423">
        <f t="shared" si="9"/>
        <v>0</v>
      </c>
      <c r="V34" s="422">
        <f t="shared" si="9"/>
        <v>0</v>
      </c>
      <c r="W34" s="423">
        <f t="shared" si="9"/>
        <v>0</v>
      </c>
      <c r="X34" s="422">
        <f t="shared" si="9"/>
        <v>0</v>
      </c>
      <c r="Y34" s="423">
        <f t="shared" si="9"/>
        <v>0</v>
      </c>
      <c r="Z34" s="422">
        <f t="shared" si="9"/>
        <v>0</v>
      </c>
      <c r="AA34" s="423">
        <f t="shared" si="9"/>
        <v>0</v>
      </c>
      <c r="AB34" s="422">
        <f>SUM(AB35:AB35)</f>
        <v>0</v>
      </c>
      <c r="AC34" s="423">
        <f>SUM(AC35:AC35)</f>
        <v>0</v>
      </c>
      <c r="AD34" s="422">
        <f>SUM(AD35:AD35)</f>
        <v>0</v>
      </c>
      <c r="AE34" s="423">
        <f>SUM(O34,Q34,S34,U34,W34,Y34,AA34,AC34)</f>
        <v>0</v>
      </c>
      <c r="AF34" s="422">
        <f>SUM(P34,R34,T34,V34,X34,Z34,AB34,AD34)</f>
        <v>0</v>
      </c>
      <c r="AG34" s="424">
        <f>SUM(AG35:AG35)</f>
        <v>0</v>
      </c>
      <c r="AH34" s="425"/>
      <c r="AI34" s="425"/>
      <c r="AJ34" s="426"/>
    </row>
    <row r="35" spans="2:36" ht="108" customHeight="1" thickBot="1">
      <c r="B35" s="427" t="s">
        <v>308</v>
      </c>
      <c r="C35" s="428"/>
      <c r="D35" s="429"/>
      <c r="E35" s="429"/>
      <c r="F35" s="430"/>
      <c r="G35" s="429"/>
      <c r="H35" s="431" t="s">
        <v>1067</v>
      </c>
      <c r="I35" s="431" t="s">
        <v>1068</v>
      </c>
      <c r="J35" s="431">
        <v>20</v>
      </c>
      <c r="K35" s="432">
        <v>60</v>
      </c>
      <c r="L35" s="433"/>
      <c r="M35" s="433"/>
      <c r="N35" s="434"/>
      <c r="O35" s="435"/>
      <c r="P35" s="436"/>
      <c r="Q35" s="437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9"/>
      <c r="AF35" s="439"/>
      <c r="AG35" s="440"/>
      <c r="AH35" s="441"/>
      <c r="AI35" s="441"/>
      <c r="AJ35" s="442"/>
    </row>
    <row r="36" spans="2:36" ht="4.5" customHeight="1" thickBot="1">
      <c r="B36" s="762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763"/>
      <c r="N36" s="763"/>
      <c r="O36" s="763"/>
      <c r="P36" s="763"/>
      <c r="Q36" s="763"/>
      <c r="R36" s="763"/>
      <c r="S36" s="763"/>
      <c r="T36" s="763"/>
      <c r="U36" s="763"/>
      <c r="V36" s="763"/>
      <c r="W36" s="763"/>
      <c r="X36" s="763"/>
      <c r="Y36" s="763"/>
      <c r="Z36" s="763"/>
      <c r="AA36" s="763"/>
      <c r="AB36" s="763"/>
      <c r="AC36" s="763"/>
      <c r="AD36" s="763"/>
      <c r="AE36" s="763"/>
      <c r="AF36" s="763"/>
      <c r="AG36" s="763"/>
      <c r="AH36" s="763"/>
      <c r="AI36" s="763"/>
      <c r="AJ36" s="764"/>
    </row>
    <row r="37" spans="2:36" ht="108" customHeight="1" thickBot="1">
      <c r="B37" s="415" t="s">
        <v>44</v>
      </c>
      <c r="C37" s="416" t="s">
        <v>786</v>
      </c>
      <c r="D37" s="416" t="s">
        <v>787</v>
      </c>
      <c r="E37" s="416" t="s">
        <v>793</v>
      </c>
      <c r="F37" s="416" t="s">
        <v>789</v>
      </c>
      <c r="G37" s="416" t="s">
        <v>790</v>
      </c>
      <c r="H37" s="417" t="s">
        <v>791</v>
      </c>
      <c r="I37" s="418" t="s">
        <v>792</v>
      </c>
      <c r="J37" s="416"/>
      <c r="K37" s="443"/>
      <c r="L37" s="443"/>
      <c r="M37" s="419"/>
      <c r="N37" s="420"/>
      <c r="O37" s="421">
        <f>SUM(O38:O38)</f>
        <v>0</v>
      </c>
      <c r="P37" s="422">
        <f>SUM(P38:P38)</f>
        <v>0</v>
      </c>
      <c r="Q37" s="423">
        <f aca="true" t="shared" si="10" ref="Q37:AD37">SUM(Q38:Q38)</f>
        <v>0</v>
      </c>
      <c r="R37" s="422">
        <f t="shared" si="10"/>
        <v>0</v>
      </c>
      <c r="S37" s="423">
        <f t="shared" si="10"/>
        <v>0</v>
      </c>
      <c r="T37" s="422">
        <f t="shared" si="10"/>
        <v>0</v>
      </c>
      <c r="U37" s="423">
        <f t="shared" si="10"/>
        <v>0</v>
      </c>
      <c r="V37" s="422">
        <f t="shared" si="10"/>
        <v>0</v>
      </c>
      <c r="W37" s="423">
        <f t="shared" si="10"/>
        <v>0</v>
      </c>
      <c r="X37" s="422">
        <f t="shared" si="10"/>
        <v>0</v>
      </c>
      <c r="Y37" s="423">
        <f t="shared" si="10"/>
        <v>0</v>
      </c>
      <c r="Z37" s="422">
        <f t="shared" si="10"/>
        <v>0</v>
      </c>
      <c r="AA37" s="423">
        <f t="shared" si="10"/>
        <v>0</v>
      </c>
      <c r="AB37" s="422">
        <f t="shared" si="10"/>
        <v>0</v>
      </c>
      <c r="AC37" s="423">
        <f t="shared" si="10"/>
        <v>0</v>
      </c>
      <c r="AD37" s="422">
        <f t="shared" si="10"/>
        <v>0</v>
      </c>
      <c r="AE37" s="423">
        <f>SUM(O37,Q37,S37,U37,W37,Y37,AA37,AC37)</f>
        <v>0</v>
      </c>
      <c r="AF37" s="422">
        <f>SUM(P37,R37,T37,V37,X37,Z37,AB37,AD37)</f>
        <v>0</v>
      </c>
      <c r="AG37" s="424">
        <f>SUM(AG38:AG38)</f>
        <v>0</v>
      </c>
      <c r="AH37" s="425"/>
      <c r="AI37" s="425"/>
      <c r="AJ37" s="426"/>
    </row>
    <row r="38" spans="2:36" ht="108" customHeight="1" thickBot="1">
      <c r="B38" s="427" t="s">
        <v>306</v>
      </c>
      <c r="C38" s="428"/>
      <c r="D38" s="429"/>
      <c r="E38" s="429"/>
      <c r="F38" s="444"/>
      <c r="G38" s="429"/>
      <c r="H38" s="445" t="s">
        <v>1069</v>
      </c>
      <c r="I38" s="446" t="s">
        <v>1070</v>
      </c>
      <c r="J38" s="431">
        <v>0</v>
      </c>
      <c r="K38" s="447">
        <v>2</v>
      </c>
      <c r="L38" s="448"/>
      <c r="M38" s="449"/>
      <c r="N38" s="450"/>
      <c r="O38" s="451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39"/>
      <c r="AA38" s="439"/>
      <c r="AB38" s="439"/>
      <c r="AC38" s="439"/>
      <c r="AD38" s="439"/>
      <c r="AE38" s="439"/>
      <c r="AF38" s="439"/>
      <c r="AG38" s="452"/>
      <c r="AH38" s="441"/>
      <c r="AI38" s="449"/>
      <c r="AJ38" s="453"/>
    </row>
    <row r="39" spans="2:36" ht="71.25" customHeight="1" thickBot="1">
      <c r="B39" s="762"/>
      <c r="C39" s="763"/>
      <c r="D39" s="763"/>
      <c r="E39" s="763"/>
      <c r="F39" s="763"/>
      <c r="G39" s="763"/>
      <c r="H39" s="763"/>
      <c r="I39" s="763"/>
      <c r="J39" s="763"/>
      <c r="K39" s="763"/>
      <c r="L39" s="763"/>
      <c r="M39" s="763"/>
      <c r="N39" s="763"/>
      <c r="O39" s="763"/>
      <c r="P39" s="763"/>
      <c r="Q39" s="763"/>
      <c r="R39" s="763"/>
      <c r="S39" s="763"/>
      <c r="T39" s="763"/>
      <c r="U39" s="763"/>
      <c r="V39" s="763"/>
      <c r="W39" s="763"/>
      <c r="X39" s="763"/>
      <c r="Y39" s="763"/>
      <c r="Z39" s="763"/>
      <c r="AA39" s="763"/>
      <c r="AB39" s="763"/>
      <c r="AC39" s="763"/>
      <c r="AD39" s="763"/>
      <c r="AE39" s="763"/>
      <c r="AF39" s="763"/>
      <c r="AG39" s="763"/>
      <c r="AH39" s="763"/>
      <c r="AI39" s="763"/>
      <c r="AJ39" s="764"/>
    </row>
    <row r="40" spans="2:36" ht="4.5" customHeight="1" thickBot="1">
      <c r="B40" s="762"/>
      <c r="C40" s="763"/>
      <c r="D40" s="763"/>
      <c r="E40" s="763"/>
      <c r="F40" s="763"/>
      <c r="G40" s="763"/>
      <c r="H40" s="763"/>
      <c r="I40" s="763"/>
      <c r="J40" s="763"/>
      <c r="K40" s="763"/>
      <c r="L40" s="763"/>
      <c r="M40" s="763"/>
      <c r="N40" s="763"/>
      <c r="O40" s="763"/>
      <c r="P40" s="763"/>
      <c r="Q40" s="763"/>
      <c r="R40" s="763"/>
      <c r="S40" s="763"/>
      <c r="T40" s="763"/>
      <c r="U40" s="763"/>
      <c r="V40" s="763"/>
      <c r="W40" s="763"/>
      <c r="X40" s="763"/>
      <c r="Y40" s="763"/>
      <c r="Z40" s="763"/>
      <c r="AA40" s="763"/>
      <c r="AB40" s="763"/>
      <c r="AC40" s="763"/>
      <c r="AD40" s="763"/>
      <c r="AE40" s="763"/>
      <c r="AF40" s="763"/>
      <c r="AG40" s="763"/>
      <c r="AH40" s="763"/>
      <c r="AI40" s="763"/>
      <c r="AJ40" s="764"/>
    </row>
    <row r="41" spans="2:36" ht="35.25" customHeight="1" thickBot="1">
      <c r="B41" s="736" t="s">
        <v>1071</v>
      </c>
      <c r="C41" s="737"/>
      <c r="D41" s="738"/>
      <c r="E41" s="398"/>
      <c r="F41" s="737" t="s">
        <v>801</v>
      </c>
      <c r="G41" s="737"/>
      <c r="H41" s="737"/>
      <c r="I41" s="737"/>
      <c r="J41" s="737"/>
      <c r="K41" s="737"/>
      <c r="L41" s="737"/>
      <c r="M41" s="737"/>
      <c r="N41" s="738"/>
      <c r="O41" s="739" t="s">
        <v>759</v>
      </c>
      <c r="P41" s="740"/>
      <c r="Q41" s="740"/>
      <c r="R41" s="740"/>
      <c r="S41" s="740"/>
      <c r="T41" s="740"/>
      <c r="U41" s="740"/>
      <c r="V41" s="740"/>
      <c r="W41" s="740"/>
      <c r="X41" s="740"/>
      <c r="Y41" s="740"/>
      <c r="Z41" s="740"/>
      <c r="AA41" s="740"/>
      <c r="AB41" s="740"/>
      <c r="AC41" s="740"/>
      <c r="AD41" s="740"/>
      <c r="AE41" s="740"/>
      <c r="AF41" s="741"/>
      <c r="AG41" s="742" t="s">
        <v>760</v>
      </c>
      <c r="AH41" s="743"/>
      <c r="AI41" s="743"/>
      <c r="AJ41" s="744"/>
    </row>
    <row r="42" spans="2:36" ht="35.25" customHeight="1">
      <c r="B42" s="745" t="s">
        <v>761</v>
      </c>
      <c r="C42" s="747" t="s">
        <v>762</v>
      </c>
      <c r="D42" s="748"/>
      <c r="E42" s="748"/>
      <c r="F42" s="748"/>
      <c r="G42" s="748"/>
      <c r="H42" s="748"/>
      <c r="I42" s="751" t="s">
        <v>763</v>
      </c>
      <c r="J42" s="753" t="s">
        <v>764</v>
      </c>
      <c r="K42" s="753" t="s">
        <v>765</v>
      </c>
      <c r="L42" s="717" t="s">
        <v>766</v>
      </c>
      <c r="M42" s="772" t="s">
        <v>767</v>
      </c>
      <c r="N42" s="774" t="s">
        <v>768</v>
      </c>
      <c r="O42" s="776" t="s">
        <v>769</v>
      </c>
      <c r="P42" s="735"/>
      <c r="Q42" s="734" t="s">
        <v>770</v>
      </c>
      <c r="R42" s="735"/>
      <c r="S42" s="734" t="s">
        <v>771</v>
      </c>
      <c r="T42" s="735"/>
      <c r="U42" s="734" t="s">
        <v>772</v>
      </c>
      <c r="V42" s="735"/>
      <c r="W42" s="734" t="s">
        <v>773</v>
      </c>
      <c r="X42" s="735"/>
      <c r="Y42" s="734" t="s">
        <v>774</v>
      </c>
      <c r="Z42" s="735"/>
      <c r="AA42" s="734" t="s">
        <v>775</v>
      </c>
      <c r="AB42" s="735"/>
      <c r="AC42" s="734" t="s">
        <v>776</v>
      </c>
      <c r="AD42" s="735"/>
      <c r="AE42" s="734" t="s">
        <v>777</v>
      </c>
      <c r="AF42" s="765"/>
      <c r="AG42" s="766" t="s">
        <v>778</v>
      </c>
      <c r="AH42" s="768" t="s">
        <v>779</v>
      </c>
      <c r="AI42" s="770" t="s">
        <v>780</v>
      </c>
      <c r="AJ42" s="755" t="s">
        <v>781</v>
      </c>
    </row>
    <row r="43" spans="2:36" ht="80.25" customHeight="1" thickBot="1">
      <c r="B43" s="746"/>
      <c r="C43" s="749"/>
      <c r="D43" s="750"/>
      <c r="E43" s="750"/>
      <c r="F43" s="750"/>
      <c r="G43" s="750"/>
      <c r="H43" s="750"/>
      <c r="I43" s="752"/>
      <c r="J43" s="754" t="s">
        <v>764</v>
      </c>
      <c r="K43" s="754"/>
      <c r="L43" s="718"/>
      <c r="M43" s="773"/>
      <c r="N43" s="775"/>
      <c r="O43" s="399" t="s">
        <v>782</v>
      </c>
      <c r="P43" s="400" t="s">
        <v>783</v>
      </c>
      <c r="Q43" s="401" t="s">
        <v>782</v>
      </c>
      <c r="R43" s="400" t="s">
        <v>783</v>
      </c>
      <c r="S43" s="401" t="s">
        <v>782</v>
      </c>
      <c r="T43" s="400" t="s">
        <v>783</v>
      </c>
      <c r="U43" s="401" t="s">
        <v>782</v>
      </c>
      <c r="V43" s="400" t="s">
        <v>783</v>
      </c>
      <c r="W43" s="401" t="s">
        <v>782</v>
      </c>
      <c r="X43" s="400" t="s">
        <v>783</v>
      </c>
      <c r="Y43" s="401" t="s">
        <v>782</v>
      </c>
      <c r="Z43" s="400" t="s">
        <v>783</v>
      </c>
      <c r="AA43" s="401" t="s">
        <v>782</v>
      </c>
      <c r="AB43" s="400" t="s">
        <v>784</v>
      </c>
      <c r="AC43" s="401" t="s">
        <v>782</v>
      </c>
      <c r="AD43" s="400" t="s">
        <v>784</v>
      </c>
      <c r="AE43" s="401" t="s">
        <v>782</v>
      </c>
      <c r="AF43" s="402" t="s">
        <v>784</v>
      </c>
      <c r="AG43" s="767"/>
      <c r="AH43" s="769"/>
      <c r="AI43" s="771"/>
      <c r="AJ43" s="756"/>
    </row>
    <row r="44" spans="2:36" ht="108" customHeight="1" thickBot="1">
      <c r="B44" s="403" t="s">
        <v>785</v>
      </c>
      <c r="C44" s="777"/>
      <c r="D44" s="778"/>
      <c r="E44" s="778"/>
      <c r="F44" s="778"/>
      <c r="G44" s="778"/>
      <c r="H44" s="778"/>
      <c r="I44" s="468"/>
      <c r="J44" s="469"/>
      <c r="K44" s="470"/>
      <c r="L44" s="406"/>
      <c r="M44" s="407"/>
      <c r="N44" s="408"/>
      <c r="O44" s="409" t="e">
        <f>SUM(O46,O49,O52,#REF!)</f>
        <v>#REF!</v>
      </c>
      <c r="P44" s="410" t="e">
        <f>SUM(P46,P49,P52,#REF!)</f>
        <v>#REF!</v>
      </c>
      <c r="Q44" s="410" t="e">
        <f>SUM(Q46,Q49,Q52,#REF!)</f>
        <v>#REF!</v>
      </c>
      <c r="R44" s="410" t="e">
        <f>SUM(R46,R49,R52,#REF!)</f>
        <v>#REF!</v>
      </c>
      <c r="S44" s="410" t="e">
        <f>SUM(S46,S49,S52,#REF!)</f>
        <v>#REF!</v>
      </c>
      <c r="T44" s="410" t="e">
        <f>SUM(T46,T49,T52,#REF!)</f>
        <v>#REF!</v>
      </c>
      <c r="U44" s="410" t="e">
        <f>SUM(U46,U49,U52,#REF!)</f>
        <v>#REF!</v>
      </c>
      <c r="V44" s="410" t="e">
        <f>SUM(V46,V49,V52,#REF!)</f>
        <v>#REF!</v>
      </c>
      <c r="W44" s="410" t="e">
        <f>SUM(W46,W49,W52,#REF!)</f>
        <v>#REF!</v>
      </c>
      <c r="X44" s="410" t="e">
        <f>SUM(X46,X49,X52,#REF!)</f>
        <v>#REF!</v>
      </c>
      <c r="Y44" s="410" t="e">
        <f>SUM(Y46,Y49,Y52,#REF!)</f>
        <v>#REF!</v>
      </c>
      <c r="Z44" s="410" t="e">
        <f>SUM(Z46,Z49,Z52,#REF!)</f>
        <v>#REF!</v>
      </c>
      <c r="AA44" s="410" t="e">
        <f>SUM(AA46,AA49,AA52,#REF!)</f>
        <v>#REF!</v>
      </c>
      <c r="AB44" s="410" t="e">
        <f>SUM(AB46,AB49,AB52,#REF!)</f>
        <v>#REF!</v>
      </c>
      <c r="AC44" s="410" t="e">
        <f>SUM(AC46,AC49,AC52,#REF!)</f>
        <v>#REF!</v>
      </c>
      <c r="AD44" s="410" t="e">
        <f>SUM(AD46,AD49,AD52,#REF!)</f>
        <v>#REF!</v>
      </c>
      <c r="AE44" s="410" t="e">
        <f>SUM(O44,Q44,S44,U44,W44,Y44,AA44,AC44)</f>
        <v>#REF!</v>
      </c>
      <c r="AF44" s="411" t="e">
        <f>SUM(P44,R44,T44,V44,X44,Z44,AB44,AD44)</f>
        <v>#REF!</v>
      </c>
      <c r="AG44" s="412">
        <f>AG46+AG49</f>
        <v>0</v>
      </c>
      <c r="AH44" s="413"/>
      <c r="AI44" s="413"/>
      <c r="AJ44" s="414"/>
    </row>
    <row r="45" spans="2:36" ht="4.5" customHeight="1" thickBot="1">
      <c r="B45" s="759"/>
      <c r="C45" s="760"/>
      <c r="D45" s="760"/>
      <c r="E45" s="760"/>
      <c r="F45" s="760"/>
      <c r="G45" s="760"/>
      <c r="H45" s="760"/>
      <c r="I45" s="760"/>
      <c r="J45" s="760"/>
      <c r="K45" s="760"/>
      <c r="L45" s="760"/>
      <c r="M45" s="760"/>
      <c r="N45" s="760"/>
      <c r="O45" s="760"/>
      <c r="P45" s="760"/>
      <c r="Q45" s="760"/>
      <c r="R45" s="760"/>
      <c r="S45" s="760"/>
      <c r="T45" s="760"/>
      <c r="U45" s="760"/>
      <c r="V45" s="760"/>
      <c r="W45" s="760"/>
      <c r="X45" s="760"/>
      <c r="Y45" s="760"/>
      <c r="Z45" s="760"/>
      <c r="AA45" s="760"/>
      <c r="AB45" s="760"/>
      <c r="AC45" s="760"/>
      <c r="AD45" s="760"/>
      <c r="AE45" s="760"/>
      <c r="AF45" s="760"/>
      <c r="AG45" s="760"/>
      <c r="AH45" s="760"/>
      <c r="AI45" s="760"/>
      <c r="AJ45" s="761"/>
    </row>
    <row r="46" spans="2:36" ht="108" customHeight="1" thickBot="1">
      <c r="B46" s="415" t="s">
        <v>44</v>
      </c>
      <c r="C46" s="416" t="s">
        <v>786</v>
      </c>
      <c r="D46" s="416" t="s">
        <v>787</v>
      </c>
      <c r="E46" s="416" t="s">
        <v>788</v>
      </c>
      <c r="F46" s="416" t="s">
        <v>789</v>
      </c>
      <c r="G46" s="416" t="s">
        <v>790</v>
      </c>
      <c r="H46" s="417" t="s">
        <v>791</v>
      </c>
      <c r="I46" s="418" t="s">
        <v>792</v>
      </c>
      <c r="J46" s="419"/>
      <c r="K46" s="419"/>
      <c r="L46" s="419"/>
      <c r="M46" s="419"/>
      <c r="N46" s="420"/>
      <c r="O46" s="421">
        <f>SUM(O47:O47)</f>
        <v>0</v>
      </c>
      <c r="P46" s="422">
        <f>SUM(P47:P47)</f>
        <v>0</v>
      </c>
      <c r="Q46" s="423">
        <f aca="true" t="shared" si="11" ref="Q46:AA46">SUM(Q47:Q47)</f>
        <v>0</v>
      </c>
      <c r="R46" s="422">
        <f t="shared" si="11"/>
        <v>0</v>
      </c>
      <c r="S46" s="423">
        <f t="shared" si="11"/>
        <v>0</v>
      </c>
      <c r="T46" s="422">
        <f t="shared" si="11"/>
        <v>0</v>
      </c>
      <c r="U46" s="423">
        <f t="shared" si="11"/>
        <v>0</v>
      </c>
      <c r="V46" s="422">
        <f t="shared" si="11"/>
        <v>0</v>
      </c>
      <c r="W46" s="423">
        <f t="shared" si="11"/>
        <v>0</v>
      </c>
      <c r="X46" s="422">
        <f t="shared" si="11"/>
        <v>0</v>
      </c>
      <c r="Y46" s="423">
        <f t="shared" si="11"/>
        <v>0</v>
      </c>
      <c r="Z46" s="422">
        <f t="shared" si="11"/>
        <v>0</v>
      </c>
      <c r="AA46" s="423">
        <f t="shared" si="11"/>
        <v>0</v>
      </c>
      <c r="AB46" s="422">
        <f>SUM(AB47:AB47)</f>
        <v>0</v>
      </c>
      <c r="AC46" s="423">
        <f>SUM(AC47:AC47)</f>
        <v>0</v>
      </c>
      <c r="AD46" s="422">
        <f>SUM(AD47:AD47)</f>
        <v>0</v>
      </c>
      <c r="AE46" s="423">
        <f>SUM(O46,Q46,S46,U46,W46,Y46,AA46,AC46)</f>
        <v>0</v>
      </c>
      <c r="AF46" s="422">
        <f>SUM(P46,R46,T46,V46,X46,Z46,AB46,AD46)</f>
        <v>0</v>
      </c>
      <c r="AG46" s="424">
        <f>SUM(AG47:AG47)</f>
        <v>0</v>
      </c>
      <c r="AH46" s="425"/>
      <c r="AI46" s="425"/>
      <c r="AJ46" s="426"/>
    </row>
    <row r="47" spans="2:36" ht="108" customHeight="1" thickBot="1">
      <c r="B47" s="467"/>
      <c r="C47" s="428"/>
      <c r="D47" s="429"/>
      <c r="E47" s="429"/>
      <c r="F47" s="430"/>
      <c r="G47" s="429"/>
      <c r="H47" s="431" t="s">
        <v>1072</v>
      </c>
      <c r="I47" s="431" t="s">
        <v>1073</v>
      </c>
      <c r="J47" s="431">
        <v>2</v>
      </c>
      <c r="K47" s="432">
        <v>5</v>
      </c>
      <c r="L47" s="433"/>
      <c r="M47" s="433"/>
      <c r="N47" s="434"/>
      <c r="O47" s="435"/>
      <c r="P47" s="436"/>
      <c r="Q47" s="437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8"/>
      <c r="AE47" s="439"/>
      <c r="AF47" s="439"/>
      <c r="AG47" s="440"/>
      <c r="AH47" s="441"/>
      <c r="AI47" s="441"/>
      <c r="AJ47" s="442"/>
    </row>
    <row r="48" spans="2:36" ht="4.5" customHeight="1" thickBot="1">
      <c r="B48" s="762"/>
      <c r="C48" s="763"/>
      <c r="D48" s="763"/>
      <c r="E48" s="763"/>
      <c r="F48" s="763"/>
      <c r="G48" s="763"/>
      <c r="H48" s="763"/>
      <c r="I48" s="763"/>
      <c r="J48" s="763"/>
      <c r="K48" s="763"/>
      <c r="L48" s="763"/>
      <c r="M48" s="763"/>
      <c r="N48" s="763"/>
      <c r="O48" s="763"/>
      <c r="P48" s="763"/>
      <c r="Q48" s="763"/>
      <c r="R48" s="763"/>
      <c r="S48" s="763"/>
      <c r="T48" s="763"/>
      <c r="U48" s="763"/>
      <c r="V48" s="763"/>
      <c r="W48" s="763"/>
      <c r="X48" s="763"/>
      <c r="Y48" s="763"/>
      <c r="Z48" s="763"/>
      <c r="AA48" s="763"/>
      <c r="AB48" s="763"/>
      <c r="AC48" s="763"/>
      <c r="AD48" s="763"/>
      <c r="AE48" s="763"/>
      <c r="AF48" s="763"/>
      <c r="AG48" s="763"/>
      <c r="AH48" s="763"/>
      <c r="AI48" s="763"/>
      <c r="AJ48" s="764"/>
    </row>
    <row r="49" spans="2:36" ht="108" customHeight="1" thickBot="1">
      <c r="B49" s="415" t="s">
        <v>44</v>
      </c>
      <c r="C49" s="416" t="s">
        <v>786</v>
      </c>
      <c r="D49" s="416" t="s">
        <v>787</v>
      </c>
      <c r="E49" s="416" t="s">
        <v>793</v>
      </c>
      <c r="F49" s="416" t="s">
        <v>789</v>
      </c>
      <c r="G49" s="416" t="s">
        <v>790</v>
      </c>
      <c r="H49" s="417" t="s">
        <v>791</v>
      </c>
      <c r="I49" s="418" t="s">
        <v>792</v>
      </c>
      <c r="J49" s="416"/>
      <c r="K49" s="443"/>
      <c r="L49" s="443"/>
      <c r="M49" s="419"/>
      <c r="N49" s="420"/>
      <c r="O49" s="421">
        <f>SUM(O50:O50)</f>
        <v>0</v>
      </c>
      <c r="P49" s="422">
        <f>SUM(P50:P50)</f>
        <v>0</v>
      </c>
      <c r="Q49" s="423">
        <f aca="true" t="shared" si="12" ref="Q49:AD49">SUM(Q50:Q50)</f>
        <v>0</v>
      </c>
      <c r="R49" s="422">
        <f t="shared" si="12"/>
        <v>0</v>
      </c>
      <c r="S49" s="423">
        <f t="shared" si="12"/>
        <v>0</v>
      </c>
      <c r="T49" s="422">
        <f t="shared" si="12"/>
        <v>0</v>
      </c>
      <c r="U49" s="423">
        <f t="shared" si="12"/>
        <v>0</v>
      </c>
      <c r="V49" s="422">
        <f t="shared" si="12"/>
        <v>0</v>
      </c>
      <c r="W49" s="423">
        <f t="shared" si="12"/>
        <v>0</v>
      </c>
      <c r="X49" s="422">
        <f t="shared" si="12"/>
        <v>0</v>
      </c>
      <c r="Y49" s="423">
        <f t="shared" si="12"/>
        <v>0</v>
      </c>
      <c r="Z49" s="422">
        <f t="shared" si="12"/>
        <v>0</v>
      </c>
      <c r="AA49" s="423">
        <f t="shared" si="12"/>
        <v>0</v>
      </c>
      <c r="AB49" s="422">
        <f t="shared" si="12"/>
        <v>0</v>
      </c>
      <c r="AC49" s="423">
        <f t="shared" si="12"/>
        <v>0</v>
      </c>
      <c r="AD49" s="422">
        <f t="shared" si="12"/>
        <v>0</v>
      </c>
      <c r="AE49" s="423">
        <f>SUM(O49,Q49,S49,U49,W49,Y49,AA49,AC49)</f>
        <v>0</v>
      </c>
      <c r="AF49" s="422">
        <f>SUM(P49,R49,T49,V49,X49,Z49,AB49,AD49)</f>
        <v>0</v>
      </c>
      <c r="AG49" s="424">
        <f>SUM(AG50:AG50)</f>
        <v>0</v>
      </c>
      <c r="AH49" s="425"/>
      <c r="AI49" s="425"/>
      <c r="AJ49" s="426"/>
    </row>
    <row r="50" spans="2:36" ht="108" customHeight="1" thickBot="1">
      <c r="B50" s="467"/>
      <c r="C50" s="428"/>
      <c r="D50" s="429"/>
      <c r="E50" s="429"/>
      <c r="F50" s="444"/>
      <c r="G50" s="429"/>
      <c r="H50" s="445" t="s">
        <v>1074</v>
      </c>
      <c r="I50" s="446" t="s">
        <v>1073</v>
      </c>
      <c r="J50" s="431">
        <v>0</v>
      </c>
      <c r="K50" s="447">
        <v>1</v>
      </c>
      <c r="L50" s="448"/>
      <c r="M50" s="449"/>
      <c r="N50" s="450"/>
      <c r="O50" s="451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39"/>
      <c r="AA50" s="439"/>
      <c r="AB50" s="439"/>
      <c r="AC50" s="439"/>
      <c r="AD50" s="439"/>
      <c r="AE50" s="439"/>
      <c r="AF50" s="439"/>
      <c r="AG50" s="452"/>
      <c r="AH50" s="441"/>
      <c r="AI50" s="449"/>
      <c r="AJ50" s="453"/>
    </row>
    <row r="51" spans="2:36" ht="4.5" customHeight="1" thickBot="1">
      <c r="B51" s="762"/>
      <c r="C51" s="763"/>
      <c r="D51" s="763"/>
      <c r="E51" s="763"/>
      <c r="F51" s="763"/>
      <c r="G51" s="763"/>
      <c r="H51" s="763"/>
      <c r="I51" s="763"/>
      <c r="J51" s="763"/>
      <c r="K51" s="763"/>
      <c r="L51" s="763"/>
      <c r="M51" s="763"/>
      <c r="N51" s="763"/>
      <c r="O51" s="763"/>
      <c r="P51" s="763"/>
      <c r="Q51" s="763"/>
      <c r="R51" s="763"/>
      <c r="S51" s="763"/>
      <c r="T51" s="763"/>
      <c r="U51" s="763"/>
      <c r="V51" s="763"/>
      <c r="W51" s="763"/>
      <c r="X51" s="763"/>
      <c r="Y51" s="763"/>
      <c r="Z51" s="763"/>
      <c r="AA51" s="763"/>
      <c r="AB51" s="763"/>
      <c r="AC51" s="763"/>
      <c r="AD51" s="763"/>
      <c r="AE51" s="763"/>
      <c r="AF51" s="763"/>
      <c r="AG51" s="763"/>
      <c r="AH51" s="763"/>
      <c r="AI51" s="763"/>
      <c r="AJ51" s="764"/>
    </row>
    <row r="52" spans="2:36" ht="108" customHeight="1" thickBot="1">
      <c r="B52" s="415" t="s">
        <v>44</v>
      </c>
      <c r="C52" s="416" t="s">
        <v>786</v>
      </c>
      <c r="D52" s="416" t="s">
        <v>787</v>
      </c>
      <c r="E52" s="416" t="s">
        <v>788</v>
      </c>
      <c r="F52" s="416" t="s">
        <v>789</v>
      </c>
      <c r="G52" s="416" t="s">
        <v>790</v>
      </c>
      <c r="H52" s="417" t="s">
        <v>791</v>
      </c>
      <c r="I52" s="418" t="s">
        <v>792</v>
      </c>
      <c r="J52" s="419"/>
      <c r="K52" s="419"/>
      <c r="L52" s="419"/>
      <c r="M52" s="419"/>
      <c r="N52" s="420"/>
      <c r="O52" s="421">
        <f>SUM(O53:O53)</f>
        <v>0</v>
      </c>
      <c r="P52" s="422">
        <f>SUM(P53:P53)</f>
        <v>0</v>
      </c>
      <c r="Q52" s="423">
        <f aca="true" t="shared" si="13" ref="Q52:AA52">SUM(Q53:Q53)</f>
        <v>0</v>
      </c>
      <c r="R52" s="422">
        <f t="shared" si="13"/>
        <v>0</v>
      </c>
      <c r="S52" s="423">
        <f t="shared" si="13"/>
        <v>0</v>
      </c>
      <c r="T52" s="422">
        <f t="shared" si="13"/>
        <v>0</v>
      </c>
      <c r="U52" s="423">
        <f t="shared" si="13"/>
        <v>0</v>
      </c>
      <c r="V52" s="422">
        <f t="shared" si="13"/>
        <v>0</v>
      </c>
      <c r="W52" s="423">
        <f t="shared" si="13"/>
        <v>0</v>
      </c>
      <c r="X52" s="422">
        <f t="shared" si="13"/>
        <v>0</v>
      </c>
      <c r="Y52" s="423">
        <f t="shared" si="13"/>
        <v>0</v>
      </c>
      <c r="Z52" s="422">
        <f t="shared" si="13"/>
        <v>0</v>
      </c>
      <c r="AA52" s="423">
        <f t="shared" si="13"/>
        <v>0</v>
      </c>
      <c r="AB52" s="422">
        <f>SUM(AB53:AB53)</f>
        <v>0</v>
      </c>
      <c r="AC52" s="423">
        <f>SUM(AC53:AC53)</f>
        <v>0</v>
      </c>
      <c r="AD52" s="422">
        <f>SUM(AD53:AD53)</f>
        <v>0</v>
      </c>
      <c r="AE52" s="423">
        <f>SUM(O52,Q52,S52,U52,W52,Y52,AA52,AC52)</f>
        <v>0</v>
      </c>
      <c r="AF52" s="422">
        <f>SUM(P52,R52,T52,V52,X52,Z52,AB52,AD52)</f>
        <v>0</v>
      </c>
      <c r="AG52" s="424">
        <f>SUM(AG53:AG53)</f>
        <v>0</v>
      </c>
      <c r="AH52" s="425"/>
      <c r="AI52" s="425"/>
      <c r="AJ52" s="426"/>
    </row>
    <row r="53" spans="2:36" ht="108" customHeight="1" thickBot="1">
      <c r="B53" s="467"/>
      <c r="C53" s="428"/>
      <c r="D53" s="429"/>
      <c r="E53" s="429"/>
      <c r="F53" s="430"/>
      <c r="G53" s="429"/>
      <c r="H53" s="431" t="s">
        <v>1075</v>
      </c>
      <c r="I53" s="431" t="s">
        <v>1073</v>
      </c>
      <c r="J53" s="431">
        <v>0</v>
      </c>
      <c r="K53" s="432">
        <v>1</v>
      </c>
      <c r="L53" s="433"/>
      <c r="M53" s="433"/>
      <c r="N53" s="434"/>
      <c r="O53" s="435"/>
      <c r="P53" s="436"/>
      <c r="Q53" s="437"/>
      <c r="R53" s="438"/>
      <c r="S53" s="438"/>
      <c r="T53" s="438"/>
      <c r="U53" s="438"/>
      <c r="V53" s="438"/>
      <c r="W53" s="438"/>
      <c r="X53" s="438"/>
      <c r="Y53" s="438"/>
      <c r="Z53" s="438"/>
      <c r="AA53" s="438"/>
      <c r="AB53" s="438"/>
      <c r="AC53" s="438"/>
      <c r="AD53" s="438"/>
      <c r="AE53" s="439"/>
      <c r="AF53" s="439"/>
      <c r="AG53" s="440"/>
      <c r="AH53" s="441"/>
      <c r="AI53" s="441"/>
      <c r="AJ53" s="442"/>
    </row>
    <row r="54" spans="2:36" ht="64.5" customHeight="1" thickBot="1">
      <c r="B54" s="762"/>
      <c r="C54" s="763"/>
      <c r="D54" s="763"/>
      <c r="E54" s="763"/>
      <c r="F54" s="763"/>
      <c r="G54" s="763"/>
      <c r="H54" s="763"/>
      <c r="I54" s="763"/>
      <c r="J54" s="763"/>
      <c r="K54" s="763"/>
      <c r="L54" s="763"/>
      <c r="M54" s="763"/>
      <c r="N54" s="763"/>
      <c r="O54" s="763"/>
      <c r="P54" s="763"/>
      <c r="Q54" s="763"/>
      <c r="R54" s="763"/>
      <c r="S54" s="763"/>
      <c r="T54" s="763"/>
      <c r="U54" s="763"/>
      <c r="V54" s="763"/>
      <c r="W54" s="763"/>
      <c r="X54" s="763"/>
      <c r="Y54" s="763"/>
      <c r="Z54" s="763"/>
      <c r="AA54" s="763"/>
      <c r="AB54" s="763"/>
      <c r="AC54" s="763"/>
      <c r="AD54" s="763"/>
      <c r="AE54" s="763"/>
      <c r="AF54" s="763"/>
      <c r="AG54" s="763"/>
      <c r="AH54" s="763"/>
      <c r="AI54" s="763"/>
      <c r="AJ54" s="764"/>
    </row>
    <row r="55" spans="2:36" ht="4.5" customHeight="1" thickBot="1">
      <c r="B55" s="762"/>
      <c r="C55" s="763"/>
      <c r="D55" s="763"/>
      <c r="E55" s="763"/>
      <c r="F55" s="763"/>
      <c r="G55" s="763"/>
      <c r="H55" s="763"/>
      <c r="I55" s="763"/>
      <c r="J55" s="763"/>
      <c r="K55" s="763"/>
      <c r="L55" s="763"/>
      <c r="M55" s="763"/>
      <c r="N55" s="763"/>
      <c r="O55" s="763"/>
      <c r="P55" s="763"/>
      <c r="Q55" s="763"/>
      <c r="R55" s="763"/>
      <c r="S55" s="763"/>
      <c r="T55" s="763"/>
      <c r="U55" s="763"/>
      <c r="V55" s="763"/>
      <c r="W55" s="763"/>
      <c r="X55" s="763"/>
      <c r="Y55" s="763"/>
      <c r="Z55" s="763"/>
      <c r="AA55" s="763"/>
      <c r="AB55" s="763"/>
      <c r="AC55" s="763"/>
      <c r="AD55" s="763"/>
      <c r="AE55" s="763"/>
      <c r="AF55" s="763"/>
      <c r="AG55" s="763"/>
      <c r="AH55" s="763"/>
      <c r="AI55" s="763"/>
      <c r="AJ55" s="764"/>
    </row>
    <row r="56" spans="2:36" ht="35.25" customHeight="1" thickBot="1">
      <c r="B56" s="736" t="s">
        <v>1076</v>
      </c>
      <c r="C56" s="737"/>
      <c r="D56" s="738"/>
      <c r="E56" s="398"/>
      <c r="F56" s="737" t="s">
        <v>801</v>
      </c>
      <c r="G56" s="737"/>
      <c r="H56" s="737"/>
      <c r="I56" s="737"/>
      <c r="J56" s="737"/>
      <c r="K56" s="737"/>
      <c r="L56" s="737"/>
      <c r="M56" s="737"/>
      <c r="N56" s="738"/>
      <c r="O56" s="739" t="s">
        <v>759</v>
      </c>
      <c r="P56" s="740"/>
      <c r="Q56" s="740"/>
      <c r="R56" s="740"/>
      <c r="S56" s="740"/>
      <c r="T56" s="740"/>
      <c r="U56" s="740"/>
      <c r="V56" s="740"/>
      <c r="W56" s="740"/>
      <c r="X56" s="740"/>
      <c r="Y56" s="740"/>
      <c r="Z56" s="740"/>
      <c r="AA56" s="740"/>
      <c r="AB56" s="740"/>
      <c r="AC56" s="740"/>
      <c r="AD56" s="740"/>
      <c r="AE56" s="740"/>
      <c r="AF56" s="741"/>
      <c r="AG56" s="742" t="s">
        <v>760</v>
      </c>
      <c r="AH56" s="743"/>
      <c r="AI56" s="743"/>
      <c r="AJ56" s="744"/>
    </row>
    <row r="57" spans="2:36" ht="35.25" customHeight="1">
      <c r="B57" s="745" t="s">
        <v>761</v>
      </c>
      <c r="C57" s="747" t="s">
        <v>762</v>
      </c>
      <c r="D57" s="748"/>
      <c r="E57" s="748"/>
      <c r="F57" s="748"/>
      <c r="G57" s="748"/>
      <c r="H57" s="748"/>
      <c r="I57" s="751" t="s">
        <v>763</v>
      </c>
      <c r="J57" s="753" t="s">
        <v>764</v>
      </c>
      <c r="K57" s="753" t="s">
        <v>765</v>
      </c>
      <c r="L57" s="717" t="s">
        <v>766</v>
      </c>
      <c r="M57" s="772" t="s">
        <v>767</v>
      </c>
      <c r="N57" s="774" t="s">
        <v>768</v>
      </c>
      <c r="O57" s="776" t="s">
        <v>769</v>
      </c>
      <c r="P57" s="735"/>
      <c r="Q57" s="734" t="s">
        <v>770</v>
      </c>
      <c r="R57" s="735"/>
      <c r="S57" s="734" t="s">
        <v>771</v>
      </c>
      <c r="T57" s="735"/>
      <c r="U57" s="734" t="s">
        <v>772</v>
      </c>
      <c r="V57" s="735"/>
      <c r="W57" s="734" t="s">
        <v>773</v>
      </c>
      <c r="X57" s="735"/>
      <c r="Y57" s="734" t="s">
        <v>774</v>
      </c>
      <c r="Z57" s="735"/>
      <c r="AA57" s="734" t="s">
        <v>775</v>
      </c>
      <c r="AB57" s="735"/>
      <c r="AC57" s="734" t="s">
        <v>776</v>
      </c>
      <c r="AD57" s="735"/>
      <c r="AE57" s="734" t="s">
        <v>777</v>
      </c>
      <c r="AF57" s="765"/>
      <c r="AG57" s="766" t="s">
        <v>778</v>
      </c>
      <c r="AH57" s="768" t="s">
        <v>779</v>
      </c>
      <c r="AI57" s="770" t="s">
        <v>780</v>
      </c>
      <c r="AJ57" s="755" t="s">
        <v>781</v>
      </c>
    </row>
    <row r="58" spans="2:36" ht="80.25" customHeight="1" thickBot="1">
      <c r="B58" s="746"/>
      <c r="C58" s="749"/>
      <c r="D58" s="750"/>
      <c r="E58" s="750"/>
      <c r="F58" s="750"/>
      <c r="G58" s="750"/>
      <c r="H58" s="750"/>
      <c r="I58" s="752"/>
      <c r="J58" s="754" t="s">
        <v>764</v>
      </c>
      <c r="K58" s="754"/>
      <c r="L58" s="718"/>
      <c r="M58" s="773"/>
      <c r="N58" s="775"/>
      <c r="O58" s="399" t="s">
        <v>782</v>
      </c>
      <c r="P58" s="400" t="s">
        <v>783</v>
      </c>
      <c r="Q58" s="401" t="s">
        <v>782</v>
      </c>
      <c r="R58" s="400" t="s">
        <v>783</v>
      </c>
      <c r="S58" s="401" t="s">
        <v>782</v>
      </c>
      <c r="T58" s="400" t="s">
        <v>783</v>
      </c>
      <c r="U58" s="401" t="s">
        <v>782</v>
      </c>
      <c r="V58" s="400" t="s">
        <v>783</v>
      </c>
      <c r="W58" s="401" t="s">
        <v>782</v>
      </c>
      <c r="X58" s="400" t="s">
        <v>783</v>
      </c>
      <c r="Y58" s="401" t="s">
        <v>782</v>
      </c>
      <c r="Z58" s="400" t="s">
        <v>783</v>
      </c>
      <c r="AA58" s="401" t="s">
        <v>782</v>
      </c>
      <c r="AB58" s="400" t="s">
        <v>784</v>
      </c>
      <c r="AC58" s="401" t="s">
        <v>782</v>
      </c>
      <c r="AD58" s="400" t="s">
        <v>784</v>
      </c>
      <c r="AE58" s="401" t="s">
        <v>782</v>
      </c>
      <c r="AF58" s="402" t="s">
        <v>784</v>
      </c>
      <c r="AG58" s="767"/>
      <c r="AH58" s="769"/>
      <c r="AI58" s="771"/>
      <c r="AJ58" s="756"/>
    </row>
    <row r="59" spans="2:36" ht="108" customHeight="1" thickBot="1">
      <c r="B59" s="403" t="s">
        <v>785</v>
      </c>
      <c r="C59" s="777"/>
      <c r="D59" s="778"/>
      <c r="E59" s="778"/>
      <c r="F59" s="778"/>
      <c r="G59" s="778"/>
      <c r="H59" s="778"/>
      <c r="I59" s="468"/>
      <c r="J59" s="469"/>
      <c r="K59" s="470"/>
      <c r="L59" s="406"/>
      <c r="M59" s="407"/>
      <c r="N59" s="408"/>
      <c r="O59" s="409" t="e">
        <f>SUM(O61,O64,#REF!)</f>
        <v>#REF!</v>
      </c>
      <c r="P59" s="410" t="e">
        <f>SUM(P61,P64,#REF!)</f>
        <v>#REF!</v>
      </c>
      <c r="Q59" s="410" t="e">
        <f>SUM(Q61,Q64,#REF!)</f>
        <v>#REF!</v>
      </c>
      <c r="R59" s="410" t="e">
        <f>SUM(R61,R64,#REF!)</f>
        <v>#REF!</v>
      </c>
      <c r="S59" s="410" t="e">
        <f>SUM(S61,S64,#REF!)</f>
        <v>#REF!</v>
      </c>
      <c r="T59" s="410" t="e">
        <f>SUM(T61,T64,#REF!)</f>
        <v>#REF!</v>
      </c>
      <c r="U59" s="410" t="e">
        <f>SUM(U61,U64,#REF!)</f>
        <v>#REF!</v>
      </c>
      <c r="V59" s="410" t="e">
        <f>SUM(V61,V64,#REF!)</f>
        <v>#REF!</v>
      </c>
      <c r="W59" s="410" t="e">
        <f>SUM(W61,W64,#REF!)</f>
        <v>#REF!</v>
      </c>
      <c r="X59" s="410" t="e">
        <f>SUM(X61,X64,#REF!)</f>
        <v>#REF!</v>
      </c>
      <c r="Y59" s="410" t="e">
        <f>SUM(Y61,Y64,#REF!)</f>
        <v>#REF!</v>
      </c>
      <c r="Z59" s="410" t="e">
        <f>SUM(Z61,Z64,#REF!)</f>
        <v>#REF!</v>
      </c>
      <c r="AA59" s="410" t="e">
        <f>SUM(AA61,AA64,#REF!)</f>
        <v>#REF!</v>
      </c>
      <c r="AB59" s="410" t="e">
        <f>SUM(AB61,AB64,#REF!)</f>
        <v>#REF!</v>
      </c>
      <c r="AC59" s="410" t="e">
        <f>SUM(AC61,AC64,#REF!)</f>
        <v>#REF!</v>
      </c>
      <c r="AD59" s="410" t="e">
        <f>SUM(AD61,AD64,#REF!)</f>
        <v>#REF!</v>
      </c>
      <c r="AE59" s="410" t="e">
        <f>SUM(O59,Q59,S59,U59,W59,Y59,AA59,AC59)</f>
        <v>#REF!</v>
      </c>
      <c r="AF59" s="411" t="e">
        <f>SUM(P59,R59,T59,V59,X59,Z59,AB59,AD59)</f>
        <v>#REF!</v>
      </c>
      <c r="AG59" s="412">
        <f>AG61+AG64</f>
        <v>0</v>
      </c>
      <c r="AH59" s="413"/>
      <c r="AI59" s="413"/>
      <c r="AJ59" s="414"/>
    </row>
    <row r="60" spans="2:36" ht="4.5" customHeight="1" thickBot="1">
      <c r="B60" s="759"/>
      <c r="C60" s="760"/>
      <c r="D60" s="760"/>
      <c r="E60" s="760"/>
      <c r="F60" s="760"/>
      <c r="G60" s="760"/>
      <c r="H60" s="760"/>
      <c r="I60" s="760"/>
      <c r="J60" s="760"/>
      <c r="K60" s="760"/>
      <c r="L60" s="760"/>
      <c r="M60" s="760"/>
      <c r="N60" s="760"/>
      <c r="O60" s="760"/>
      <c r="P60" s="760"/>
      <c r="Q60" s="760"/>
      <c r="R60" s="760"/>
      <c r="S60" s="760"/>
      <c r="T60" s="760"/>
      <c r="U60" s="760"/>
      <c r="V60" s="760"/>
      <c r="W60" s="760"/>
      <c r="X60" s="760"/>
      <c r="Y60" s="760"/>
      <c r="Z60" s="760"/>
      <c r="AA60" s="760"/>
      <c r="AB60" s="760"/>
      <c r="AC60" s="760"/>
      <c r="AD60" s="760"/>
      <c r="AE60" s="760"/>
      <c r="AF60" s="760"/>
      <c r="AG60" s="760"/>
      <c r="AH60" s="760"/>
      <c r="AI60" s="760"/>
      <c r="AJ60" s="761"/>
    </row>
    <row r="61" spans="2:36" ht="108" customHeight="1" thickBot="1">
      <c r="B61" s="415" t="s">
        <v>44</v>
      </c>
      <c r="C61" s="416" t="s">
        <v>786</v>
      </c>
      <c r="D61" s="416" t="s">
        <v>787</v>
      </c>
      <c r="E61" s="416" t="s">
        <v>788</v>
      </c>
      <c r="F61" s="416" t="s">
        <v>789</v>
      </c>
      <c r="G61" s="416" t="s">
        <v>790</v>
      </c>
      <c r="H61" s="417" t="s">
        <v>791</v>
      </c>
      <c r="I61" s="418" t="s">
        <v>792</v>
      </c>
      <c r="J61" s="419"/>
      <c r="K61" s="419"/>
      <c r="L61" s="419"/>
      <c r="M61" s="419"/>
      <c r="N61" s="420"/>
      <c r="O61" s="421">
        <f>SUM(O62:O62)</f>
        <v>0</v>
      </c>
      <c r="P61" s="422">
        <f>SUM(P62:P62)</f>
        <v>0</v>
      </c>
      <c r="Q61" s="423">
        <f aca="true" t="shared" si="14" ref="Q61:AA61">SUM(Q62:Q62)</f>
        <v>0</v>
      </c>
      <c r="R61" s="422">
        <f t="shared" si="14"/>
        <v>0</v>
      </c>
      <c r="S61" s="423">
        <f t="shared" si="14"/>
        <v>0</v>
      </c>
      <c r="T61" s="422">
        <f t="shared" si="14"/>
        <v>0</v>
      </c>
      <c r="U61" s="423">
        <f t="shared" si="14"/>
        <v>0</v>
      </c>
      <c r="V61" s="422">
        <f t="shared" si="14"/>
        <v>0</v>
      </c>
      <c r="W61" s="423">
        <f t="shared" si="14"/>
        <v>0</v>
      </c>
      <c r="X61" s="422">
        <f t="shared" si="14"/>
        <v>0</v>
      </c>
      <c r="Y61" s="423">
        <f t="shared" si="14"/>
        <v>0</v>
      </c>
      <c r="Z61" s="422">
        <f t="shared" si="14"/>
        <v>0</v>
      </c>
      <c r="AA61" s="423">
        <f t="shared" si="14"/>
        <v>0</v>
      </c>
      <c r="AB61" s="422">
        <f>SUM(AB62:AB62)</f>
        <v>0</v>
      </c>
      <c r="AC61" s="423">
        <f>SUM(AC62:AC62)</f>
        <v>0</v>
      </c>
      <c r="AD61" s="422">
        <f>SUM(AD62:AD62)</f>
        <v>0</v>
      </c>
      <c r="AE61" s="423">
        <f>SUM(O61,Q61,S61,U61,W61,Y61,AA61,AC61)</f>
        <v>0</v>
      </c>
      <c r="AF61" s="422">
        <f>SUM(P61,R61,T61,V61,X61,Z61,AB61,AD61)</f>
        <v>0</v>
      </c>
      <c r="AG61" s="424">
        <f>SUM(AG62:AG62)</f>
        <v>0</v>
      </c>
      <c r="AH61" s="425"/>
      <c r="AI61" s="425"/>
      <c r="AJ61" s="426"/>
    </row>
    <row r="62" spans="2:36" ht="108" customHeight="1" thickBot="1">
      <c r="B62" s="427" t="s">
        <v>304</v>
      </c>
      <c r="C62" s="428"/>
      <c r="D62" s="429"/>
      <c r="E62" s="429"/>
      <c r="F62" s="430"/>
      <c r="G62" s="429"/>
      <c r="H62" s="431" t="s">
        <v>1077</v>
      </c>
      <c r="I62" s="431" t="s">
        <v>1078</v>
      </c>
      <c r="J62" s="431">
        <v>0</v>
      </c>
      <c r="K62" s="432">
        <v>1</v>
      </c>
      <c r="L62" s="433"/>
      <c r="M62" s="433"/>
      <c r="N62" s="434"/>
      <c r="O62" s="435"/>
      <c r="P62" s="436"/>
      <c r="Q62" s="437"/>
      <c r="R62" s="438"/>
      <c r="S62" s="438"/>
      <c r="T62" s="438"/>
      <c r="U62" s="438"/>
      <c r="V62" s="438"/>
      <c r="W62" s="438"/>
      <c r="X62" s="438"/>
      <c r="Y62" s="438"/>
      <c r="Z62" s="438"/>
      <c r="AA62" s="438"/>
      <c r="AB62" s="438"/>
      <c r="AC62" s="438"/>
      <c r="AD62" s="438"/>
      <c r="AE62" s="439"/>
      <c r="AF62" s="439"/>
      <c r="AG62" s="440"/>
      <c r="AH62" s="441"/>
      <c r="AI62" s="441"/>
      <c r="AJ62" s="442"/>
    </row>
    <row r="63" spans="2:36" ht="4.5" customHeight="1" thickBot="1">
      <c r="B63" s="762"/>
      <c r="C63" s="763"/>
      <c r="D63" s="763"/>
      <c r="E63" s="763"/>
      <c r="F63" s="763"/>
      <c r="G63" s="763"/>
      <c r="H63" s="763"/>
      <c r="I63" s="763"/>
      <c r="J63" s="763"/>
      <c r="K63" s="763"/>
      <c r="L63" s="763"/>
      <c r="M63" s="763"/>
      <c r="N63" s="763"/>
      <c r="O63" s="763"/>
      <c r="P63" s="763"/>
      <c r="Q63" s="763"/>
      <c r="R63" s="763"/>
      <c r="S63" s="763"/>
      <c r="T63" s="763"/>
      <c r="U63" s="763"/>
      <c r="V63" s="763"/>
      <c r="W63" s="763"/>
      <c r="X63" s="763"/>
      <c r="Y63" s="763"/>
      <c r="Z63" s="763"/>
      <c r="AA63" s="763"/>
      <c r="AB63" s="763"/>
      <c r="AC63" s="763"/>
      <c r="AD63" s="763"/>
      <c r="AE63" s="763"/>
      <c r="AF63" s="763"/>
      <c r="AG63" s="763"/>
      <c r="AH63" s="763"/>
      <c r="AI63" s="763"/>
      <c r="AJ63" s="764"/>
    </row>
    <row r="64" spans="2:36" ht="108" customHeight="1" thickBot="1">
      <c r="B64" s="415" t="s">
        <v>44</v>
      </c>
      <c r="C64" s="416" t="s">
        <v>786</v>
      </c>
      <c r="D64" s="416" t="s">
        <v>787</v>
      </c>
      <c r="E64" s="416" t="s">
        <v>793</v>
      </c>
      <c r="F64" s="416" t="s">
        <v>789</v>
      </c>
      <c r="G64" s="416" t="s">
        <v>790</v>
      </c>
      <c r="H64" s="417" t="s">
        <v>791</v>
      </c>
      <c r="I64" s="418" t="s">
        <v>792</v>
      </c>
      <c r="J64" s="416"/>
      <c r="K64" s="443"/>
      <c r="L64" s="443"/>
      <c r="M64" s="419"/>
      <c r="N64" s="420"/>
      <c r="O64" s="421">
        <f>SUM(O65:O65)</f>
        <v>0</v>
      </c>
      <c r="P64" s="422">
        <f>SUM(P65:P65)</f>
        <v>0</v>
      </c>
      <c r="Q64" s="423">
        <f aca="true" t="shared" si="15" ref="Q64:AD64">SUM(Q65:Q65)</f>
        <v>0</v>
      </c>
      <c r="R64" s="422">
        <f t="shared" si="15"/>
        <v>0</v>
      </c>
      <c r="S64" s="423">
        <f t="shared" si="15"/>
        <v>0</v>
      </c>
      <c r="T64" s="422">
        <f t="shared" si="15"/>
        <v>0</v>
      </c>
      <c r="U64" s="423">
        <f t="shared" si="15"/>
        <v>0</v>
      </c>
      <c r="V64" s="422">
        <f t="shared" si="15"/>
        <v>0</v>
      </c>
      <c r="W64" s="423">
        <f t="shared" si="15"/>
        <v>0</v>
      </c>
      <c r="X64" s="422">
        <f t="shared" si="15"/>
        <v>0</v>
      </c>
      <c r="Y64" s="423">
        <f t="shared" si="15"/>
        <v>0</v>
      </c>
      <c r="Z64" s="422">
        <f t="shared" si="15"/>
        <v>0</v>
      </c>
      <c r="AA64" s="423">
        <f t="shared" si="15"/>
        <v>0</v>
      </c>
      <c r="AB64" s="422">
        <f t="shared" si="15"/>
        <v>0</v>
      </c>
      <c r="AC64" s="423">
        <f t="shared" si="15"/>
        <v>0</v>
      </c>
      <c r="AD64" s="422">
        <f t="shared" si="15"/>
        <v>0</v>
      </c>
      <c r="AE64" s="423">
        <f>SUM(O64,Q64,S64,U64,W64,Y64,AA64,AC64)</f>
        <v>0</v>
      </c>
      <c r="AF64" s="422">
        <f>SUM(P64,R64,T64,V64,X64,Z64,AB64,AD64)</f>
        <v>0</v>
      </c>
      <c r="AG64" s="424">
        <f>SUM(AG65:AG65)</f>
        <v>0</v>
      </c>
      <c r="AH64" s="425"/>
      <c r="AI64" s="425"/>
      <c r="AJ64" s="426"/>
    </row>
    <row r="65" spans="2:36" ht="108" customHeight="1" thickBot="1">
      <c r="B65" s="427" t="s">
        <v>304</v>
      </c>
      <c r="C65" s="428"/>
      <c r="D65" s="429"/>
      <c r="E65" s="429"/>
      <c r="F65" s="444"/>
      <c r="G65" s="429"/>
      <c r="H65" s="445" t="s">
        <v>1079</v>
      </c>
      <c r="I65" s="446" t="s">
        <v>1080</v>
      </c>
      <c r="J65" s="431">
        <v>0</v>
      </c>
      <c r="K65" s="447">
        <v>6</v>
      </c>
      <c r="L65" s="448"/>
      <c r="M65" s="449"/>
      <c r="N65" s="450"/>
      <c r="O65" s="451"/>
      <c r="P65" s="439"/>
      <c r="Q65" s="439"/>
      <c r="R65" s="439"/>
      <c r="S65" s="439"/>
      <c r="T65" s="439"/>
      <c r="U65" s="439"/>
      <c r="V65" s="439"/>
      <c r="W65" s="439"/>
      <c r="X65" s="439"/>
      <c r="Y65" s="439"/>
      <c r="Z65" s="439"/>
      <c r="AA65" s="439"/>
      <c r="AB65" s="439"/>
      <c r="AC65" s="439"/>
      <c r="AD65" s="439"/>
      <c r="AE65" s="439"/>
      <c r="AF65" s="439"/>
      <c r="AG65" s="452"/>
      <c r="AH65" s="441"/>
      <c r="AI65" s="449"/>
      <c r="AJ65" s="453"/>
    </row>
    <row r="66" spans="2:36" ht="4.5" customHeight="1" thickBot="1">
      <c r="B66" s="762"/>
      <c r="C66" s="763"/>
      <c r="D66" s="763"/>
      <c r="E66" s="763"/>
      <c r="F66" s="763"/>
      <c r="G66" s="763"/>
      <c r="H66" s="763"/>
      <c r="I66" s="763"/>
      <c r="J66" s="763"/>
      <c r="K66" s="763"/>
      <c r="L66" s="763"/>
      <c r="M66" s="763"/>
      <c r="N66" s="763"/>
      <c r="O66" s="763"/>
      <c r="P66" s="763"/>
      <c r="Q66" s="763"/>
      <c r="R66" s="763"/>
      <c r="S66" s="763"/>
      <c r="T66" s="763"/>
      <c r="U66" s="763"/>
      <c r="V66" s="763"/>
      <c r="W66" s="763"/>
      <c r="X66" s="763"/>
      <c r="Y66" s="763"/>
      <c r="Z66" s="763"/>
      <c r="AA66" s="763"/>
      <c r="AB66" s="763"/>
      <c r="AC66" s="763"/>
      <c r="AD66" s="763"/>
      <c r="AE66" s="763"/>
      <c r="AF66" s="763"/>
      <c r="AG66" s="763"/>
      <c r="AH66" s="763"/>
      <c r="AI66" s="763"/>
      <c r="AJ66" s="764"/>
    </row>
  </sheetData>
  <sheetProtection password="CFC3" sheet="1"/>
  <mergeCells count="105">
    <mergeCell ref="B66:AJ66"/>
    <mergeCell ref="AH57:AH58"/>
    <mergeCell ref="AI57:AI58"/>
    <mergeCell ref="AJ57:AJ58"/>
    <mergeCell ref="C59:H59"/>
    <mergeCell ref="B60:AJ60"/>
    <mergeCell ref="B63:AJ63"/>
    <mergeCell ref="W57:X57"/>
    <mergeCell ref="Y57:Z57"/>
    <mergeCell ref="AA57:AB57"/>
    <mergeCell ref="AC57:AD57"/>
    <mergeCell ref="AE57:AF57"/>
    <mergeCell ref="AG57:AG58"/>
    <mergeCell ref="M57:M58"/>
    <mergeCell ref="N57:N58"/>
    <mergeCell ref="O57:P57"/>
    <mergeCell ref="Q57:R57"/>
    <mergeCell ref="S57:T57"/>
    <mergeCell ref="U57:V57"/>
    <mergeCell ref="B57:B58"/>
    <mergeCell ref="C57:H58"/>
    <mergeCell ref="I57:I58"/>
    <mergeCell ref="J57:J58"/>
    <mergeCell ref="K57:K58"/>
    <mergeCell ref="L57:L58"/>
    <mergeCell ref="B51:AJ51"/>
    <mergeCell ref="B54:AJ54"/>
    <mergeCell ref="B55:AJ55"/>
    <mergeCell ref="B56:D56"/>
    <mergeCell ref="F56:N56"/>
    <mergeCell ref="O56:AF56"/>
    <mergeCell ref="AG56:AJ56"/>
    <mergeCell ref="AH42:AH43"/>
    <mergeCell ref="AI42:AI43"/>
    <mergeCell ref="AJ42:AJ43"/>
    <mergeCell ref="C44:H44"/>
    <mergeCell ref="B45:AJ45"/>
    <mergeCell ref="B48:AJ48"/>
    <mergeCell ref="W42:X42"/>
    <mergeCell ref="Y42:Z42"/>
    <mergeCell ref="AA42:AB42"/>
    <mergeCell ref="AC42:AD42"/>
    <mergeCell ref="AE42:AF42"/>
    <mergeCell ref="AG42:AG43"/>
    <mergeCell ref="M42:M43"/>
    <mergeCell ref="N42:N43"/>
    <mergeCell ref="O42:P42"/>
    <mergeCell ref="Q42:R42"/>
    <mergeCell ref="S42:T42"/>
    <mergeCell ref="U42:V42"/>
    <mergeCell ref="B42:B43"/>
    <mergeCell ref="C42:H43"/>
    <mergeCell ref="I42:I43"/>
    <mergeCell ref="J42:J43"/>
    <mergeCell ref="K42:K43"/>
    <mergeCell ref="L42:L43"/>
    <mergeCell ref="B33:AJ33"/>
    <mergeCell ref="B36:AJ36"/>
    <mergeCell ref="B39:AJ39"/>
    <mergeCell ref="B40:AJ40"/>
    <mergeCell ref="B41:D41"/>
    <mergeCell ref="F41:N41"/>
    <mergeCell ref="O41:AF41"/>
    <mergeCell ref="AG41:AJ41"/>
    <mergeCell ref="B15:AJ15"/>
    <mergeCell ref="B18:AJ18"/>
    <mergeCell ref="B21:AJ21"/>
    <mergeCell ref="B24:AJ24"/>
    <mergeCell ref="B27:AJ27"/>
    <mergeCell ref="B30:AJ30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N4"/>
    <mergeCell ref="O4:Q4"/>
    <mergeCell ref="R4:T4"/>
    <mergeCell ref="U4:AJ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">
    <tabColor rgb="FF00B050"/>
  </sheetPr>
  <dimension ref="B1:AK21"/>
  <sheetViews>
    <sheetView zoomScale="70" zoomScaleNormal="70" zoomScalePageLayoutView="0" workbookViewId="0" topLeftCell="A1">
      <selection activeCell="B6" sqref="B6:AJ82"/>
    </sheetView>
  </sheetViews>
  <sheetFormatPr defaultColWidth="11.421875" defaultRowHeight="15"/>
  <cols>
    <col min="1" max="1" width="4.57421875" style="397" customWidth="1"/>
    <col min="2" max="2" width="28.28125" style="457" bestFit="1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27.28125" style="458" bestFit="1" customWidth="1"/>
    <col min="9" max="9" width="22.421875" style="458" bestFit="1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19" t="s">
        <v>1189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1"/>
    </row>
    <row r="3" spans="2:36" ht="12.75" thickBot="1">
      <c r="B3" s="722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4"/>
    </row>
    <row r="4" spans="2:36" ht="33.75" customHeight="1">
      <c r="B4" s="725" t="s">
        <v>797</v>
      </c>
      <c r="C4" s="726"/>
      <c r="D4" s="726"/>
      <c r="E4" s="726"/>
      <c r="F4" s="726"/>
      <c r="G4" s="726"/>
      <c r="H4" s="727"/>
      <c r="I4" s="728" t="s">
        <v>1081</v>
      </c>
      <c r="J4" s="729"/>
      <c r="K4" s="729"/>
      <c r="L4" s="729"/>
      <c r="M4" s="729"/>
      <c r="N4" s="729"/>
      <c r="O4" s="728" t="s">
        <v>757</v>
      </c>
      <c r="P4" s="729"/>
      <c r="Q4" s="729"/>
      <c r="R4" s="729"/>
      <c r="S4" s="729"/>
      <c r="T4" s="730"/>
      <c r="U4" s="731" t="s">
        <v>758</v>
      </c>
      <c r="V4" s="732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3"/>
    </row>
    <row r="5" spans="2:36" ht="35.25" customHeight="1" thickBot="1">
      <c r="B5" s="736" t="s">
        <v>1082</v>
      </c>
      <c r="C5" s="737"/>
      <c r="D5" s="738"/>
      <c r="E5" s="398"/>
      <c r="F5" s="737" t="s">
        <v>991</v>
      </c>
      <c r="G5" s="737"/>
      <c r="H5" s="737"/>
      <c r="I5" s="737"/>
      <c r="J5" s="737"/>
      <c r="K5" s="737"/>
      <c r="L5" s="737"/>
      <c r="M5" s="737"/>
      <c r="N5" s="738"/>
      <c r="O5" s="739" t="s">
        <v>759</v>
      </c>
      <c r="P5" s="740"/>
      <c r="Q5" s="740"/>
      <c r="R5" s="740"/>
      <c r="S5" s="740"/>
      <c r="T5" s="740"/>
      <c r="U5" s="740"/>
      <c r="V5" s="740"/>
      <c r="W5" s="740"/>
      <c r="X5" s="740"/>
      <c r="Y5" s="740"/>
      <c r="Z5" s="740"/>
      <c r="AA5" s="740"/>
      <c r="AB5" s="740"/>
      <c r="AC5" s="740"/>
      <c r="AD5" s="740"/>
      <c r="AE5" s="740"/>
      <c r="AF5" s="741"/>
      <c r="AG5" s="742" t="s">
        <v>760</v>
      </c>
      <c r="AH5" s="743"/>
      <c r="AI5" s="743"/>
      <c r="AJ5" s="744"/>
    </row>
    <row r="6" spans="2:36" ht="36" customHeight="1">
      <c r="B6" s="745" t="s">
        <v>761</v>
      </c>
      <c r="C6" s="747" t="s">
        <v>762</v>
      </c>
      <c r="D6" s="748"/>
      <c r="E6" s="748"/>
      <c r="F6" s="748"/>
      <c r="G6" s="748"/>
      <c r="H6" s="748"/>
      <c r="I6" s="751" t="s">
        <v>763</v>
      </c>
      <c r="J6" s="753" t="s">
        <v>764</v>
      </c>
      <c r="K6" s="753" t="s">
        <v>765</v>
      </c>
      <c r="L6" s="717" t="s">
        <v>766</v>
      </c>
      <c r="M6" s="772" t="s">
        <v>767</v>
      </c>
      <c r="N6" s="774" t="s">
        <v>768</v>
      </c>
      <c r="O6" s="776" t="s">
        <v>769</v>
      </c>
      <c r="P6" s="735"/>
      <c r="Q6" s="734" t="s">
        <v>770</v>
      </c>
      <c r="R6" s="735"/>
      <c r="S6" s="734" t="s">
        <v>771</v>
      </c>
      <c r="T6" s="735"/>
      <c r="U6" s="734" t="s">
        <v>772</v>
      </c>
      <c r="V6" s="735"/>
      <c r="W6" s="734" t="s">
        <v>773</v>
      </c>
      <c r="X6" s="735"/>
      <c r="Y6" s="734" t="s">
        <v>774</v>
      </c>
      <c r="Z6" s="735"/>
      <c r="AA6" s="734" t="s">
        <v>775</v>
      </c>
      <c r="AB6" s="735"/>
      <c r="AC6" s="734" t="s">
        <v>776</v>
      </c>
      <c r="AD6" s="735"/>
      <c r="AE6" s="734" t="s">
        <v>777</v>
      </c>
      <c r="AF6" s="765"/>
      <c r="AG6" s="766" t="s">
        <v>778</v>
      </c>
      <c r="AH6" s="768" t="s">
        <v>779</v>
      </c>
      <c r="AI6" s="770" t="s">
        <v>780</v>
      </c>
      <c r="AJ6" s="755" t="s">
        <v>781</v>
      </c>
    </row>
    <row r="7" spans="2:36" ht="80.25" customHeight="1" thickBot="1">
      <c r="B7" s="746"/>
      <c r="C7" s="749"/>
      <c r="D7" s="750"/>
      <c r="E7" s="750"/>
      <c r="F7" s="750"/>
      <c r="G7" s="750"/>
      <c r="H7" s="750"/>
      <c r="I7" s="752"/>
      <c r="J7" s="754" t="s">
        <v>764</v>
      </c>
      <c r="K7" s="754"/>
      <c r="L7" s="718"/>
      <c r="M7" s="773"/>
      <c r="N7" s="775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67"/>
      <c r="AH7" s="769"/>
      <c r="AI7" s="771"/>
      <c r="AJ7" s="756"/>
    </row>
    <row r="8" spans="2:36" ht="108" customHeight="1" thickBot="1">
      <c r="B8" s="403" t="s">
        <v>785</v>
      </c>
      <c r="C8" s="757" t="s">
        <v>648</v>
      </c>
      <c r="D8" s="758"/>
      <c r="E8" s="758"/>
      <c r="F8" s="758"/>
      <c r="G8" s="758"/>
      <c r="H8" s="758"/>
      <c r="I8" s="404" t="s">
        <v>644</v>
      </c>
      <c r="J8" s="459">
        <v>0.85</v>
      </c>
      <c r="K8" s="460">
        <v>0.85</v>
      </c>
      <c r="L8" s="406"/>
      <c r="M8" s="407"/>
      <c r="N8" s="408"/>
      <c r="O8" s="409">
        <f>O10+O13</f>
        <v>0</v>
      </c>
      <c r="P8" s="410">
        <f aca="true" t="shared" si="0" ref="P8:AD8">P10+P13</f>
        <v>0</v>
      </c>
      <c r="Q8" s="410">
        <f t="shared" si="0"/>
        <v>0</v>
      </c>
      <c r="R8" s="410">
        <f t="shared" si="0"/>
        <v>0</v>
      </c>
      <c r="S8" s="410">
        <f t="shared" si="0"/>
        <v>0</v>
      </c>
      <c r="T8" s="410">
        <f t="shared" si="0"/>
        <v>0</v>
      </c>
      <c r="U8" s="410">
        <f t="shared" si="0"/>
        <v>0</v>
      </c>
      <c r="V8" s="410">
        <f t="shared" si="0"/>
        <v>0</v>
      </c>
      <c r="W8" s="410">
        <f t="shared" si="0"/>
        <v>0</v>
      </c>
      <c r="X8" s="410">
        <f t="shared" si="0"/>
        <v>0</v>
      </c>
      <c r="Y8" s="410">
        <f t="shared" si="0"/>
        <v>0</v>
      </c>
      <c r="Z8" s="410">
        <f t="shared" si="0"/>
        <v>0</v>
      </c>
      <c r="AA8" s="410">
        <f t="shared" si="0"/>
        <v>0</v>
      </c>
      <c r="AB8" s="410">
        <f t="shared" si="0"/>
        <v>0</v>
      </c>
      <c r="AC8" s="410">
        <f t="shared" si="0"/>
        <v>0</v>
      </c>
      <c r="AD8" s="410">
        <f t="shared" si="0"/>
        <v>0</v>
      </c>
      <c r="AE8" s="410">
        <f>SUM(O8,Q8,S8,U8,W8,Y8,AA8,AC8)</f>
        <v>0</v>
      </c>
      <c r="AF8" s="411">
        <f>SUM(P8,R8,T8,V8,X8,Z8,AB8,AD8)</f>
        <v>0</v>
      </c>
      <c r="AG8" s="412">
        <f>AG10+AG13</f>
        <v>0</v>
      </c>
      <c r="AH8" s="413"/>
      <c r="AI8" s="413"/>
      <c r="AJ8" s="414"/>
    </row>
    <row r="9" spans="2:36" ht="5.25" customHeight="1" thickBot="1">
      <c r="B9" s="759"/>
      <c r="C9" s="760"/>
      <c r="D9" s="760"/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Q9" s="760"/>
      <c r="R9" s="760"/>
      <c r="S9" s="760"/>
      <c r="T9" s="760"/>
      <c r="U9" s="760"/>
      <c r="V9" s="760"/>
      <c r="W9" s="760"/>
      <c r="X9" s="760"/>
      <c r="Y9" s="760"/>
      <c r="Z9" s="760"/>
      <c r="AA9" s="760"/>
      <c r="AB9" s="760"/>
      <c r="AC9" s="760"/>
      <c r="AD9" s="760"/>
      <c r="AE9" s="760"/>
      <c r="AF9" s="760"/>
      <c r="AG9" s="760"/>
      <c r="AH9" s="760"/>
      <c r="AI9" s="760"/>
      <c r="AJ9" s="761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1" ref="Q10:AD10">SUM(Q11:Q11)</f>
        <v>0</v>
      </c>
      <c r="R10" s="422">
        <f t="shared" si="1"/>
        <v>0</v>
      </c>
      <c r="S10" s="423">
        <f t="shared" si="1"/>
        <v>0</v>
      </c>
      <c r="T10" s="422">
        <f t="shared" si="1"/>
        <v>0</v>
      </c>
      <c r="U10" s="423">
        <f t="shared" si="1"/>
        <v>0</v>
      </c>
      <c r="V10" s="422">
        <f t="shared" si="1"/>
        <v>0</v>
      </c>
      <c r="W10" s="423">
        <f t="shared" si="1"/>
        <v>0</v>
      </c>
      <c r="X10" s="422">
        <f t="shared" si="1"/>
        <v>0</v>
      </c>
      <c r="Y10" s="423">
        <f t="shared" si="1"/>
        <v>0</v>
      </c>
      <c r="Z10" s="422">
        <f t="shared" si="1"/>
        <v>0</v>
      </c>
      <c r="AA10" s="423">
        <f t="shared" si="1"/>
        <v>0</v>
      </c>
      <c r="AB10" s="422">
        <f>SUM(AB11:AB11)</f>
        <v>0</v>
      </c>
      <c r="AC10" s="423">
        <f t="shared" si="1"/>
        <v>0</v>
      </c>
      <c r="AD10" s="422">
        <f t="shared" si="1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27" t="s">
        <v>309</v>
      </c>
      <c r="C11" s="428"/>
      <c r="D11" s="429"/>
      <c r="E11" s="429"/>
      <c r="F11" s="430"/>
      <c r="G11" s="429"/>
      <c r="H11" s="431" t="s">
        <v>645</v>
      </c>
      <c r="I11" s="431" t="s">
        <v>646</v>
      </c>
      <c r="J11" s="431">
        <v>1218</v>
      </c>
      <c r="K11" s="432">
        <v>6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4.5" customHeight="1" thickBot="1">
      <c r="B12" s="762"/>
      <c r="C12" s="763"/>
      <c r="D12" s="763"/>
      <c r="E12" s="763"/>
      <c r="F12" s="763"/>
      <c r="G12" s="763"/>
      <c r="H12" s="763"/>
      <c r="I12" s="763"/>
      <c r="J12" s="763"/>
      <c r="K12" s="763"/>
      <c r="L12" s="763"/>
      <c r="M12" s="763"/>
      <c r="N12" s="763"/>
      <c r="O12" s="763"/>
      <c r="P12" s="763"/>
      <c r="Q12" s="763"/>
      <c r="R12" s="763"/>
      <c r="S12" s="763"/>
      <c r="T12" s="763"/>
      <c r="U12" s="763"/>
      <c r="V12" s="763"/>
      <c r="W12" s="763"/>
      <c r="X12" s="763"/>
      <c r="Y12" s="763"/>
      <c r="Z12" s="763"/>
      <c r="AA12" s="763"/>
      <c r="AB12" s="763"/>
      <c r="AC12" s="763"/>
      <c r="AD12" s="763"/>
      <c r="AE12" s="763"/>
      <c r="AF12" s="763"/>
      <c r="AG12" s="763"/>
      <c r="AH12" s="763"/>
      <c r="AI12" s="763"/>
      <c r="AJ12" s="764"/>
    </row>
    <row r="13" spans="2:36" ht="108" customHeight="1" thickBot="1">
      <c r="B13" s="415" t="s">
        <v>44</v>
      </c>
      <c r="C13" s="416" t="s">
        <v>786</v>
      </c>
      <c r="D13" s="416" t="s">
        <v>787</v>
      </c>
      <c r="E13" s="416" t="s">
        <v>793</v>
      </c>
      <c r="F13" s="416" t="s">
        <v>789</v>
      </c>
      <c r="G13" s="416" t="s">
        <v>790</v>
      </c>
      <c r="H13" s="417" t="s">
        <v>791</v>
      </c>
      <c r="I13" s="418" t="s">
        <v>792</v>
      </c>
      <c r="J13" s="416"/>
      <c r="K13" s="443"/>
      <c r="L13" s="443"/>
      <c r="M13" s="419"/>
      <c r="N13" s="420"/>
      <c r="O13" s="421">
        <f>SUM(O14:O14)</f>
        <v>0</v>
      </c>
      <c r="P13" s="422">
        <f>SUM(P14:P14)</f>
        <v>0</v>
      </c>
      <c r="Q13" s="423">
        <f aca="true" t="shared" si="2" ref="Q13:AD13">SUM(Q14:Q14)</f>
        <v>0</v>
      </c>
      <c r="R13" s="422">
        <f t="shared" si="2"/>
        <v>0</v>
      </c>
      <c r="S13" s="423">
        <f t="shared" si="2"/>
        <v>0</v>
      </c>
      <c r="T13" s="422">
        <f t="shared" si="2"/>
        <v>0</v>
      </c>
      <c r="U13" s="423">
        <f t="shared" si="2"/>
        <v>0</v>
      </c>
      <c r="V13" s="422">
        <f t="shared" si="2"/>
        <v>0</v>
      </c>
      <c r="W13" s="423">
        <f t="shared" si="2"/>
        <v>0</v>
      </c>
      <c r="X13" s="422">
        <f t="shared" si="2"/>
        <v>0</v>
      </c>
      <c r="Y13" s="423">
        <f t="shared" si="2"/>
        <v>0</v>
      </c>
      <c r="Z13" s="422">
        <f t="shared" si="2"/>
        <v>0</v>
      </c>
      <c r="AA13" s="423">
        <f t="shared" si="2"/>
        <v>0</v>
      </c>
      <c r="AB13" s="422">
        <f t="shared" si="2"/>
        <v>0</v>
      </c>
      <c r="AC13" s="423">
        <f t="shared" si="2"/>
        <v>0</v>
      </c>
      <c r="AD13" s="422">
        <f t="shared" si="2"/>
        <v>0</v>
      </c>
      <c r="AE13" s="423">
        <f>SUM(O13,Q13,S13,U13,W13,Y13,AA13,AC13)</f>
        <v>0</v>
      </c>
      <c r="AF13" s="422">
        <f>SUM(P13,R13,T13,V13,X13,Z13,AB13,AD13)</f>
        <v>0</v>
      </c>
      <c r="AG13" s="424">
        <f>SUM(AG14:AG14)</f>
        <v>0</v>
      </c>
      <c r="AH13" s="425"/>
      <c r="AI13" s="425"/>
      <c r="AJ13" s="426"/>
    </row>
    <row r="14" spans="2:37" ht="108" customHeight="1" thickBot="1">
      <c r="B14" s="467"/>
      <c r="C14" s="428"/>
      <c r="D14" s="429"/>
      <c r="E14" s="429"/>
      <c r="F14" s="444"/>
      <c r="G14" s="429"/>
      <c r="H14" s="445" t="s">
        <v>641</v>
      </c>
      <c r="I14" s="446" t="s">
        <v>1083</v>
      </c>
      <c r="J14" s="431">
        <v>0</v>
      </c>
      <c r="K14" s="447">
        <v>1</v>
      </c>
      <c r="L14" s="448"/>
      <c r="M14" s="449"/>
      <c r="N14" s="450"/>
      <c r="O14" s="451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52"/>
      <c r="AH14" s="441"/>
      <c r="AI14" s="449"/>
      <c r="AJ14" s="453"/>
      <c r="AK14" s="454"/>
    </row>
    <row r="15" spans="2:36" ht="4.5" customHeight="1" thickBot="1">
      <c r="B15" s="759"/>
      <c r="C15" s="760"/>
      <c r="D15" s="760"/>
      <c r="E15" s="760"/>
      <c r="F15" s="760"/>
      <c r="G15" s="760"/>
      <c r="H15" s="760"/>
      <c r="I15" s="760"/>
      <c r="J15" s="760"/>
      <c r="K15" s="760"/>
      <c r="L15" s="760"/>
      <c r="M15" s="760"/>
      <c r="N15" s="760"/>
      <c r="O15" s="760"/>
      <c r="P15" s="760"/>
      <c r="Q15" s="760"/>
      <c r="R15" s="760"/>
      <c r="S15" s="760"/>
      <c r="T15" s="760"/>
      <c r="U15" s="760"/>
      <c r="V15" s="760"/>
      <c r="W15" s="760"/>
      <c r="X15" s="760"/>
      <c r="Y15" s="760"/>
      <c r="Z15" s="760"/>
      <c r="AA15" s="760"/>
      <c r="AB15" s="760"/>
      <c r="AC15" s="760"/>
      <c r="AD15" s="760"/>
      <c r="AE15" s="760"/>
      <c r="AF15" s="760"/>
      <c r="AG15" s="760"/>
      <c r="AH15" s="760"/>
      <c r="AI15" s="760"/>
      <c r="AJ15" s="761"/>
    </row>
    <row r="16" spans="2:36" ht="108" customHeight="1" thickBot="1">
      <c r="B16" s="415" t="s">
        <v>44</v>
      </c>
      <c r="C16" s="416" t="s">
        <v>786</v>
      </c>
      <c r="D16" s="416" t="s">
        <v>787</v>
      </c>
      <c r="E16" s="416" t="s">
        <v>788</v>
      </c>
      <c r="F16" s="416" t="s">
        <v>789</v>
      </c>
      <c r="G16" s="416" t="s">
        <v>790</v>
      </c>
      <c r="H16" s="417" t="s">
        <v>791</v>
      </c>
      <c r="I16" s="418" t="s">
        <v>792</v>
      </c>
      <c r="J16" s="419"/>
      <c r="K16" s="419"/>
      <c r="L16" s="419"/>
      <c r="M16" s="419"/>
      <c r="N16" s="420"/>
      <c r="O16" s="421">
        <f>SUM(O17:O17)</f>
        <v>0</v>
      </c>
      <c r="P16" s="422">
        <f>SUM(P17:P17)</f>
        <v>0</v>
      </c>
      <c r="Q16" s="423">
        <f aca="true" t="shared" si="3" ref="Q16:AA16">SUM(Q17:Q17)</f>
        <v>0</v>
      </c>
      <c r="R16" s="422">
        <f t="shared" si="3"/>
        <v>0</v>
      </c>
      <c r="S16" s="423">
        <f t="shared" si="3"/>
        <v>0</v>
      </c>
      <c r="T16" s="422">
        <f t="shared" si="3"/>
        <v>0</v>
      </c>
      <c r="U16" s="423">
        <f t="shared" si="3"/>
        <v>0</v>
      </c>
      <c r="V16" s="422">
        <f t="shared" si="3"/>
        <v>0</v>
      </c>
      <c r="W16" s="423">
        <f t="shared" si="3"/>
        <v>0</v>
      </c>
      <c r="X16" s="422">
        <f t="shared" si="3"/>
        <v>0</v>
      </c>
      <c r="Y16" s="423">
        <f t="shared" si="3"/>
        <v>0</v>
      </c>
      <c r="Z16" s="422">
        <f t="shared" si="3"/>
        <v>0</v>
      </c>
      <c r="AA16" s="423">
        <f t="shared" si="3"/>
        <v>0</v>
      </c>
      <c r="AB16" s="422">
        <f>SUM(AB17:AB17)</f>
        <v>0</v>
      </c>
      <c r="AC16" s="423">
        <f>SUM(AC17:AC17)</f>
        <v>0</v>
      </c>
      <c r="AD16" s="422">
        <f>SUM(AD17:AD17)</f>
        <v>0</v>
      </c>
      <c r="AE16" s="423">
        <f>SUM(O16,Q16,S16,U16,W16,Y16,AA16,AC16)</f>
        <v>0</v>
      </c>
      <c r="AF16" s="422">
        <f>SUM(P16,R16,T16,V16,X16,Z16,AB16,AD16)</f>
        <v>0</v>
      </c>
      <c r="AG16" s="424">
        <f>SUM(AG17:AG17)</f>
        <v>0</v>
      </c>
      <c r="AH16" s="425"/>
      <c r="AI16" s="425"/>
      <c r="AJ16" s="426"/>
    </row>
    <row r="17" spans="2:36" ht="108" customHeight="1" thickBot="1">
      <c r="B17" s="427" t="s">
        <v>312</v>
      </c>
      <c r="C17" s="428"/>
      <c r="D17" s="429"/>
      <c r="E17" s="429"/>
      <c r="F17" s="430"/>
      <c r="G17" s="429"/>
      <c r="H17" s="431" t="s">
        <v>1084</v>
      </c>
      <c r="I17" s="431" t="s">
        <v>1061</v>
      </c>
      <c r="J17" s="431">
        <v>1</v>
      </c>
      <c r="K17" s="432">
        <v>4</v>
      </c>
      <c r="L17" s="433"/>
      <c r="M17" s="433"/>
      <c r="N17" s="434"/>
      <c r="O17" s="435"/>
      <c r="P17" s="436"/>
      <c r="Q17" s="437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9"/>
      <c r="AF17" s="439"/>
      <c r="AG17" s="440"/>
      <c r="AH17" s="441"/>
      <c r="AI17" s="441"/>
      <c r="AJ17" s="442"/>
    </row>
    <row r="18" spans="2:36" ht="4.5" customHeight="1" thickBot="1">
      <c r="B18" s="762"/>
      <c r="C18" s="763"/>
      <c r="D18" s="763"/>
      <c r="E18" s="763"/>
      <c r="F18" s="763"/>
      <c r="G18" s="763"/>
      <c r="H18" s="763"/>
      <c r="I18" s="763"/>
      <c r="J18" s="763"/>
      <c r="K18" s="763"/>
      <c r="L18" s="763"/>
      <c r="M18" s="763"/>
      <c r="N18" s="763"/>
      <c r="O18" s="763"/>
      <c r="P18" s="763"/>
      <c r="Q18" s="763"/>
      <c r="R18" s="763"/>
      <c r="S18" s="763"/>
      <c r="T18" s="763"/>
      <c r="U18" s="763"/>
      <c r="V18" s="763"/>
      <c r="W18" s="763"/>
      <c r="X18" s="763"/>
      <c r="Y18" s="763"/>
      <c r="Z18" s="763"/>
      <c r="AA18" s="763"/>
      <c r="AB18" s="763"/>
      <c r="AC18" s="763"/>
      <c r="AD18" s="763"/>
      <c r="AE18" s="763"/>
      <c r="AF18" s="763"/>
      <c r="AG18" s="763"/>
      <c r="AH18" s="763"/>
      <c r="AI18" s="763"/>
      <c r="AJ18" s="764"/>
    </row>
    <row r="19" spans="2:36" ht="108" customHeight="1" thickBot="1">
      <c r="B19" s="415" t="s">
        <v>44</v>
      </c>
      <c r="C19" s="416" t="s">
        <v>786</v>
      </c>
      <c r="D19" s="416" t="s">
        <v>787</v>
      </c>
      <c r="E19" s="416" t="s">
        <v>793</v>
      </c>
      <c r="F19" s="416" t="s">
        <v>789</v>
      </c>
      <c r="G19" s="416" t="s">
        <v>790</v>
      </c>
      <c r="H19" s="417" t="s">
        <v>791</v>
      </c>
      <c r="I19" s="418" t="s">
        <v>792</v>
      </c>
      <c r="J19" s="416"/>
      <c r="K19" s="443"/>
      <c r="L19" s="443"/>
      <c r="M19" s="419"/>
      <c r="N19" s="420"/>
      <c r="O19" s="421">
        <f>SUM(O20:O20)</f>
        <v>0</v>
      </c>
      <c r="P19" s="422">
        <f>SUM(P20:P20)</f>
        <v>0</v>
      </c>
      <c r="Q19" s="423">
        <f aca="true" t="shared" si="4" ref="Q19:AD19">SUM(Q20:Q20)</f>
        <v>0</v>
      </c>
      <c r="R19" s="422">
        <f t="shared" si="4"/>
        <v>0</v>
      </c>
      <c r="S19" s="423">
        <f t="shared" si="4"/>
        <v>0</v>
      </c>
      <c r="T19" s="422">
        <f t="shared" si="4"/>
        <v>0</v>
      </c>
      <c r="U19" s="423">
        <f t="shared" si="4"/>
        <v>0</v>
      </c>
      <c r="V19" s="422">
        <f t="shared" si="4"/>
        <v>0</v>
      </c>
      <c r="W19" s="423">
        <f t="shared" si="4"/>
        <v>0</v>
      </c>
      <c r="X19" s="422">
        <f t="shared" si="4"/>
        <v>0</v>
      </c>
      <c r="Y19" s="423">
        <f t="shared" si="4"/>
        <v>0</v>
      </c>
      <c r="Z19" s="422">
        <f t="shared" si="4"/>
        <v>0</v>
      </c>
      <c r="AA19" s="423">
        <f t="shared" si="4"/>
        <v>0</v>
      </c>
      <c r="AB19" s="422">
        <f t="shared" si="4"/>
        <v>0</v>
      </c>
      <c r="AC19" s="423">
        <f t="shared" si="4"/>
        <v>0</v>
      </c>
      <c r="AD19" s="422">
        <f t="shared" si="4"/>
        <v>0</v>
      </c>
      <c r="AE19" s="423">
        <f>SUM(O19,Q19,S19,U19,W19,Y19,AA19,AC19)</f>
        <v>0</v>
      </c>
      <c r="AF19" s="422">
        <f>SUM(P19,R19,T19,V19,X19,Z19,AB19,AD19)</f>
        <v>0</v>
      </c>
      <c r="AG19" s="424">
        <f>SUM(AG20:AG20)</f>
        <v>0</v>
      </c>
      <c r="AH19" s="425"/>
      <c r="AI19" s="425"/>
      <c r="AJ19" s="426"/>
    </row>
    <row r="20" spans="2:36" ht="108" customHeight="1" thickBot="1">
      <c r="B20" s="467"/>
      <c r="C20" s="428"/>
      <c r="D20" s="429"/>
      <c r="E20" s="429"/>
      <c r="F20" s="444"/>
      <c r="G20" s="429"/>
      <c r="H20" s="445" t="s">
        <v>1085</v>
      </c>
      <c r="I20" s="446" t="s">
        <v>971</v>
      </c>
      <c r="J20" s="431">
        <v>0</v>
      </c>
      <c r="K20" s="447">
        <v>1</v>
      </c>
      <c r="L20" s="448"/>
      <c r="M20" s="449"/>
      <c r="N20" s="450"/>
      <c r="O20" s="451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52"/>
      <c r="AH20" s="441"/>
      <c r="AI20" s="449"/>
      <c r="AJ20" s="453"/>
    </row>
    <row r="21" spans="2:36" ht="4.5" customHeight="1" thickBot="1">
      <c r="B21" s="762"/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763"/>
      <c r="N21" s="763"/>
      <c r="O21" s="763"/>
      <c r="P21" s="763"/>
      <c r="Q21" s="763"/>
      <c r="R21" s="763"/>
      <c r="S21" s="763"/>
      <c r="T21" s="763"/>
      <c r="U21" s="763"/>
      <c r="V21" s="763"/>
      <c r="W21" s="763"/>
      <c r="X21" s="763"/>
      <c r="Y21" s="763"/>
      <c r="Z21" s="763"/>
      <c r="AA21" s="763"/>
      <c r="AB21" s="763"/>
      <c r="AC21" s="763"/>
      <c r="AD21" s="763"/>
      <c r="AE21" s="763"/>
      <c r="AF21" s="763"/>
      <c r="AG21" s="763"/>
      <c r="AH21" s="763"/>
      <c r="AI21" s="763"/>
      <c r="AJ21" s="764"/>
    </row>
  </sheetData>
  <sheetProtection password="CFC3" sheet="1"/>
  <mergeCells count="38">
    <mergeCell ref="B15:AJ15"/>
    <mergeCell ref="B18:AJ18"/>
    <mergeCell ref="B21:AJ21"/>
    <mergeCell ref="AH6:AH7"/>
    <mergeCell ref="AI6:AI7"/>
    <mergeCell ref="AJ6:AJ7"/>
    <mergeCell ref="C8:H8"/>
    <mergeCell ref="B9:AJ9"/>
    <mergeCell ref="B12:AJ12"/>
    <mergeCell ref="W6:X6"/>
    <mergeCell ref="AC6:AD6"/>
    <mergeCell ref="AE6:AF6"/>
    <mergeCell ref="AG6:AG7"/>
    <mergeCell ref="M6:M7"/>
    <mergeCell ref="N6:N7"/>
    <mergeCell ref="O6:P6"/>
    <mergeCell ref="Q6:R6"/>
    <mergeCell ref="S6:T6"/>
    <mergeCell ref="F5:N5"/>
    <mergeCell ref="O5:AF5"/>
    <mergeCell ref="AG5:AJ5"/>
    <mergeCell ref="B6:B7"/>
    <mergeCell ref="C6:H7"/>
    <mergeCell ref="I6:I7"/>
    <mergeCell ref="J6:J7"/>
    <mergeCell ref="K6:K7"/>
    <mergeCell ref="Y6:Z6"/>
    <mergeCell ref="AA6:AB6"/>
    <mergeCell ref="L6:L7"/>
    <mergeCell ref="B2:AJ2"/>
    <mergeCell ref="B3:AJ3"/>
    <mergeCell ref="B4:H4"/>
    <mergeCell ref="I4:N4"/>
    <mergeCell ref="O4:Q4"/>
    <mergeCell ref="R4:T4"/>
    <mergeCell ref="U4:AJ4"/>
    <mergeCell ref="U6:V6"/>
    <mergeCell ref="B5:D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>
    <tabColor rgb="FF00B050"/>
  </sheetPr>
  <dimension ref="B1:AK36"/>
  <sheetViews>
    <sheetView zoomScale="70" zoomScaleNormal="70" zoomScalePageLayoutView="0" workbookViewId="0" topLeftCell="B1">
      <selection activeCell="B6" sqref="B6:AJ82"/>
    </sheetView>
  </sheetViews>
  <sheetFormatPr defaultColWidth="11.421875" defaultRowHeight="15"/>
  <cols>
    <col min="1" max="1" width="4.57421875" style="397" customWidth="1"/>
    <col min="2" max="2" width="15.8515625" style="457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19.28125" style="458" customWidth="1"/>
    <col min="9" max="9" width="15.7109375" style="458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19" t="s">
        <v>1189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1"/>
    </row>
    <row r="3" spans="2:36" ht="12.75" thickBot="1">
      <c r="B3" s="722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4"/>
    </row>
    <row r="4" spans="2:36" ht="33.75" customHeight="1">
      <c r="B4" s="725" t="s">
        <v>797</v>
      </c>
      <c r="C4" s="726"/>
      <c r="D4" s="726"/>
      <c r="E4" s="726"/>
      <c r="F4" s="726"/>
      <c r="G4" s="726"/>
      <c r="H4" s="727"/>
      <c r="I4" s="728" t="s">
        <v>1086</v>
      </c>
      <c r="J4" s="729"/>
      <c r="K4" s="729"/>
      <c r="L4" s="729"/>
      <c r="M4" s="729"/>
      <c r="N4" s="729"/>
      <c r="O4" s="728" t="s">
        <v>757</v>
      </c>
      <c r="P4" s="729"/>
      <c r="Q4" s="729"/>
      <c r="R4" s="729"/>
      <c r="S4" s="729"/>
      <c r="T4" s="730"/>
      <c r="U4" s="731" t="s">
        <v>758</v>
      </c>
      <c r="V4" s="732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3"/>
    </row>
    <row r="5" spans="2:36" ht="35.25" customHeight="1" thickBot="1">
      <c r="B5" s="736" t="s">
        <v>1087</v>
      </c>
      <c r="C5" s="737"/>
      <c r="D5" s="738"/>
      <c r="E5" s="398"/>
      <c r="F5" s="737" t="s">
        <v>991</v>
      </c>
      <c r="G5" s="737"/>
      <c r="H5" s="737"/>
      <c r="I5" s="737"/>
      <c r="J5" s="737"/>
      <c r="K5" s="737"/>
      <c r="L5" s="737"/>
      <c r="M5" s="737"/>
      <c r="N5" s="738"/>
      <c r="O5" s="739" t="s">
        <v>759</v>
      </c>
      <c r="P5" s="740"/>
      <c r="Q5" s="740"/>
      <c r="R5" s="740"/>
      <c r="S5" s="740"/>
      <c r="T5" s="740"/>
      <c r="U5" s="740"/>
      <c r="V5" s="740"/>
      <c r="W5" s="740"/>
      <c r="X5" s="740"/>
      <c r="Y5" s="740"/>
      <c r="Z5" s="740"/>
      <c r="AA5" s="740"/>
      <c r="AB5" s="740"/>
      <c r="AC5" s="740"/>
      <c r="AD5" s="740"/>
      <c r="AE5" s="740"/>
      <c r="AF5" s="741"/>
      <c r="AG5" s="742" t="s">
        <v>760</v>
      </c>
      <c r="AH5" s="743"/>
      <c r="AI5" s="743"/>
      <c r="AJ5" s="744"/>
    </row>
    <row r="6" spans="2:36" ht="36" customHeight="1">
      <c r="B6" s="745" t="s">
        <v>761</v>
      </c>
      <c r="C6" s="747" t="s">
        <v>762</v>
      </c>
      <c r="D6" s="748"/>
      <c r="E6" s="748"/>
      <c r="F6" s="748"/>
      <c r="G6" s="748"/>
      <c r="H6" s="748"/>
      <c r="I6" s="751" t="s">
        <v>763</v>
      </c>
      <c r="J6" s="753" t="s">
        <v>764</v>
      </c>
      <c r="K6" s="753" t="s">
        <v>765</v>
      </c>
      <c r="L6" s="717" t="s">
        <v>766</v>
      </c>
      <c r="M6" s="772" t="s">
        <v>767</v>
      </c>
      <c r="N6" s="774" t="s">
        <v>768</v>
      </c>
      <c r="O6" s="776" t="s">
        <v>769</v>
      </c>
      <c r="P6" s="735"/>
      <c r="Q6" s="734" t="s">
        <v>770</v>
      </c>
      <c r="R6" s="735"/>
      <c r="S6" s="734" t="s">
        <v>771</v>
      </c>
      <c r="T6" s="735"/>
      <c r="U6" s="734" t="s">
        <v>772</v>
      </c>
      <c r="V6" s="735"/>
      <c r="W6" s="734" t="s">
        <v>773</v>
      </c>
      <c r="X6" s="735"/>
      <c r="Y6" s="734" t="s">
        <v>774</v>
      </c>
      <c r="Z6" s="735"/>
      <c r="AA6" s="734" t="s">
        <v>775</v>
      </c>
      <c r="AB6" s="735"/>
      <c r="AC6" s="734" t="s">
        <v>776</v>
      </c>
      <c r="AD6" s="735"/>
      <c r="AE6" s="734" t="s">
        <v>777</v>
      </c>
      <c r="AF6" s="765"/>
      <c r="AG6" s="766" t="s">
        <v>778</v>
      </c>
      <c r="AH6" s="768" t="s">
        <v>779</v>
      </c>
      <c r="AI6" s="770" t="s">
        <v>780</v>
      </c>
      <c r="AJ6" s="755" t="s">
        <v>781</v>
      </c>
    </row>
    <row r="7" spans="2:36" ht="80.25" customHeight="1" thickBot="1">
      <c r="B7" s="746"/>
      <c r="C7" s="749"/>
      <c r="D7" s="750"/>
      <c r="E7" s="750"/>
      <c r="F7" s="750"/>
      <c r="G7" s="750"/>
      <c r="H7" s="750"/>
      <c r="I7" s="752"/>
      <c r="J7" s="754" t="s">
        <v>764</v>
      </c>
      <c r="K7" s="754"/>
      <c r="L7" s="718"/>
      <c r="M7" s="773"/>
      <c r="N7" s="775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67"/>
      <c r="AH7" s="769"/>
      <c r="AI7" s="771"/>
      <c r="AJ7" s="756"/>
    </row>
    <row r="8" spans="2:36" ht="108" customHeight="1" thickBot="1">
      <c r="B8" s="403" t="s">
        <v>785</v>
      </c>
      <c r="C8" s="757" t="s">
        <v>659</v>
      </c>
      <c r="D8" s="758"/>
      <c r="E8" s="758"/>
      <c r="F8" s="758"/>
      <c r="G8" s="758"/>
      <c r="H8" s="758"/>
      <c r="I8" s="404" t="s">
        <v>656</v>
      </c>
      <c r="J8" s="459">
        <v>0.7</v>
      </c>
      <c r="K8" s="460">
        <v>0.67</v>
      </c>
      <c r="L8" s="460"/>
      <c r="M8" s="407"/>
      <c r="N8" s="408"/>
      <c r="O8" s="409">
        <f>O10+O13</f>
        <v>0</v>
      </c>
      <c r="P8" s="410">
        <f aca="true" t="shared" si="0" ref="P8:AD8">P10+P13</f>
        <v>0</v>
      </c>
      <c r="Q8" s="410">
        <f t="shared" si="0"/>
        <v>0</v>
      </c>
      <c r="R8" s="410">
        <f t="shared" si="0"/>
        <v>0</v>
      </c>
      <c r="S8" s="410">
        <f t="shared" si="0"/>
        <v>0</v>
      </c>
      <c r="T8" s="410">
        <f t="shared" si="0"/>
        <v>0</v>
      </c>
      <c r="U8" s="410">
        <f t="shared" si="0"/>
        <v>0</v>
      </c>
      <c r="V8" s="410">
        <f t="shared" si="0"/>
        <v>0</v>
      </c>
      <c r="W8" s="410">
        <f t="shared" si="0"/>
        <v>0</v>
      </c>
      <c r="X8" s="410">
        <f t="shared" si="0"/>
        <v>0</v>
      </c>
      <c r="Y8" s="410">
        <f t="shared" si="0"/>
        <v>0</v>
      </c>
      <c r="Z8" s="410">
        <f t="shared" si="0"/>
        <v>0</v>
      </c>
      <c r="AA8" s="410">
        <f t="shared" si="0"/>
        <v>0</v>
      </c>
      <c r="AB8" s="410">
        <f t="shared" si="0"/>
        <v>0</v>
      </c>
      <c r="AC8" s="410">
        <f t="shared" si="0"/>
        <v>0</v>
      </c>
      <c r="AD8" s="410">
        <f t="shared" si="0"/>
        <v>0</v>
      </c>
      <c r="AE8" s="410">
        <f>SUM(O8,Q8,S8,U8,W8,Y8,AA8,AC8)</f>
        <v>0</v>
      </c>
      <c r="AF8" s="411">
        <f>SUM(P8,R8,T8,V8,X8,Z8,AB8,AD8)</f>
        <v>0</v>
      </c>
      <c r="AG8" s="412">
        <f>AG10+AG13</f>
        <v>0</v>
      </c>
      <c r="AH8" s="413"/>
      <c r="AI8" s="413"/>
      <c r="AJ8" s="414"/>
    </row>
    <row r="9" spans="2:36" ht="5.25" customHeight="1" thickBot="1">
      <c r="B9" s="759"/>
      <c r="C9" s="760"/>
      <c r="D9" s="760"/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Q9" s="760"/>
      <c r="R9" s="760"/>
      <c r="S9" s="760"/>
      <c r="T9" s="760"/>
      <c r="U9" s="760"/>
      <c r="V9" s="760"/>
      <c r="W9" s="760"/>
      <c r="X9" s="760"/>
      <c r="Y9" s="760"/>
      <c r="Z9" s="760"/>
      <c r="AA9" s="760"/>
      <c r="AB9" s="760"/>
      <c r="AC9" s="760"/>
      <c r="AD9" s="760"/>
      <c r="AE9" s="760"/>
      <c r="AF9" s="760"/>
      <c r="AG9" s="760"/>
      <c r="AH9" s="760"/>
      <c r="AI9" s="760"/>
      <c r="AJ9" s="761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1" ref="Q10:AD10">SUM(Q11:Q11)</f>
        <v>0</v>
      </c>
      <c r="R10" s="422">
        <f t="shared" si="1"/>
        <v>0</v>
      </c>
      <c r="S10" s="423">
        <f t="shared" si="1"/>
        <v>0</v>
      </c>
      <c r="T10" s="422">
        <f t="shared" si="1"/>
        <v>0</v>
      </c>
      <c r="U10" s="423">
        <f t="shared" si="1"/>
        <v>0</v>
      </c>
      <c r="V10" s="422">
        <f t="shared" si="1"/>
        <v>0</v>
      </c>
      <c r="W10" s="423">
        <f t="shared" si="1"/>
        <v>0</v>
      </c>
      <c r="X10" s="422">
        <f t="shared" si="1"/>
        <v>0</v>
      </c>
      <c r="Y10" s="423">
        <f t="shared" si="1"/>
        <v>0</v>
      </c>
      <c r="Z10" s="422">
        <f t="shared" si="1"/>
        <v>0</v>
      </c>
      <c r="AA10" s="423">
        <f t="shared" si="1"/>
        <v>0</v>
      </c>
      <c r="AB10" s="422">
        <f>SUM(AB11:AB11)</f>
        <v>0</v>
      </c>
      <c r="AC10" s="423">
        <f t="shared" si="1"/>
        <v>0</v>
      </c>
      <c r="AD10" s="422">
        <f t="shared" si="1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67"/>
      <c r="C11" s="428"/>
      <c r="D11" s="429"/>
      <c r="E11" s="429"/>
      <c r="F11" s="430"/>
      <c r="G11" s="429"/>
      <c r="H11" s="431" t="s">
        <v>1088</v>
      </c>
      <c r="I11" s="431" t="s">
        <v>1089</v>
      </c>
      <c r="J11" s="431">
        <v>0</v>
      </c>
      <c r="K11" s="432">
        <v>4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4.5" customHeight="1" thickBot="1">
      <c r="B12" s="762"/>
      <c r="C12" s="763"/>
      <c r="D12" s="763"/>
      <c r="E12" s="763"/>
      <c r="F12" s="763"/>
      <c r="G12" s="763"/>
      <c r="H12" s="763"/>
      <c r="I12" s="763"/>
      <c r="J12" s="763"/>
      <c r="K12" s="763"/>
      <c r="L12" s="763"/>
      <c r="M12" s="763"/>
      <c r="N12" s="763"/>
      <c r="O12" s="763"/>
      <c r="P12" s="763"/>
      <c r="Q12" s="763"/>
      <c r="R12" s="763"/>
      <c r="S12" s="763"/>
      <c r="T12" s="763"/>
      <c r="U12" s="763"/>
      <c r="V12" s="763"/>
      <c r="W12" s="763"/>
      <c r="X12" s="763"/>
      <c r="Y12" s="763"/>
      <c r="Z12" s="763"/>
      <c r="AA12" s="763"/>
      <c r="AB12" s="763"/>
      <c r="AC12" s="763"/>
      <c r="AD12" s="763"/>
      <c r="AE12" s="763"/>
      <c r="AF12" s="763"/>
      <c r="AG12" s="763"/>
      <c r="AH12" s="763"/>
      <c r="AI12" s="763"/>
      <c r="AJ12" s="764"/>
    </row>
    <row r="13" spans="2:36" ht="108" customHeight="1" thickBot="1">
      <c r="B13" s="415" t="s">
        <v>44</v>
      </c>
      <c r="C13" s="416" t="s">
        <v>786</v>
      </c>
      <c r="D13" s="416" t="s">
        <v>787</v>
      </c>
      <c r="E13" s="416" t="s">
        <v>793</v>
      </c>
      <c r="F13" s="416" t="s">
        <v>789</v>
      </c>
      <c r="G13" s="416" t="s">
        <v>790</v>
      </c>
      <c r="H13" s="417" t="s">
        <v>791</v>
      </c>
      <c r="I13" s="418" t="s">
        <v>792</v>
      </c>
      <c r="J13" s="416"/>
      <c r="K13" s="443"/>
      <c r="L13" s="443"/>
      <c r="M13" s="419"/>
      <c r="N13" s="420"/>
      <c r="O13" s="421">
        <f>SUM(O14:O14)</f>
        <v>0</v>
      </c>
      <c r="P13" s="422">
        <f>SUM(P14:P14)</f>
        <v>0</v>
      </c>
      <c r="Q13" s="423">
        <f aca="true" t="shared" si="2" ref="Q13:AD13">SUM(Q14:Q14)</f>
        <v>0</v>
      </c>
      <c r="R13" s="422">
        <f t="shared" si="2"/>
        <v>0</v>
      </c>
      <c r="S13" s="423">
        <f t="shared" si="2"/>
        <v>0</v>
      </c>
      <c r="T13" s="422">
        <f t="shared" si="2"/>
        <v>0</v>
      </c>
      <c r="U13" s="423">
        <f t="shared" si="2"/>
        <v>0</v>
      </c>
      <c r="V13" s="422">
        <f t="shared" si="2"/>
        <v>0</v>
      </c>
      <c r="W13" s="423">
        <f t="shared" si="2"/>
        <v>0</v>
      </c>
      <c r="X13" s="422">
        <f t="shared" si="2"/>
        <v>0</v>
      </c>
      <c r="Y13" s="423">
        <f t="shared" si="2"/>
        <v>0</v>
      </c>
      <c r="Z13" s="422">
        <f t="shared" si="2"/>
        <v>0</v>
      </c>
      <c r="AA13" s="423">
        <f t="shared" si="2"/>
        <v>0</v>
      </c>
      <c r="AB13" s="422">
        <f t="shared" si="2"/>
        <v>0</v>
      </c>
      <c r="AC13" s="423">
        <f t="shared" si="2"/>
        <v>0</v>
      </c>
      <c r="AD13" s="422">
        <f t="shared" si="2"/>
        <v>0</v>
      </c>
      <c r="AE13" s="423">
        <f>SUM(O13,Q13,S13,U13,W13,Y13,AA13,AC13)</f>
        <v>0</v>
      </c>
      <c r="AF13" s="422">
        <f>SUM(P13,R13,T13,V13,X13,Z13,AB13,AD13)</f>
        <v>0</v>
      </c>
      <c r="AG13" s="424">
        <f>SUM(AG14:AG14)</f>
        <v>0</v>
      </c>
      <c r="AH13" s="425"/>
      <c r="AI13" s="425"/>
      <c r="AJ13" s="426"/>
    </row>
    <row r="14" spans="2:37" ht="108" customHeight="1" thickBot="1">
      <c r="B14" s="427" t="s">
        <v>1094</v>
      </c>
      <c r="C14" s="428"/>
      <c r="D14" s="429"/>
      <c r="E14" s="429"/>
      <c r="F14" s="444"/>
      <c r="G14" s="429"/>
      <c r="H14" s="445" t="s">
        <v>660</v>
      </c>
      <c r="I14" s="446" t="s">
        <v>1090</v>
      </c>
      <c r="J14" s="431">
        <v>0</v>
      </c>
      <c r="K14" s="447">
        <v>30</v>
      </c>
      <c r="L14" s="448"/>
      <c r="M14" s="449"/>
      <c r="N14" s="450"/>
      <c r="O14" s="451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52"/>
      <c r="AH14" s="441"/>
      <c r="AI14" s="449"/>
      <c r="AJ14" s="453"/>
      <c r="AK14" s="454"/>
    </row>
    <row r="15" spans="2:36" ht="4.5" customHeight="1" thickBot="1">
      <c r="B15" s="759"/>
      <c r="C15" s="760"/>
      <c r="D15" s="760"/>
      <c r="E15" s="760"/>
      <c r="F15" s="760"/>
      <c r="G15" s="760"/>
      <c r="H15" s="760"/>
      <c r="I15" s="760"/>
      <c r="J15" s="760"/>
      <c r="K15" s="760"/>
      <c r="L15" s="760"/>
      <c r="M15" s="760"/>
      <c r="N15" s="760"/>
      <c r="O15" s="760"/>
      <c r="P15" s="760"/>
      <c r="Q15" s="760"/>
      <c r="R15" s="760"/>
      <c r="S15" s="760"/>
      <c r="T15" s="760"/>
      <c r="U15" s="760"/>
      <c r="V15" s="760"/>
      <c r="W15" s="760"/>
      <c r="X15" s="760"/>
      <c r="Y15" s="760"/>
      <c r="Z15" s="760"/>
      <c r="AA15" s="760"/>
      <c r="AB15" s="760"/>
      <c r="AC15" s="760"/>
      <c r="AD15" s="760"/>
      <c r="AE15" s="760"/>
      <c r="AF15" s="760"/>
      <c r="AG15" s="760"/>
      <c r="AH15" s="760"/>
      <c r="AI15" s="760"/>
      <c r="AJ15" s="761"/>
    </row>
    <row r="16" spans="2:36" ht="108" customHeight="1" thickBot="1">
      <c r="B16" s="415" t="s">
        <v>44</v>
      </c>
      <c r="C16" s="416" t="s">
        <v>786</v>
      </c>
      <c r="D16" s="416" t="s">
        <v>787</v>
      </c>
      <c r="E16" s="416" t="s">
        <v>788</v>
      </c>
      <c r="F16" s="416" t="s">
        <v>789</v>
      </c>
      <c r="G16" s="416" t="s">
        <v>790</v>
      </c>
      <c r="H16" s="417" t="s">
        <v>791</v>
      </c>
      <c r="I16" s="418" t="s">
        <v>792</v>
      </c>
      <c r="J16" s="419"/>
      <c r="K16" s="419"/>
      <c r="L16" s="419"/>
      <c r="M16" s="419"/>
      <c r="N16" s="420"/>
      <c r="O16" s="421">
        <f>SUM(O17:O17)</f>
        <v>0</v>
      </c>
      <c r="P16" s="422">
        <f>SUM(P17:P17)</f>
        <v>0</v>
      </c>
      <c r="Q16" s="423">
        <f aca="true" t="shared" si="3" ref="Q16:AA16">SUM(Q17:Q17)</f>
        <v>0</v>
      </c>
      <c r="R16" s="422">
        <f t="shared" si="3"/>
        <v>0</v>
      </c>
      <c r="S16" s="423">
        <f t="shared" si="3"/>
        <v>0</v>
      </c>
      <c r="T16" s="422">
        <f t="shared" si="3"/>
        <v>0</v>
      </c>
      <c r="U16" s="423">
        <f t="shared" si="3"/>
        <v>0</v>
      </c>
      <c r="V16" s="422">
        <f t="shared" si="3"/>
        <v>0</v>
      </c>
      <c r="W16" s="423">
        <f t="shared" si="3"/>
        <v>0</v>
      </c>
      <c r="X16" s="422">
        <f t="shared" si="3"/>
        <v>0</v>
      </c>
      <c r="Y16" s="423">
        <f t="shared" si="3"/>
        <v>0</v>
      </c>
      <c r="Z16" s="422">
        <f t="shared" si="3"/>
        <v>0</v>
      </c>
      <c r="AA16" s="423">
        <f t="shared" si="3"/>
        <v>0</v>
      </c>
      <c r="AB16" s="422">
        <f>SUM(AB17:AB17)</f>
        <v>0</v>
      </c>
      <c r="AC16" s="423">
        <f>SUM(AC17:AC17)</f>
        <v>0</v>
      </c>
      <c r="AD16" s="422">
        <f>SUM(AD17:AD17)</f>
        <v>0</v>
      </c>
      <c r="AE16" s="423">
        <f>SUM(O16,Q16,S16,U16,W16,Y16,AA16,AC16)</f>
        <v>0</v>
      </c>
      <c r="AF16" s="422">
        <f>SUM(P16,R16,T16,V16,X16,Z16,AB16,AD16)</f>
        <v>0</v>
      </c>
      <c r="AG16" s="424">
        <f>SUM(AG17:AG17)</f>
        <v>0</v>
      </c>
      <c r="AH16" s="425"/>
      <c r="AI16" s="425"/>
      <c r="AJ16" s="426"/>
    </row>
    <row r="17" spans="2:36" ht="108" customHeight="1" thickBot="1">
      <c r="B17" s="427" t="s">
        <v>1093</v>
      </c>
      <c r="C17" s="428"/>
      <c r="D17" s="429"/>
      <c r="E17" s="429"/>
      <c r="F17" s="430"/>
      <c r="G17" s="429"/>
      <c r="H17" s="431" t="s">
        <v>1091</v>
      </c>
      <c r="I17" s="431" t="s">
        <v>1092</v>
      </c>
      <c r="J17" s="431">
        <v>0</v>
      </c>
      <c r="K17" s="432">
        <v>4</v>
      </c>
      <c r="L17" s="433"/>
      <c r="M17" s="433"/>
      <c r="N17" s="434"/>
      <c r="O17" s="435"/>
      <c r="P17" s="436"/>
      <c r="Q17" s="437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9"/>
      <c r="AF17" s="439"/>
      <c r="AG17" s="440"/>
      <c r="AH17" s="441"/>
      <c r="AI17" s="441"/>
      <c r="AJ17" s="442"/>
    </row>
    <row r="18" spans="2:36" ht="4.5" customHeight="1" thickBot="1">
      <c r="B18" s="762"/>
      <c r="C18" s="763"/>
      <c r="D18" s="763"/>
      <c r="E18" s="763"/>
      <c r="F18" s="763"/>
      <c r="G18" s="763"/>
      <c r="H18" s="763"/>
      <c r="I18" s="763"/>
      <c r="J18" s="763"/>
      <c r="K18" s="763"/>
      <c r="L18" s="763"/>
      <c r="M18" s="763"/>
      <c r="N18" s="763"/>
      <c r="O18" s="763"/>
      <c r="P18" s="763"/>
      <c r="Q18" s="763"/>
      <c r="R18" s="763"/>
      <c r="S18" s="763"/>
      <c r="T18" s="763"/>
      <c r="U18" s="763"/>
      <c r="V18" s="763"/>
      <c r="W18" s="763"/>
      <c r="X18" s="763"/>
      <c r="Y18" s="763"/>
      <c r="Z18" s="763"/>
      <c r="AA18" s="763"/>
      <c r="AB18" s="763"/>
      <c r="AC18" s="763"/>
      <c r="AD18" s="763"/>
      <c r="AE18" s="763"/>
      <c r="AF18" s="763"/>
      <c r="AG18" s="763"/>
      <c r="AH18" s="763"/>
      <c r="AI18" s="763"/>
      <c r="AJ18" s="764"/>
    </row>
    <row r="19" spans="2:36" ht="108" customHeight="1" thickBot="1">
      <c r="B19" s="415" t="s">
        <v>44</v>
      </c>
      <c r="C19" s="416" t="s">
        <v>786</v>
      </c>
      <c r="D19" s="416" t="s">
        <v>787</v>
      </c>
      <c r="E19" s="416" t="s">
        <v>793</v>
      </c>
      <c r="F19" s="416" t="s">
        <v>789</v>
      </c>
      <c r="G19" s="416" t="s">
        <v>790</v>
      </c>
      <c r="H19" s="417" t="s">
        <v>791</v>
      </c>
      <c r="I19" s="418" t="s">
        <v>792</v>
      </c>
      <c r="J19" s="416"/>
      <c r="K19" s="443"/>
      <c r="L19" s="443"/>
      <c r="M19" s="419"/>
      <c r="N19" s="420"/>
      <c r="O19" s="421">
        <f>SUM(O20:O20)</f>
        <v>0</v>
      </c>
      <c r="P19" s="422">
        <f>SUM(P20:P20)</f>
        <v>0</v>
      </c>
      <c r="Q19" s="423">
        <f aca="true" t="shared" si="4" ref="Q19:AD19">SUM(Q20:Q20)</f>
        <v>0</v>
      </c>
      <c r="R19" s="422">
        <f t="shared" si="4"/>
        <v>0</v>
      </c>
      <c r="S19" s="423">
        <f t="shared" si="4"/>
        <v>0</v>
      </c>
      <c r="T19" s="422">
        <f t="shared" si="4"/>
        <v>0</v>
      </c>
      <c r="U19" s="423">
        <f t="shared" si="4"/>
        <v>0</v>
      </c>
      <c r="V19" s="422">
        <f t="shared" si="4"/>
        <v>0</v>
      </c>
      <c r="W19" s="423">
        <f t="shared" si="4"/>
        <v>0</v>
      </c>
      <c r="X19" s="422">
        <f t="shared" si="4"/>
        <v>0</v>
      </c>
      <c r="Y19" s="423">
        <f t="shared" si="4"/>
        <v>0</v>
      </c>
      <c r="Z19" s="422">
        <f t="shared" si="4"/>
        <v>0</v>
      </c>
      <c r="AA19" s="423">
        <f t="shared" si="4"/>
        <v>0</v>
      </c>
      <c r="AB19" s="422">
        <f t="shared" si="4"/>
        <v>0</v>
      </c>
      <c r="AC19" s="423">
        <f t="shared" si="4"/>
        <v>0</v>
      </c>
      <c r="AD19" s="422">
        <f t="shared" si="4"/>
        <v>0</v>
      </c>
      <c r="AE19" s="423">
        <f>SUM(O19,Q19,S19,U19,W19,Y19,AA19,AC19)</f>
        <v>0</v>
      </c>
      <c r="AF19" s="422">
        <f>SUM(P19,R19,T19,V19,X19,Z19,AB19,AD19)</f>
        <v>0</v>
      </c>
      <c r="AG19" s="424">
        <f>SUM(AG20:AG20)</f>
        <v>0</v>
      </c>
      <c r="AH19" s="425"/>
      <c r="AI19" s="425"/>
      <c r="AJ19" s="426"/>
    </row>
    <row r="20" spans="2:36" ht="108" customHeight="1" thickBot="1">
      <c r="B20" s="427" t="s">
        <v>1093</v>
      </c>
      <c r="C20" s="428"/>
      <c r="D20" s="429"/>
      <c r="E20" s="429"/>
      <c r="F20" s="444"/>
      <c r="G20" s="429"/>
      <c r="H20" s="445" t="s">
        <v>1095</v>
      </c>
      <c r="I20" s="446" t="s">
        <v>1096</v>
      </c>
      <c r="J20" s="431">
        <v>0</v>
      </c>
      <c r="K20" s="447">
        <v>100</v>
      </c>
      <c r="L20" s="448"/>
      <c r="M20" s="449"/>
      <c r="N20" s="450"/>
      <c r="O20" s="451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52"/>
      <c r="AH20" s="441"/>
      <c r="AI20" s="449"/>
      <c r="AJ20" s="453"/>
    </row>
    <row r="21" spans="2:36" ht="4.5" customHeight="1" thickBot="1">
      <c r="B21" s="762"/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763"/>
      <c r="N21" s="763"/>
      <c r="O21" s="763"/>
      <c r="P21" s="763"/>
      <c r="Q21" s="763"/>
      <c r="R21" s="763"/>
      <c r="S21" s="763"/>
      <c r="T21" s="763"/>
      <c r="U21" s="763"/>
      <c r="V21" s="763"/>
      <c r="W21" s="763"/>
      <c r="X21" s="763"/>
      <c r="Y21" s="763"/>
      <c r="Z21" s="763"/>
      <c r="AA21" s="763"/>
      <c r="AB21" s="763"/>
      <c r="AC21" s="763"/>
      <c r="AD21" s="763"/>
      <c r="AE21" s="763"/>
      <c r="AF21" s="763"/>
      <c r="AG21" s="763"/>
      <c r="AH21" s="763"/>
      <c r="AI21" s="763"/>
      <c r="AJ21" s="764"/>
    </row>
    <row r="22" spans="2:36" ht="108" customHeight="1" thickBot="1">
      <c r="B22" s="415" t="s">
        <v>44</v>
      </c>
      <c r="C22" s="416" t="s">
        <v>786</v>
      </c>
      <c r="D22" s="416" t="s">
        <v>787</v>
      </c>
      <c r="E22" s="416" t="s">
        <v>788</v>
      </c>
      <c r="F22" s="416" t="s">
        <v>789</v>
      </c>
      <c r="G22" s="416" t="s">
        <v>790</v>
      </c>
      <c r="H22" s="417" t="s">
        <v>791</v>
      </c>
      <c r="I22" s="418" t="s">
        <v>792</v>
      </c>
      <c r="J22" s="419"/>
      <c r="K22" s="419"/>
      <c r="L22" s="419"/>
      <c r="M22" s="419"/>
      <c r="N22" s="420"/>
      <c r="O22" s="421">
        <f>SUM(O23:O23)</f>
        <v>0</v>
      </c>
      <c r="P22" s="422">
        <f>SUM(P23:P23)</f>
        <v>0</v>
      </c>
      <c r="Q22" s="423">
        <f aca="true" t="shared" si="5" ref="Q22:AA22">SUM(Q23:Q23)</f>
        <v>0</v>
      </c>
      <c r="R22" s="422">
        <f t="shared" si="5"/>
        <v>0</v>
      </c>
      <c r="S22" s="423">
        <f t="shared" si="5"/>
        <v>0</v>
      </c>
      <c r="T22" s="422">
        <f t="shared" si="5"/>
        <v>0</v>
      </c>
      <c r="U22" s="423">
        <f t="shared" si="5"/>
        <v>0</v>
      </c>
      <c r="V22" s="422">
        <f t="shared" si="5"/>
        <v>0</v>
      </c>
      <c r="W22" s="423">
        <f t="shared" si="5"/>
        <v>0</v>
      </c>
      <c r="X22" s="422">
        <f t="shared" si="5"/>
        <v>0</v>
      </c>
      <c r="Y22" s="423">
        <f t="shared" si="5"/>
        <v>0</v>
      </c>
      <c r="Z22" s="422">
        <f t="shared" si="5"/>
        <v>0</v>
      </c>
      <c r="AA22" s="423">
        <f t="shared" si="5"/>
        <v>0</v>
      </c>
      <c r="AB22" s="422">
        <f>SUM(AB23:AB23)</f>
        <v>0</v>
      </c>
      <c r="AC22" s="423">
        <f>SUM(AC23:AC23)</f>
        <v>0</v>
      </c>
      <c r="AD22" s="422">
        <f>SUM(AD23:AD23)</f>
        <v>0</v>
      </c>
      <c r="AE22" s="423">
        <f>SUM(O22,Q22,S22,U22,W22,Y22,AA22,AC22)</f>
        <v>0</v>
      </c>
      <c r="AF22" s="422">
        <f>SUM(P22,R22,T22,V22,X22,Z22,AB22,AD22)</f>
        <v>0</v>
      </c>
      <c r="AG22" s="424">
        <f>SUM(AG23:AG23)</f>
        <v>0</v>
      </c>
      <c r="AH22" s="425"/>
      <c r="AI22" s="425"/>
      <c r="AJ22" s="426"/>
    </row>
    <row r="23" spans="2:36" ht="122.25" customHeight="1" thickBot="1">
      <c r="B23" s="427"/>
      <c r="C23" s="428"/>
      <c r="D23" s="429"/>
      <c r="E23" s="429"/>
      <c r="F23" s="430"/>
      <c r="G23" s="429"/>
      <c r="H23" s="431" t="s">
        <v>1097</v>
      </c>
      <c r="I23" s="431" t="s">
        <v>1098</v>
      </c>
      <c r="J23" s="431">
        <v>0</v>
      </c>
      <c r="K23" s="432">
        <v>2</v>
      </c>
      <c r="L23" s="433"/>
      <c r="M23" s="433"/>
      <c r="N23" s="434"/>
      <c r="O23" s="435"/>
      <c r="P23" s="436"/>
      <c r="Q23" s="437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9"/>
      <c r="AF23" s="439"/>
      <c r="AG23" s="440"/>
      <c r="AH23" s="441"/>
      <c r="AI23" s="441"/>
      <c r="AJ23" s="442"/>
    </row>
    <row r="24" spans="2:36" ht="62.25" customHeight="1" thickBot="1">
      <c r="B24" s="762"/>
      <c r="C24" s="763"/>
      <c r="D24" s="763"/>
      <c r="E24" s="763"/>
      <c r="F24" s="763"/>
      <c r="G24" s="763"/>
      <c r="H24" s="763"/>
      <c r="I24" s="763"/>
      <c r="J24" s="763"/>
      <c r="K24" s="763"/>
      <c r="L24" s="763"/>
      <c r="M24" s="763"/>
      <c r="N24" s="763"/>
      <c r="O24" s="763"/>
      <c r="P24" s="763"/>
      <c r="Q24" s="763"/>
      <c r="R24" s="763"/>
      <c r="S24" s="763"/>
      <c r="T24" s="763"/>
      <c r="U24" s="763"/>
      <c r="V24" s="763"/>
      <c r="W24" s="763"/>
      <c r="X24" s="763"/>
      <c r="Y24" s="763"/>
      <c r="Z24" s="763"/>
      <c r="AA24" s="763"/>
      <c r="AB24" s="763"/>
      <c r="AC24" s="763"/>
      <c r="AD24" s="763"/>
      <c r="AE24" s="763"/>
      <c r="AF24" s="763"/>
      <c r="AG24" s="763"/>
      <c r="AH24" s="763"/>
      <c r="AI24" s="763"/>
      <c r="AJ24" s="764"/>
    </row>
    <row r="25" spans="2:36" ht="4.5" customHeight="1" thickBot="1">
      <c r="B25" s="762"/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763"/>
      <c r="P25" s="763"/>
      <c r="Q25" s="763"/>
      <c r="R25" s="763"/>
      <c r="S25" s="763"/>
      <c r="T25" s="763"/>
      <c r="U25" s="763"/>
      <c r="V25" s="763"/>
      <c r="W25" s="763"/>
      <c r="X25" s="763"/>
      <c r="Y25" s="763"/>
      <c r="Z25" s="763"/>
      <c r="AA25" s="763"/>
      <c r="AB25" s="763"/>
      <c r="AC25" s="763"/>
      <c r="AD25" s="763"/>
      <c r="AE25" s="763"/>
      <c r="AF25" s="763"/>
      <c r="AG25" s="763"/>
      <c r="AH25" s="763"/>
      <c r="AI25" s="763"/>
      <c r="AJ25" s="764"/>
    </row>
    <row r="26" spans="2:36" ht="35.25" customHeight="1" thickBot="1">
      <c r="B26" s="736" t="s">
        <v>1087</v>
      </c>
      <c r="C26" s="737"/>
      <c r="D26" s="738"/>
      <c r="E26" s="398"/>
      <c r="F26" s="737" t="s">
        <v>991</v>
      </c>
      <c r="G26" s="737"/>
      <c r="H26" s="737"/>
      <c r="I26" s="737"/>
      <c r="J26" s="737"/>
      <c r="K26" s="737"/>
      <c r="L26" s="737"/>
      <c r="M26" s="737"/>
      <c r="N26" s="738"/>
      <c r="O26" s="739" t="s">
        <v>759</v>
      </c>
      <c r="P26" s="740"/>
      <c r="Q26" s="740"/>
      <c r="R26" s="740"/>
      <c r="S26" s="740"/>
      <c r="T26" s="740"/>
      <c r="U26" s="740"/>
      <c r="V26" s="740"/>
      <c r="W26" s="740"/>
      <c r="X26" s="740"/>
      <c r="Y26" s="740"/>
      <c r="Z26" s="740"/>
      <c r="AA26" s="740"/>
      <c r="AB26" s="740"/>
      <c r="AC26" s="740"/>
      <c r="AD26" s="740"/>
      <c r="AE26" s="740"/>
      <c r="AF26" s="741"/>
      <c r="AG26" s="742" t="s">
        <v>760</v>
      </c>
      <c r="AH26" s="743"/>
      <c r="AI26" s="743"/>
      <c r="AJ26" s="744"/>
    </row>
    <row r="27" spans="2:36" ht="35.25" customHeight="1">
      <c r="B27" s="745" t="s">
        <v>761</v>
      </c>
      <c r="C27" s="747" t="s">
        <v>762</v>
      </c>
      <c r="D27" s="748"/>
      <c r="E27" s="748"/>
      <c r="F27" s="748"/>
      <c r="G27" s="748"/>
      <c r="H27" s="748"/>
      <c r="I27" s="751" t="s">
        <v>763</v>
      </c>
      <c r="J27" s="753" t="s">
        <v>764</v>
      </c>
      <c r="K27" s="753" t="s">
        <v>765</v>
      </c>
      <c r="L27" s="717" t="s">
        <v>766</v>
      </c>
      <c r="M27" s="772" t="s">
        <v>767</v>
      </c>
      <c r="N27" s="774" t="s">
        <v>768</v>
      </c>
      <c r="O27" s="776" t="s">
        <v>769</v>
      </c>
      <c r="P27" s="735"/>
      <c r="Q27" s="734" t="s">
        <v>770</v>
      </c>
      <c r="R27" s="735"/>
      <c r="S27" s="734" t="s">
        <v>771</v>
      </c>
      <c r="T27" s="735"/>
      <c r="U27" s="734" t="s">
        <v>772</v>
      </c>
      <c r="V27" s="735"/>
      <c r="W27" s="734" t="s">
        <v>773</v>
      </c>
      <c r="X27" s="735"/>
      <c r="Y27" s="734" t="s">
        <v>774</v>
      </c>
      <c r="Z27" s="735"/>
      <c r="AA27" s="734" t="s">
        <v>775</v>
      </c>
      <c r="AB27" s="735"/>
      <c r="AC27" s="734" t="s">
        <v>776</v>
      </c>
      <c r="AD27" s="735"/>
      <c r="AE27" s="734" t="s">
        <v>777</v>
      </c>
      <c r="AF27" s="765"/>
      <c r="AG27" s="766" t="s">
        <v>778</v>
      </c>
      <c r="AH27" s="768" t="s">
        <v>779</v>
      </c>
      <c r="AI27" s="770" t="s">
        <v>780</v>
      </c>
      <c r="AJ27" s="755" t="s">
        <v>781</v>
      </c>
    </row>
    <row r="28" spans="2:36" ht="80.25" customHeight="1" thickBot="1">
      <c r="B28" s="746"/>
      <c r="C28" s="749"/>
      <c r="D28" s="750"/>
      <c r="E28" s="750"/>
      <c r="F28" s="750"/>
      <c r="G28" s="750"/>
      <c r="H28" s="750"/>
      <c r="I28" s="752"/>
      <c r="J28" s="754" t="s">
        <v>764</v>
      </c>
      <c r="K28" s="754"/>
      <c r="L28" s="718"/>
      <c r="M28" s="773"/>
      <c r="N28" s="775"/>
      <c r="O28" s="399" t="s">
        <v>782</v>
      </c>
      <c r="P28" s="400" t="s">
        <v>783</v>
      </c>
      <c r="Q28" s="401" t="s">
        <v>782</v>
      </c>
      <c r="R28" s="400" t="s">
        <v>783</v>
      </c>
      <c r="S28" s="401" t="s">
        <v>782</v>
      </c>
      <c r="T28" s="400" t="s">
        <v>783</v>
      </c>
      <c r="U28" s="401" t="s">
        <v>782</v>
      </c>
      <c r="V28" s="400" t="s">
        <v>783</v>
      </c>
      <c r="W28" s="401" t="s">
        <v>782</v>
      </c>
      <c r="X28" s="400" t="s">
        <v>783</v>
      </c>
      <c r="Y28" s="401" t="s">
        <v>782</v>
      </c>
      <c r="Z28" s="400" t="s">
        <v>783</v>
      </c>
      <c r="AA28" s="401" t="s">
        <v>782</v>
      </c>
      <c r="AB28" s="400" t="s">
        <v>784</v>
      </c>
      <c r="AC28" s="401" t="s">
        <v>782</v>
      </c>
      <c r="AD28" s="400" t="s">
        <v>784</v>
      </c>
      <c r="AE28" s="401" t="s">
        <v>782</v>
      </c>
      <c r="AF28" s="402" t="s">
        <v>784</v>
      </c>
      <c r="AG28" s="767"/>
      <c r="AH28" s="769"/>
      <c r="AI28" s="771"/>
      <c r="AJ28" s="756"/>
    </row>
    <row r="29" spans="2:36" ht="108" customHeight="1" thickBot="1">
      <c r="B29" s="403" t="s">
        <v>785</v>
      </c>
      <c r="C29" s="757" t="s">
        <v>653</v>
      </c>
      <c r="D29" s="758"/>
      <c r="E29" s="758"/>
      <c r="F29" s="758"/>
      <c r="G29" s="758"/>
      <c r="H29" s="758"/>
      <c r="I29" s="404" t="s">
        <v>654</v>
      </c>
      <c r="J29" s="405">
        <v>1430</v>
      </c>
      <c r="K29" s="406">
        <v>20</v>
      </c>
      <c r="L29" s="406"/>
      <c r="M29" s="407"/>
      <c r="N29" s="408"/>
      <c r="O29" s="409" t="e">
        <f>SUM(O31,O34,#REF!,#REF!)</f>
        <v>#REF!</v>
      </c>
      <c r="P29" s="410" t="e">
        <f>SUM(P31,P34,#REF!,#REF!)</f>
        <v>#REF!</v>
      </c>
      <c r="Q29" s="410" t="e">
        <f>SUM(Q31,Q34,#REF!,#REF!)</f>
        <v>#REF!</v>
      </c>
      <c r="R29" s="410" t="e">
        <f>SUM(R31,R34,#REF!,#REF!)</f>
        <v>#REF!</v>
      </c>
      <c r="S29" s="410" t="e">
        <f>SUM(S31,S34,#REF!,#REF!)</f>
        <v>#REF!</v>
      </c>
      <c r="T29" s="410" t="e">
        <f>SUM(T31,T34,#REF!,#REF!)</f>
        <v>#REF!</v>
      </c>
      <c r="U29" s="410" t="e">
        <f>SUM(U31,U34,#REF!,#REF!)</f>
        <v>#REF!</v>
      </c>
      <c r="V29" s="410" t="e">
        <f>SUM(V31,V34,#REF!,#REF!)</f>
        <v>#REF!</v>
      </c>
      <c r="W29" s="410" t="e">
        <f>SUM(W31,W34,#REF!,#REF!)</f>
        <v>#REF!</v>
      </c>
      <c r="X29" s="410" t="e">
        <f>SUM(X31,X34,#REF!,#REF!)</f>
        <v>#REF!</v>
      </c>
      <c r="Y29" s="410" t="e">
        <f>SUM(Y31,Y34,#REF!,#REF!)</f>
        <v>#REF!</v>
      </c>
      <c r="Z29" s="410" t="e">
        <f>SUM(Z31,Z34,#REF!,#REF!)</f>
        <v>#REF!</v>
      </c>
      <c r="AA29" s="410" t="e">
        <f>SUM(AA31,AA34,#REF!,#REF!)</f>
        <v>#REF!</v>
      </c>
      <c r="AB29" s="410" t="e">
        <f>SUM(AB31,AB34,#REF!,#REF!)</f>
        <v>#REF!</v>
      </c>
      <c r="AC29" s="410" t="e">
        <f>SUM(AC31,AC34,#REF!,#REF!)</f>
        <v>#REF!</v>
      </c>
      <c r="AD29" s="410" t="e">
        <f>SUM(AD31,AD34,#REF!,#REF!)</f>
        <v>#REF!</v>
      </c>
      <c r="AE29" s="410" t="e">
        <f>SUM(O29,Q29,S29,U29,W29,Y29,AA29,AC29)</f>
        <v>#REF!</v>
      </c>
      <c r="AF29" s="411" t="e">
        <f>SUM(P29,R29,T29,V29,X29,Z29,AB29,AD29)</f>
        <v>#REF!</v>
      </c>
      <c r="AG29" s="412">
        <f>AG31+AG34</f>
        <v>0</v>
      </c>
      <c r="AH29" s="413"/>
      <c r="AI29" s="413"/>
      <c r="AJ29" s="414"/>
    </row>
    <row r="30" spans="2:36" ht="4.5" customHeight="1" thickBot="1">
      <c r="B30" s="759"/>
      <c r="C30" s="760"/>
      <c r="D30" s="760"/>
      <c r="E30" s="760"/>
      <c r="F30" s="760"/>
      <c r="G30" s="760"/>
      <c r="H30" s="760"/>
      <c r="I30" s="760"/>
      <c r="J30" s="760"/>
      <c r="K30" s="760"/>
      <c r="L30" s="760"/>
      <c r="M30" s="760"/>
      <c r="N30" s="760"/>
      <c r="O30" s="760"/>
      <c r="P30" s="760"/>
      <c r="Q30" s="760"/>
      <c r="R30" s="760"/>
      <c r="S30" s="760"/>
      <c r="T30" s="760"/>
      <c r="U30" s="760"/>
      <c r="V30" s="760"/>
      <c r="W30" s="760"/>
      <c r="X30" s="760"/>
      <c r="Y30" s="760"/>
      <c r="Z30" s="760"/>
      <c r="AA30" s="760"/>
      <c r="AB30" s="760"/>
      <c r="AC30" s="760"/>
      <c r="AD30" s="760"/>
      <c r="AE30" s="760"/>
      <c r="AF30" s="760"/>
      <c r="AG30" s="760"/>
      <c r="AH30" s="760"/>
      <c r="AI30" s="760"/>
      <c r="AJ30" s="761"/>
    </row>
    <row r="31" spans="2:36" ht="108" customHeight="1" thickBot="1">
      <c r="B31" s="415" t="s">
        <v>44</v>
      </c>
      <c r="C31" s="416" t="s">
        <v>786</v>
      </c>
      <c r="D31" s="416" t="s">
        <v>787</v>
      </c>
      <c r="E31" s="416" t="s">
        <v>788</v>
      </c>
      <c r="F31" s="416" t="s">
        <v>789</v>
      </c>
      <c r="G31" s="416" t="s">
        <v>790</v>
      </c>
      <c r="H31" s="417" t="s">
        <v>791</v>
      </c>
      <c r="I31" s="418" t="s">
        <v>792</v>
      </c>
      <c r="J31" s="419"/>
      <c r="K31" s="419"/>
      <c r="L31" s="419"/>
      <c r="M31" s="419"/>
      <c r="N31" s="420"/>
      <c r="O31" s="421">
        <f>SUM(O32:O32)</f>
        <v>0</v>
      </c>
      <c r="P31" s="422">
        <f>SUM(P32:P32)</f>
        <v>0</v>
      </c>
      <c r="Q31" s="423">
        <f aca="true" t="shared" si="6" ref="Q31:AA31">SUM(Q32:Q32)</f>
        <v>0</v>
      </c>
      <c r="R31" s="422">
        <f t="shared" si="6"/>
        <v>0</v>
      </c>
      <c r="S31" s="423">
        <f t="shared" si="6"/>
        <v>0</v>
      </c>
      <c r="T31" s="422">
        <f t="shared" si="6"/>
        <v>0</v>
      </c>
      <c r="U31" s="423">
        <f t="shared" si="6"/>
        <v>0</v>
      </c>
      <c r="V31" s="422">
        <f t="shared" si="6"/>
        <v>0</v>
      </c>
      <c r="W31" s="423">
        <f t="shared" si="6"/>
        <v>0</v>
      </c>
      <c r="X31" s="422">
        <f t="shared" si="6"/>
        <v>0</v>
      </c>
      <c r="Y31" s="423">
        <f t="shared" si="6"/>
        <v>0</v>
      </c>
      <c r="Z31" s="422">
        <f t="shared" si="6"/>
        <v>0</v>
      </c>
      <c r="AA31" s="423">
        <f t="shared" si="6"/>
        <v>0</v>
      </c>
      <c r="AB31" s="422">
        <f>SUM(AB32:AB32)</f>
        <v>0</v>
      </c>
      <c r="AC31" s="423">
        <f>SUM(AC32:AC32)</f>
        <v>0</v>
      </c>
      <c r="AD31" s="422">
        <f>SUM(AD32:AD32)</f>
        <v>0</v>
      </c>
      <c r="AE31" s="423">
        <f>SUM(O31,Q31,S31,U31,W31,Y31,AA31,AC31)</f>
        <v>0</v>
      </c>
      <c r="AF31" s="422">
        <f>SUM(P31,R31,T31,V31,X31,Z31,AB31,AD31)</f>
        <v>0</v>
      </c>
      <c r="AG31" s="424">
        <f>SUM(AG32:AG32)</f>
        <v>0</v>
      </c>
      <c r="AH31" s="425"/>
      <c r="AI31" s="425"/>
      <c r="AJ31" s="426"/>
    </row>
    <row r="32" spans="2:36" ht="108" customHeight="1" thickBot="1">
      <c r="B32" s="467"/>
      <c r="C32" s="428"/>
      <c r="D32" s="429"/>
      <c r="E32" s="429"/>
      <c r="F32" s="430"/>
      <c r="G32" s="429"/>
      <c r="H32" s="431" t="s">
        <v>1099</v>
      </c>
      <c r="I32" s="431" t="s">
        <v>1089</v>
      </c>
      <c r="J32" s="431">
        <v>0</v>
      </c>
      <c r="K32" s="432">
        <v>2</v>
      </c>
      <c r="L32" s="433"/>
      <c r="M32" s="433"/>
      <c r="N32" s="434"/>
      <c r="O32" s="435"/>
      <c r="P32" s="436"/>
      <c r="Q32" s="437"/>
      <c r="R32" s="438"/>
      <c r="S32" s="438"/>
      <c r="T32" s="438"/>
      <c r="U32" s="438"/>
      <c r="V32" s="438"/>
      <c r="W32" s="438"/>
      <c r="X32" s="438"/>
      <c r="Y32" s="438"/>
      <c r="Z32" s="438"/>
      <c r="AA32" s="438"/>
      <c r="AB32" s="438"/>
      <c r="AC32" s="438"/>
      <c r="AD32" s="438"/>
      <c r="AE32" s="439"/>
      <c r="AF32" s="439"/>
      <c r="AG32" s="440"/>
      <c r="AH32" s="441"/>
      <c r="AI32" s="441"/>
      <c r="AJ32" s="442"/>
    </row>
    <row r="33" spans="2:36" ht="4.5" customHeight="1" thickBot="1">
      <c r="B33" s="762"/>
      <c r="C33" s="763"/>
      <c r="D33" s="763"/>
      <c r="E33" s="763"/>
      <c r="F33" s="763"/>
      <c r="G33" s="763"/>
      <c r="H33" s="763"/>
      <c r="I33" s="763"/>
      <c r="J33" s="763"/>
      <c r="K33" s="763"/>
      <c r="L33" s="763"/>
      <c r="M33" s="763"/>
      <c r="N33" s="763"/>
      <c r="O33" s="763"/>
      <c r="P33" s="763"/>
      <c r="Q33" s="763"/>
      <c r="R33" s="763"/>
      <c r="S33" s="763"/>
      <c r="T33" s="763"/>
      <c r="U33" s="763"/>
      <c r="V33" s="763"/>
      <c r="W33" s="763"/>
      <c r="X33" s="763"/>
      <c r="Y33" s="763"/>
      <c r="Z33" s="763"/>
      <c r="AA33" s="763"/>
      <c r="AB33" s="763"/>
      <c r="AC33" s="763"/>
      <c r="AD33" s="763"/>
      <c r="AE33" s="763"/>
      <c r="AF33" s="763"/>
      <c r="AG33" s="763"/>
      <c r="AH33" s="763"/>
      <c r="AI33" s="763"/>
      <c r="AJ33" s="764"/>
    </row>
    <row r="34" spans="2:36" ht="108" customHeight="1" thickBot="1">
      <c r="B34" s="415" t="s">
        <v>44</v>
      </c>
      <c r="C34" s="416" t="s">
        <v>786</v>
      </c>
      <c r="D34" s="416" t="s">
        <v>787</v>
      </c>
      <c r="E34" s="416" t="s">
        <v>793</v>
      </c>
      <c r="F34" s="416" t="s">
        <v>789</v>
      </c>
      <c r="G34" s="416" t="s">
        <v>790</v>
      </c>
      <c r="H34" s="417" t="s">
        <v>791</v>
      </c>
      <c r="I34" s="418" t="s">
        <v>792</v>
      </c>
      <c r="J34" s="416"/>
      <c r="K34" s="443"/>
      <c r="L34" s="443"/>
      <c r="M34" s="419"/>
      <c r="N34" s="420"/>
      <c r="O34" s="421">
        <f>SUM(O35:O35)</f>
        <v>0</v>
      </c>
      <c r="P34" s="422">
        <f>SUM(P35:P35)</f>
        <v>0</v>
      </c>
      <c r="Q34" s="423">
        <f aca="true" t="shared" si="7" ref="Q34:AD34">SUM(Q35:Q35)</f>
        <v>0</v>
      </c>
      <c r="R34" s="422">
        <f t="shared" si="7"/>
        <v>0</v>
      </c>
      <c r="S34" s="423">
        <f t="shared" si="7"/>
        <v>0</v>
      </c>
      <c r="T34" s="422">
        <f t="shared" si="7"/>
        <v>0</v>
      </c>
      <c r="U34" s="423">
        <f t="shared" si="7"/>
        <v>0</v>
      </c>
      <c r="V34" s="422">
        <f t="shared" si="7"/>
        <v>0</v>
      </c>
      <c r="W34" s="423">
        <f t="shared" si="7"/>
        <v>0</v>
      </c>
      <c r="X34" s="422">
        <f t="shared" si="7"/>
        <v>0</v>
      </c>
      <c r="Y34" s="423">
        <f t="shared" si="7"/>
        <v>0</v>
      </c>
      <c r="Z34" s="422">
        <f t="shared" si="7"/>
        <v>0</v>
      </c>
      <c r="AA34" s="423">
        <f t="shared" si="7"/>
        <v>0</v>
      </c>
      <c r="AB34" s="422">
        <f t="shared" si="7"/>
        <v>0</v>
      </c>
      <c r="AC34" s="423">
        <f t="shared" si="7"/>
        <v>0</v>
      </c>
      <c r="AD34" s="422">
        <f t="shared" si="7"/>
        <v>0</v>
      </c>
      <c r="AE34" s="423">
        <f>SUM(O34,Q34,S34,U34,W34,Y34,AA34,AC34)</f>
        <v>0</v>
      </c>
      <c r="AF34" s="422">
        <f>SUM(P34,R34,T34,V34,X34,Z34,AB34,AD34)</f>
        <v>0</v>
      </c>
      <c r="AG34" s="424">
        <f>SUM(AG35:AG35)</f>
        <v>0</v>
      </c>
      <c r="AH34" s="425"/>
      <c r="AI34" s="425"/>
      <c r="AJ34" s="426"/>
    </row>
    <row r="35" spans="2:36" ht="108" customHeight="1" thickBot="1">
      <c r="B35" s="427" t="s">
        <v>1094</v>
      </c>
      <c r="C35" s="428"/>
      <c r="D35" s="429"/>
      <c r="E35" s="429"/>
      <c r="F35" s="444"/>
      <c r="G35" s="429"/>
      <c r="H35" s="445" t="s">
        <v>1100</v>
      </c>
      <c r="I35" s="446" t="s">
        <v>1101</v>
      </c>
      <c r="J35" s="431">
        <v>0</v>
      </c>
      <c r="K35" s="447">
        <v>1</v>
      </c>
      <c r="L35" s="448"/>
      <c r="M35" s="449"/>
      <c r="N35" s="450"/>
      <c r="O35" s="451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52"/>
      <c r="AH35" s="441"/>
      <c r="AI35" s="449"/>
      <c r="AJ35" s="453"/>
    </row>
    <row r="36" spans="2:36" ht="4.5" customHeight="1" thickBot="1">
      <c r="B36" s="762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763"/>
      <c r="N36" s="763"/>
      <c r="O36" s="763"/>
      <c r="P36" s="763"/>
      <c r="Q36" s="763"/>
      <c r="R36" s="763"/>
      <c r="S36" s="763"/>
      <c r="T36" s="763"/>
      <c r="U36" s="763"/>
      <c r="V36" s="763"/>
      <c r="W36" s="763"/>
      <c r="X36" s="763"/>
      <c r="Y36" s="763"/>
      <c r="Z36" s="763"/>
      <c r="AA36" s="763"/>
      <c r="AB36" s="763"/>
      <c r="AC36" s="763"/>
      <c r="AD36" s="763"/>
      <c r="AE36" s="763"/>
      <c r="AF36" s="763"/>
      <c r="AG36" s="763"/>
      <c r="AH36" s="763"/>
      <c r="AI36" s="763"/>
      <c r="AJ36" s="764"/>
    </row>
  </sheetData>
  <sheetProtection password="CFC3" sheet="1"/>
  <mergeCells count="69">
    <mergeCell ref="B36:AJ36"/>
    <mergeCell ref="AH27:AH28"/>
    <mergeCell ref="AI27:AI28"/>
    <mergeCell ref="AJ27:AJ28"/>
    <mergeCell ref="C29:H29"/>
    <mergeCell ref="B30:AJ30"/>
    <mergeCell ref="B33:AJ33"/>
    <mergeCell ref="W27:X27"/>
    <mergeCell ref="Y27:Z27"/>
    <mergeCell ref="AA27:AB27"/>
    <mergeCell ref="AC27:AD27"/>
    <mergeCell ref="AE27:AF27"/>
    <mergeCell ref="AG27:AG28"/>
    <mergeCell ref="M27:M28"/>
    <mergeCell ref="N27:N28"/>
    <mergeCell ref="O27:P27"/>
    <mergeCell ref="Q27:R27"/>
    <mergeCell ref="S27:T27"/>
    <mergeCell ref="U27:V27"/>
    <mergeCell ref="B27:B28"/>
    <mergeCell ref="C27:H28"/>
    <mergeCell ref="I27:I28"/>
    <mergeCell ref="J27:J28"/>
    <mergeCell ref="K27:K28"/>
    <mergeCell ref="L27:L28"/>
    <mergeCell ref="B15:AJ15"/>
    <mergeCell ref="B18:AJ18"/>
    <mergeCell ref="B21:AJ21"/>
    <mergeCell ref="B24:AJ24"/>
    <mergeCell ref="B25:AJ25"/>
    <mergeCell ref="B26:D26"/>
    <mergeCell ref="F26:N26"/>
    <mergeCell ref="O26:AF26"/>
    <mergeCell ref="AG26:AJ26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N4"/>
    <mergeCell ref="O4:Q4"/>
    <mergeCell ref="R4:T4"/>
    <mergeCell ref="U4:AJ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>
    <tabColor rgb="FF002060"/>
  </sheetPr>
  <dimension ref="B1:AK46"/>
  <sheetViews>
    <sheetView zoomScale="70" zoomScaleNormal="70" zoomScalePageLayoutView="0" workbookViewId="0" topLeftCell="B1">
      <selection activeCell="B6" sqref="B6:AJ82"/>
    </sheetView>
  </sheetViews>
  <sheetFormatPr defaultColWidth="11.421875" defaultRowHeight="15"/>
  <cols>
    <col min="1" max="1" width="4.57421875" style="397" customWidth="1"/>
    <col min="2" max="2" width="17.28125" style="457" bestFit="1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22.140625" style="458" customWidth="1"/>
    <col min="9" max="9" width="20.57421875" style="458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19" t="s">
        <v>1189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1"/>
    </row>
    <row r="3" spans="2:36" ht="12.75" thickBot="1">
      <c r="B3" s="722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4"/>
    </row>
    <row r="4" spans="2:36" ht="33.75" customHeight="1">
      <c r="B4" s="725" t="s">
        <v>798</v>
      </c>
      <c r="C4" s="726"/>
      <c r="D4" s="726"/>
      <c r="E4" s="726"/>
      <c r="F4" s="726"/>
      <c r="G4" s="726"/>
      <c r="H4" s="727"/>
      <c r="I4" s="728" t="s">
        <v>1102</v>
      </c>
      <c r="J4" s="729"/>
      <c r="K4" s="729"/>
      <c r="L4" s="729"/>
      <c r="M4" s="729"/>
      <c r="N4" s="729"/>
      <c r="O4" s="728" t="s">
        <v>757</v>
      </c>
      <c r="P4" s="729"/>
      <c r="Q4" s="729"/>
      <c r="R4" s="729"/>
      <c r="S4" s="729"/>
      <c r="T4" s="730"/>
      <c r="U4" s="731" t="s">
        <v>758</v>
      </c>
      <c r="V4" s="732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3"/>
    </row>
    <row r="5" spans="2:36" ht="35.25" customHeight="1" thickBot="1">
      <c r="B5" s="736" t="s">
        <v>1103</v>
      </c>
      <c r="C5" s="737"/>
      <c r="D5" s="738"/>
      <c r="E5" s="398"/>
      <c r="F5" s="737" t="s">
        <v>816</v>
      </c>
      <c r="G5" s="737"/>
      <c r="H5" s="737"/>
      <c r="I5" s="737"/>
      <c r="J5" s="737"/>
      <c r="K5" s="737"/>
      <c r="L5" s="737"/>
      <c r="M5" s="737"/>
      <c r="N5" s="738"/>
      <c r="O5" s="739" t="s">
        <v>759</v>
      </c>
      <c r="P5" s="740"/>
      <c r="Q5" s="740"/>
      <c r="R5" s="740"/>
      <c r="S5" s="740"/>
      <c r="T5" s="740"/>
      <c r="U5" s="740"/>
      <c r="V5" s="740"/>
      <c r="W5" s="740"/>
      <c r="X5" s="740"/>
      <c r="Y5" s="740"/>
      <c r="Z5" s="740"/>
      <c r="AA5" s="740"/>
      <c r="AB5" s="740"/>
      <c r="AC5" s="740"/>
      <c r="AD5" s="740"/>
      <c r="AE5" s="740"/>
      <c r="AF5" s="741"/>
      <c r="AG5" s="742" t="s">
        <v>760</v>
      </c>
      <c r="AH5" s="743"/>
      <c r="AI5" s="743"/>
      <c r="AJ5" s="744"/>
    </row>
    <row r="6" spans="2:36" ht="36" customHeight="1">
      <c r="B6" s="745" t="s">
        <v>761</v>
      </c>
      <c r="C6" s="747" t="s">
        <v>762</v>
      </c>
      <c r="D6" s="748"/>
      <c r="E6" s="748"/>
      <c r="F6" s="748"/>
      <c r="G6" s="748"/>
      <c r="H6" s="748"/>
      <c r="I6" s="751" t="s">
        <v>763</v>
      </c>
      <c r="J6" s="753" t="s">
        <v>764</v>
      </c>
      <c r="K6" s="753" t="s">
        <v>765</v>
      </c>
      <c r="L6" s="717" t="s">
        <v>766</v>
      </c>
      <c r="M6" s="772" t="s">
        <v>767</v>
      </c>
      <c r="N6" s="774" t="s">
        <v>768</v>
      </c>
      <c r="O6" s="776" t="s">
        <v>769</v>
      </c>
      <c r="P6" s="735"/>
      <c r="Q6" s="734" t="s">
        <v>770</v>
      </c>
      <c r="R6" s="735"/>
      <c r="S6" s="734" t="s">
        <v>771</v>
      </c>
      <c r="T6" s="735"/>
      <c r="U6" s="734" t="s">
        <v>772</v>
      </c>
      <c r="V6" s="735"/>
      <c r="W6" s="734" t="s">
        <v>773</v>
      </c>
      <c r="X6" s="735"/>
      <c r="Y6" s="734" t="s">
        <v>774</v>
      </c>
      <c r="Z6" s="735"/>
      <c r="AA6" s="734" t="s">
        <v>775</v>
      </c>
      <c r="AB6" s="735"/>
      <c r="AC6" s="734" t="s">
        <v>776</v>
      </c>
      <c r="AD6" s="735"/>
      <c r="AE6" s="734" t="s">
        <v>777</v>
      </c>
      <c r="AF6" s="765"/>
      <c r="AG6" s="766" t="s">
        <v>778</v>
      </c>
      <c r="AH6" s="768" t="s">
        <v>779</v>
      </c>
      <c r="AI6" s="770" t="s">
        <v>780</v>
      </c>
      <c r="AJ6" s="755" t="s">
        <v>781</v>
      </c>
    </row>
    <row r="7" spans="2:36" ht="80.25" customHeight="1" thickBot="1">
      <c r="B7" s="746"/>
      <c r="C7" s="749"/>
      <c r="D7" s="750"/>
      <c r="E7" s="750"/>
      <c r="F7" s="750"/>
      <c r="G7" s="750"/>
      <c r="H7" s="750"/>
      <c r="I7" s="752"/>
      <c r="J7" s="754" t="s">
        <v>764</v>
      </c>
      <c r="K7" s="754"/>
      <c r="L7" s="718"/>
      <c r="M7" s="773"/>
      <c r="N7" s="775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67"/>
      <c r="AH7" s="769"/>
      <c r="AI7" s="771"/>
      <c r="AJ7" s="756"/>
    </row>
    <row r="8" spans="2:36" ht="108" customHeight="1" thickBot="1">
      <c r="B8" s="403" t="s">
        <v>785</v>
      </c>
      <c r="C8" s="757" t="s">
        <v>1104</v>
      </c>
      <c r="D8" s="758"/>
      <c r="E8" s="758"/>
      <c r="F8" s="758"/>
      <c r="G8" s="758"/>
      <c r="H8" s="758"/>
      <c r="I8" s="404" t="s">
        <v>1105</v>
      </c>
      <c r="J8" s="405">
        <v>0</v>
      </c>
      <c r="K8" s="460">
        <v>0.6</v>
      </c>
      <c r="L8" s="406"/>
      <c r="M8" s="407"/>
      <c r="N8" s="408"/>
      <c r="O8" s="409" t="e">
        <f>O10+#REF!</f>
        <v>#REF!</v>
      </c>
      <c r="P8" s="410" t="e">
        <f>P10+#REF!</f>
        <v>#REF!</v>
      </c>
      <c r="Q8" s="410" t="e">
        <f>Q10+#REF!</f>
        <v>#REF!</v>
      </c>
      <c r="R8" s="410" t="e">
        <f>R10+#REF!</f>
        <v>#REF!</v>
      </c>
      <c r="S8" s="410" t="e">
        <f>S10+#REF!</f>
        <v>#REF!</v>
      </c>
      <c r="T8" s="410" t="e">
        <f>T10+#REF!</f>
        <v>#REF!</v>
      </c>
      <c r="U8" s="410" t="e">
        <f>U10+#REF!</f>
        <v>#REF!</v>
      </c>
      <c r="V8" s="410" t="e">
        <f>V10+#REF!</f>
        <v>#REF!</v>
      </c>
      <c r="W8" s="410" t="e">
        <f>W10+#REF!</f>
        <v>#REF!</v>
      </c>
      <c r="X8" s="410" t="e">
        <f>X10+#REF!</f>
        <v>#REF!</v>
      </c>
      <c r="Y8" s="410" t="e">
        <f>Y10+#REF!</f>
        <v>#REF!</v>
      </c>
      <c r="Z8" s="410" t="e">
        <f>Z10+#REF!</f>
        <v>#REF!</v>
      </c>
      <c r="AA8" s="410" t="e">
        <f>AA10+#REF!</f>
        <v>#REF!</v>
      </c>
      <c r="AB8" s="410" t="e">
        <f>AB10+#REF!</f>
        <v>#REF!</v>
      </c>
      <c r="AC8" s="410" t="e">
        <f>AC10+#REF!</f>
        <v>#REF!</v>
      </c>
      <c r="AD8" s="410" t="e">
        <f>AD10+#REF!</f>
        <v>#REF!</v>
      </c>
      <c r="AE8" s="410" t="e">
        <f>SUM(O8,Q8,S8,U8,W8,Y8,AA8,AC8)</f>
        <v>#REF!</v>
      </c>
      <c r="AF8" s="411" t="e">
        <f>SUM(P8,R8,T8,V8,X8,Z8,AB8,AD8)</f>
        <v>#REF!</v>
      </c>
      <c r="AG8" s="412" t="e">
        <f>AG10+#REF!</f>
        <v>#REF!</v>
      </c>
      <c r="AH8" s="413"/>
      <c r="AI8" s="413"/>
      <c r="AJ8" s="414"/>
    </row>
    <row r="9" spans="2:36" ht="5.25" customHeight="1" thickBot="1">
      <c r="B9" s="759"/>
      <c r="C9" s="760"/>
      <c r="D9" s="760"/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Q9" s="760"/>
      <c r="R9" s="760"/>
      <c r="S9" s="760"/>
      <c r="T9" s="760"/>
      <c r="U9" s="760"/>
      <c r="V9" s="760"/>
      <c r="W9" s="760"/>
      <c r="X9" s="760"/>
      <c r="Y9" s="760"/>
      <c r="Z9" s="760"/>
      <c r="AA9" s="760"/>
      <c r="AB9" s="760"/>
      <c r="AC9" s="760"/>
      <c r="AD9" s="760"/>
      <c r="AE9" s="760"/>
      <c r="AF9" s="760"/>
      <c r="AG9" s="760"/>
      <c r="AH9" s="760"/>
      <c r="AI9" s="760"/>
      <c r="AJ9" s="761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0" ref="Q10:AD10">SUM(Q11:Q11)</f>
        <v>0</v>
      </c>
      <c r="R10" s="422">
        <f t="shared" si="0"/>
        <v>0</v>
      </c>
      <c r="S10" s="423">
        <f t="shared" si="0"/>
        <v>0</v>
      </c>
      <c r="T10" s="422">
        <f t="shared" si="0"/>
        <v>0</v>
      </c>
      <c r="U10" s="423">
        <f t="shared" si="0"/>
        <v>0</v>
      </c>
      <c r="V10" s="422">
        <f t="shared" si="0"/>
        <v>0</v>
      </c>
      <c r="W10" s="423">
        <f t="shared" si="0"/>
        <v>0</v>
      </c>
      <c r="X10" s="422">
        <f t="shared" si="0"/>
        <v>0</v>
      </c>
      <c r="Y10" s="423">
        <f t="shared" si="0"/>
        <v>0</v>
      </c>
      <c r="Z10" s="422">
        <f t="shared" si="0"/>
        <v>0</v>
      </c>
      <c r="AA10" s="423">
        <f t="shared" si="0"/>
        <v>0</v>
      </c>
      <c r="AB10" s="422">
        <f>SUM(AB11:AB11)</f>
        <v>0</v>
      </c>
      <c r="AC10" s="423">
        <f t="shared" si="0"/>
        <v>0</v>
      </c>
      <c r="AD10" s="422">
        <f t="shared" si="0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27" t="s">
        <v>279</v>
      </c>
      <c r="C11" s="428"/>
      <c r="D11" s="429"/>
      <c r="E11" s="429"/>
      <c r="F11" s="430"/>
      <c r="G11" s="429"/>
      <c r="H11" s="431" t="s">
        <v>1106</v>
      </c>
      <c r="I11" s="431" t="s">
        <v>1107</v>
      </c>
      <c r="J11" s="464">
        <v>0.1</v>
      </c>
      <c r="K11" s="466">
        <v>0.6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50.25" customHeight="1" thickBot="1">
      <c r="B12" s="762"/>
      <c r="C12" s="763"/>
      <c r="D12" s="763"/>
      <c r="E12" s="763"/>
      <c r="F12" s="763"/>
      <c r="G12" s="763"/>
      <c r="H12" s="763"/>
      <c r="I12" s="763"/>
      <c r="J12" s="763"/>
      <c r="K12" s="763"/>
      <c r="L12" s="763"/>
      <c r="M12" s="763"/>
      <c r="N12" s="763"/>
      <c r="O12" s="763"/>
      <c r="P12" s="763"/>
      <c r="Q12" s="763"/>
      <c r="R12" s="763"/>
      <c r="S12" s="763"/>
      <c r="T12" s="763"/>
      <c r="U12" s="763"/>
      <c r="V12" s="763"/>
      <c r="W12" s="763"/>
      <c r="X12" s="763"/>
      <c r="Y12" s="763"/>
      <c r="Z12" s="763"/>
      <c r="AA12" s="763"/>
      <c r="AB12" s="763"/>
      <c r="AC12" s="763"/>
      <c r="AD12" s="763"/>
      <c r="AE12" s="763"/>
      <c r="AF12" s="763"/>
      <c r="AG12" s="763"/>
      <c r="AH12" s="763"/>
      <c r="AI12" s="763"/>
      <c r="AJ12" s="764"/>
    </row>
    <row r="13" spans="2:37" ht="4.5" customHeight="1" thickBot="1">
      <c r="B13" s="762"/>
      <c r="C13" s="763"/>
      <c r="D13" s="763"/>
      <c r="E13" s="763"/>
      <c r="F13" s="763"/>
      <c r="G13" s="763"/>
      <c r="H13" s="763"/>
      <c r="I13" s="763"/>
      <c r="J13" s="763"/>
      <c r="K13" s="763"/>
      <c r="L13" s="763"/>
      <c r="M13" s="763"/>
      <c r="N13" s="763"/>
      <c r="O13" s="763"/>
      <c r="P13" s="763"/>
      <c r="Q13" s="763"/>
      <c r="R13" s="763"/>
      <c r="S13" s="763"/>
      <c r="T13" s="763"/>
      <c r="U13" s="763"/>
      <c r="V13" s="763"/>
      <c r="W13" s="763"/>
      <c r="X13" s="763"/>
      <c r="Y13" s="763"/>
      <c r="Z13" s="763"/>
      <c r="AA13" s="763"/>
      <c r="AB13" s="763"/>
      <c r="AC13" s="763"/>
      <c r="AD13" s="763"/>
      <c r="AE13" s="763"/>
      <c r="AF13" s="763"/>
      <c r="AG13" s="763"/>
      <c r="AH13" s="763"/>
      <c r="AI13" s="763"/>
      <c r="AJ13" s="764"/>
      <c r="AK13" s="454"/>
    </row>
    <row r="14" spans="2:36" ht="35.25" customHeight="1" thickBot="1">
      <c r="B14" s="736" t="s">
        <v>1103</v>
      </c>
      <c r="C14" s="737"/>
      <c r="D14" s="738"/>
      <c r="E14" s="398"/>
      <c r="F14" s="737" t="s">
        <v>816</v>
      </c>
      <c r="G14" s="737"/>
      <c r="H14" s="737"/>
      <c r="I14" s="737"/>
      <c r="J14" s="737"/>
      <c r="K14" s="737"/>
      <c r="L14" s="737"/>
      <c r="M14" s="737"/>
      <c r="N14" s="738"/>
      <c r="O14" s="739" t="s">
        <v>759</v>
      </c>
      <c r="P14" s="740"/>
      <c r="Q14" s="740"/>
      <c r="R14" s="740"/>
      <c r="S14" s="740"/>
      <c r="T14" s="740"/>
      <c r="U14" s="740"/>
      <c r="V14" s="740"/>
      <c r="W14" s="740"/>
      <c r="X14" s="740"/>
      <c r="Y14" s="740"/>
      <c r="Z14" s="740"/>
      <c r="AA14" s="740"/>
      <c r="AB14" s="740"/>
      <c r="AC14" s="740"/>
      <c r="AD14" s="740"/>
      <c r="AE14" s="740"/>
      <c r="AF14" s="741"/>
      <c r="AG14" s="742" t="s">
        <v>760</v>
      </c>
      <c r="AH14" s="743"/>
      <c r="AI14" s="743"/>
      <c r="AJ14" s="744"/>
    </row>
    <row r="15" spans="2:36" ht="35.25" customHeight="1">
      <c r="B15" s="745" t="s">
        <v>761</v>
      </c>
      <c r="C15" s="747" t="s">
        <v>762</v>
      </c>
      <c r="D15" s="748"/>
      <c r="E15" s="748"/>
      <c r="F15" s="748"/>
      <c r="G15" s="748"/>
      <c r="H15" s="748"/>
      <c r="I15" s="751" t="s">
        <v>763</v>
      </c>
      <c r="J15" s="753" t="s">
        <v>764</v>
      </c>
      <c r="K15" s="753" t="s">
        <v>765</v>
      </c>
      <c r="L15" s="717" t="s">
        <v>766</v>
      </c>
      <c r="M15" s="772" t="s">
        <v>767</v>
      </c>
      <c r="N15" s="774" t="s">
        <v>768</v>
      </c>
      <c r="O15" s="776" t="s">
        <v>769</v>
      </c>
      <c r="P15" s="735"/>
      <c r="Q15" s="734" t="s">
        <v>770</v>
      </c>
      <c r="R15" s="735"/>
      <c r="S15" s="734" t="s">
        <v>771</v>
      </c>
      <c r="T15" s="735"/>
      <c r="U15" s="734" t="s">
        <v>772</v>
      </c>
      <c r="V15" s="735"/>
      <c r="W15" s="734" t="s">
        <v>773</v>
      </c>
      <c r="X15" s="735"/>
      <c r="Y15" s="734" t="s">
        <v>774</v>
      </c>
      <c r="Z15" s="735"/>
      <c r="AA15" s="734" t="s">
        <v>775</v>
      </c>
      <c r="AB15" s="735"/>
      <c r="AC15" s="734" t="s">
        <v>776</v>
      </c>
      <c r="AD15" s="735"/>
      <c r="AE15" s="734" t="s">
        <v>777</v>
      </c>
      <c r="AF15" s="765"/>
      <c r="AG15" s="766" t="s">
        <v>778</v>
      </c>
      <c r="AH15" s="768" t="s">
        <v>779</v>
      </c>
      <c r="AI15" s="770" t="s">
        <v>780</v>
      </c>
      <c r="AJ15" s="755" t="s">
        <v>781</v>
      </c>
    </row>
    <row r="16" spans="2:36" ht="81" customHeight="1" thickBot="1">
      <c r="B16" s="746"/>
      <c r="C16" s="749"/>
      <c r="D16" s="750"/>
      <c r="E16" s="750"/>
      <c r="F16" s="750"/>
      <c r="G16" s="750"/>
      <c r="H16" s="750"/>
      <c r="I16" s="752"/>
      <c r="J16" s="754" t="s">
        <v>764</v>
      </c>
      <c r="K16" s="754"/>
      <c r="L16" s="718"/>
      <c r="M16" s="773"/>
      <c r="N16" s="775"/>
      <c r="O16" s="399" t="s">
        <v>782</v>
      </c>
      <c r="P16" s="400" t="s">
        <v>783</v>
      </c>
      <c r="Q16" s="401" t="s">
        <v>782</v>
      </c>
      <c r="R16" s="400" t="s">
        <v>783</v>
      </c>
      <c r="S16" s="401" t="s">
        <v>782</v>
      </c>
      <c r="T16" s="400" t="s">
        <v>783</v>
      </c>
      <c r="U16" s="401" t="s">
        <v>782</v>
      </c>
      <c r="V16" s="400" t="s">
        <v>783</v>
      </c>
      <c r="W16" s="401" t="s">
        <v>782</v>
      </c>
      <c r="X16" s="400" t="s">
        <v>783</v>
      </c>
      <c r="Y16" s="401" t="s">
        <v>782</v>
      </c>
      <c r="Z16" s="400" t="s">
        <v>783</v>
      </c>
      <c r="AA16" s="401" t="s">
        <v>782</v>
      </c>
      <c r="AB16" s="400" t="s">
        <v>784</v>
      </c>
      <c r="AC16" s="401" t="s">
        <v>782</v>
      </c>
      <c r="AD16" s="400" t="s">
        <v>784</v>
      </c>
      <c r="AE16" s="401" t="s">
        <v>782</v>
      </c>
      <c r="AF16" s="402" t="s">
        <v>784</v>
      </c>
      <c r="AG16" s="767"/>
      <c r="AH16" s="769"/>
      <c r="AI16" s="771"/>
      <c r="AJ16" s="756"/>
    </row>
    <row r="17" spans="2:36" ht="108" customHeight="1" thickBot="1">
      <c r="B17" s="403" t="s">
        <v>785</v>
      </c>
      <c r="C17" s="757" t="s">
        <v>1108</v>
      </c>
      <c r="D17" s="758"/>
      <c r="E17" s="758"/>
      <c r="F17" s="758"/>
      <c r="G17" s="758"/>
      <c r="H17" s="758"/>
      <c r="I17" s="404" t="s">
        <v>1109</v>
      </c>
      <c r="J17" s="405">
        <v>0</v>
      </c>
      <c r="K17" s="460">
        <v>0.4</v>
      </c>
      <c r="L17" s="406"/>
      <c r="M17" s="407"/>
      <c r="N17" s="408"/>
      <c r="O17" s="455" t="e">
        <f aca="true" t="shared" si="1" ref="O17:AD17">SUM(O19+O22+O25,O27,O30,O33,O36,O39,O41,O44)</f>
        <v>#VALUE!</v>
      </c>
      <c r="P17" s="456" t="e">
        <f t="shared" si="1"/>
        <v>#REF!</v>
      </c>
      <c r="Q17" s="456" t="e">
        <f t="shared" si="1"/>
        <v>#REF!</v>
      </c>
      <c r="R17" s="456" t="e">
        <f t="shared" si="1"/>
        <v>#REF!</v>
      </c>
      <c r="S17" s="456" t="e">
        <f t="shared" si="1"/>
        <v>#REF!</v>
      </c>
      <c r="T17" s="456" t="e">
        <f t="shared" si="1"/>
        <v>#REF!</v>
      </c>
      <c r="U17" s="456" t="e">
        <f t="shared" si="1"/>
        <v>#REF!</v>
      </c>
      <c r="V17" s="456" t="e">
        <f t="shared" si="1"/>
        <v>#REF!</v>
      </c>
      <c r="W17" s="456" t="e">
        <f t="shared" si="1"/>
        <v>#REF!</v>
      </c>
      <c r="X17" s="456" t="e">
        <f t="shared" si="1"/>
        <v>#REF!</v>
      </c>
      <c r="Y17" s="456" t="e">
        <f t="shared" si="1"/>
        <v>#REF!</v>
      </c>
      <c r="Z17" s="456" t="e">
        <f t="shared" si="1"/>
        <v>#REF!</v>
      </c>
      <c r="AA17" s="456" t="e">
        <f t="shared" si="1"/>
        <v>#REF!</v>
      </c>
      <c r="AB17" s="456" t="e">
        <f t="shared" si="1"/>
        <v>#REF!</v>
      </c>
      <c r="AC17" s="456" t="e">
        <f t="shared" si="1"/>
        <v>#REF!</v>
      </c>
      <c r="AD17" s="456" t="e">
        <f t="shared" si="1"/>
        <v>#REF!</v>
      </c>
      <c r="AE17" s="410" t="e">
        <f>SUM(O17,Q17,S17,U17,W17,Y17,AA17,AC17)</f>
        <v>#VALUE!</v>
      </c>
      <c r="AF17" s="411" t="e">
        <f>SUM(P17,R17,T17,V17,X17,Z17,AB17,AD17)</f>
        <v>#REF!</v>
      </c>
      <c r="AG17" s="412" t="e">
        <f>AG19+AG22</f>
        <v>#VALUE!</v>
      </c>
      <c r="AH17" s="413"/>
      <c r="AI17" s="413"/>
      <c r="AJ17" s="414"/>
    </row>
    <row r="18" spans="2:36" ht="4.5" customHeight="1" thickBot="1">
      <c r="B18" s="759"/>
      <c r="C18" s="760"/>
      <c r="D18" s="760"/>
      <c r="E18" s="760"/>
      <c r="F18" s="760"/>
      <c r="G18" s="760"/>
      <c r="H18" s="760"/>
      <c r="I18" s="760"/>
      <c r="J18" s="760"/>
      <c r="K18" s="760"/>
      <c r="L18" s="760"/>
      <c r="M18" s="760"/>
      <c r="N18" s="760"/>
      <c r="O18" s="760"/>
      <c r="P18" s="760"/>
      <c r="Q18" s="760"/>
      <c r="R18" s="760"/>
      <c r="S18" s="760"/>
      <c r="T18" s="760"/>
      <c r="U18" s="760"/>
      <c r="V18" s="760"/>
      <c r="W18" s="760"/>
      <c r="X18" s="760"/>
      <c r="Y18" s="760"/>
      <c r="Z18" s="760"/>
      <c r="AA18" s="760"/>
      <c r="AB18" s="760"/>
      <c r="AC18" s="760"/>
      <c r="AD18" s="760"/>
      <c r="AE18" s="760"/>
      <c r="AF18" s="760"/>
      <c r="AG18" s="760"/>
      <c r="AH18" s="760"/>
      <c r="AI18" s="760"/>
      <c r="AJ18" s="761"/>
    </row>
    <row r="19" spans="2:36" ht="108" customHeight="1" thickBot="1">
      <c r="B19" s="415" t="s">
        <v>44</v>
      </c>
      <c r="C19" s="416" t="s">
        <v>786</v>
      </c>
      <c r="D19" s="416" t="s">
        <v>787</v>
      </c>
      <c r="E19" s="416" t="s">
        <v>788</v>
      </c>
      <c r="F19" s="416" t="s">
        <v>789</v>
      </c>
      <c r="G19" s="416" t="s">
        <v>790</v>
      </c>
      <c r="H19" s="417" t="s">
        <v>791</v>
      </c>
      <c r="I19" s="418" t="s">
        <v>792</v>
      </c>
      <c r="J19" s="419"/>
      <c r="K19" s="419"/>
      <c r="L19" s="419"/>
      <c r="M19" s="419"/>
      <c r="N19" s="420"/>
      <c r="O19" s="421">
        <f>SUM(O20:O20)</f>
        <v>0</v>
      </c>
      <c r="P19" s="422">
        <f>SUM(P20:P20)</f>
        <v>0</v>
      </c>
      <c r="Q19" s="423">
        <f aca="true" t="shared" si="2" ref="Q19:AA19">SUM(Q20:Q20)</f>
        <v>0</v>
      </c>
      <c r="R19" s="422">
        <f t="shared" si="2"/>
        <v>0</v>
      </c>
      <c r="S19" s="423">
        <f t="shared" si="2"/>
        <v>0</v>
      </c>
      <c r="T19" s="422">
        <f t="shared" si="2"/>
        <v>0</v>
      </c>
      <c r="U19" s="423">
        <f t="shared" si="2"/>
        <v>0</v>
      </c>
      <c r="V19" s="422">
        <f t="shared" si="2"/>
        <v>0</v>
      </c>
      <c r="W19" s="423">
        <f t="shared" si="2"/>
        <v>0</v>
      </c>
      <c r="X19" s="422">
        <f t="shared" si="2"/>
        <v>0</v>
      </c>
      <c r="Y19" s="423">
        <f t="shared" si="2"/>
        <v>0</v>
      </c>
      <c r="Z19" s="422">
        <f t="shared" si="2"/>
        <v>0</v>
      </c>
      <c r="AA19" s="423">
        <f t="shared" si="2"/>
        <v>0</v>
      </c>
      <c r="AB19" s="422">
        <f>SUM(AB20:AB20)</f>
        <v>0</v>
      </c>
      <c r="AC19" s="423">
        <f>SUM(AC20:AC20)</f>
        <v>0</v>
      </c>
      <c r="AD19" s="422">
        <f>SUM(AD20:AD20)</f>
        <v>0</v>
      </c>
      <c r="AE19" s="423">
        <f>SUM(O19,Q19,S19,U19,W19,Y19,AA19,AC19)</f>
        <v>0</v>
      </c>
      <c r="AF19" s="422">
        <f>SUM(P19,R19,T19,V19,X19,Z19,AB19,AD19)</f>
        <v>0</v>
      </c>
      <c r="AG19" s="424">
        <f>SUM(AG20:AG20)</f>
        <v>0</v>
      </c>
      <c r="AH19" s="425"/>
      <c r="AI19" s="425"/>
      <c r="AJ19" s="426"/>
    </row>
    <row r="20" spans="2:36" ht="108" customHeight="1" thickBot="1">
      <c r="B20" s="467"/>
      <c r="C20" s="428"/>
      <c r="D20" s="429"/>
      <c r="E20" s="429"/>
      <c r="F20" s="430"/>
      <c r="G20" s="429"/>
      <c r="H20" s="431" t="s">
        <v>1110</v>
      </c>
      <c r="I20" s="431" t="s">
        <v>1111</v>
      </c>
      <c r="J20" s="431">
        <v>0</v>
      </c>
      <c r="K20" s="466">
        <v>0.4</v>
      </c>
      <c r="L20" s="433"/>
      <c r="M20" s="433"/>
      <c r="N20" s="434"/>
      <c r="O20" s="435"/>
      <c r="P20" s="436"/>
      <c r="Q20" s="437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9"/>
      <c r="AF20" s="439"/>
      <c r="AG20" s="440"/>
      <c r="AH20" s="441"/>
      <c r="AI20" s="441"/>
      <c r="AJ20" s="442"/>
    </row>
    <row r="21" spans="2:36" ht="66.75" customHeight="1" thickBot="1">
      <c r="B21" s="762"/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763"/>
      <c r="N21" s="763"/>
      <c r="O21" s="763"/>
      <c r="P21" s="763"/>
      <c r="Q21" s="763"/>
      <c r="R21" s="763"/>
      <c r="S21" s="763"/>
      <c r="T21" s="763"/>
      <c r="U21" s="763"/>
      <c r="V21" s="763"/>
      <c r="W21" s="763"/>
      <c r="X21" s="763"/>
      <c r="Y21" s="763"/>
      <c r="Z21" s="763"/>
      <c r="AA21" s="763"/>
      <c r="AB21" s="763"/>
      <c r="AC21" s="763"/>
      <c r="AD21" s="763"/>
      <c r="AE21" s="763"/>
      <c r="AF21" s="763"/>
      <c r="AG21" s="763"/>
      <c r="AH21" s="763"/>
      <c r="AI21" s="763"/>
      <c r="AJ21" s="764"/>
    </row>
    <row r="22" spans="2:36" ht="35.25" customHeight="1" thickBot="1">
      <c r="B22" s="736" t="s">
        <v>1103</v>
      </c>
      <c r="C22" s="737"/>
      <c r="D22" s="738"/>
      <c r="E22" s="398"/>
      <c r="F22" s="737" t="s">
        <v>816</v>
      </c>
      <c r="G22" s="737"/>
      <c r="H22" s="737"/>
      <c r="I22" s="737"/>
      <c r="J22" s="737"/>
      <c r="K22" s="737"/>
      <c r="L22" s="737"/>
      <c r="M22" s="737"/>
      <c r="N22" s="738"/>
      <c r="O22" s="739" t="s">
        <v>759</v>
      </c>
      <c r="P22" s="740"/>
      <c r="Q22" s="740"/>
      <c r="R22" s="740"/>
      <c r="S22" s="740"/>
      <c r="T22" s="740"/>
      <c r="U22" s="740"/>
      <c r="V22" s="740"/>
      <c r="W22" s="740"/>
      <c r="X22" s="740"/>
      <c r="Y22" s="740"/>
      <c r="Z22" s="740"/>
      <c r="AA22" s="740"/>
      <c r="AB22" s="740"/>
      <c r="AC22" s="740"/>
      <c r="AD22" s="740"/>
      <c r="AE22" s="740"/>
      <c r="AF22" s="741"/>
      <c r="AG22" s="742" t="s">
        <v>760</v>
      </c>
      <c r="AH22" s="743"/>
      <c r="AI22" s="743"/>
      <c r="AJ22" s="744"/>
    </row>
    <row r="23" spans="2:36" ht="35.25" customHeight="1">
      <c r="B23" s="745" t="s">
        <v>761</v>
      </c>
      <c r="C23" s="747" t="s">
        <v>762</v>
      </c>
      <c r="D23" s="748"/>
      <c r="E23" s="748"/>
      <c r="F23" s="748"/>
      <c r="G23" s="748"/>
      <c r="H23" s="748"/>
      <c r="I23" s="751" t="s">
        <v>763</v>
      </c>
      <c r="J23" s="753" t="s">
        <v>764</v>
      </c>
      <c r="K23" s="753" t="s">
        <v>765</v>
      </c>
      <c r="L23" s="717" t="s">
        <v>766</v>
      </c>
      <c r="M23" s="772" t="s">
        <v>767</v>
      </c>
      <c r="N23" s="774" t="s">
        <v>768</v>
      </c>
      <c r="O23" s="776" t="s">
        <v>769</v>
      </c>
      <c r="P23" s="735"/>
      <c r="Q23" s="734" t="s">
        <v>770</v>
      </c>
      <c r="R23" s="735"/>
      <c r="S23" s="734" t="s">
        <v>771</v>
      </c>
      <c r="T23" s="735"/>
      <c r="U23" s="734" t="s">
        <v>772</v>
      </c>
      <c r="V23" s="735"/>
      <c r="W23" s="734" t="s">
        <v>773</v>
      </c>
      <c r="X23" s="735"/>
      <c r="Y23" s="734" t="s">
        <v>774</v>
      </c>
      <c r="Z23" s="735"/>
      <c r="AA23" s="734" t="s">
        <v>775</v>
      </c>
      <c r="AB23" s="735"/>
      <c r="AC23" s="734" t="s">
        <v>776</v>
      </c>
      <c r="AD23" s="735"/>
      <c r="AE23" s="734" t="s">
        <v>777</v>
      </c>
      <c r="AF23" s="765"/>
      <c r="AG23" s="766" t="s">
        <v>778</v>
      </c>
      <c r="AH23" s="768" t="s">
        <v>779</v>
      </c>
      <c r="AI23" s="770" t="s">
        <v>780</v>
      </c>
      <c r="AJ23" s="755" t="s">
        <v>781</v>
      </c>
    </row>
    <row r="24" spans="2:36" ht="80.25" customHeight="1" thickBot="1">
      <c r="B24" s="746"/>
      <c r="C24" s="749"/>
      <c r="D24" s="750"/>
      <c r="E24" s="750"/>
      <c r="F24" s="750"/>
      <c r="G24" s="750"/>
      <c r="H24" s="750"/>
      <c r="I24" s="752"/>
      <c r="J24" s="754" t="s">
        <v>764</v>
      </c>
      <c r="K24" s="754"/>
      <c r="L24" s="718"/>
      <c r="M24" s="773"/>
      <c r="N24" s="775"/>
      <c r="O24" s="399" t="s">
        <v>782</v>
      </c>
      <c r="P24" s="400" t="s">
        <v>783</v>
      </c>
      <c r="Q24" s="401" t="s">
        <v>782</v>
      </c>
      <c r="R24" s="400" t="s">
        <v>783</v>
      </c>
      <c r="S24" s="401" t="s">
        <v>782</v>
      </c>
      <c r="T24" s="400" t="s">
        <v>783</v>
      </c>
      <c r="U24" s="401" t="s">
        <v>782</v>
      </c>
      <c r="V24" s="400" t="s">
        <v>783</v>
      </c>
      <c r="W24" s="401" t="s">
        <v>782</v>
      </c>
      <c r="X24" s="400" t="s">
        <v>783</v>
      </c>
      <c r="Y24" s="401" t="s">
        <v>782</v>
      </c>
      <c r="Z24" s="400" t="s">
        <v>783</v>
      </c>
      <c r="AA24" s="401" t="s">
        <v>782</v>
      </c>
      <c r="AB24" s="400" t="s">
        <v>784</v>
      </c>
      <c r="AC24" s="401" t="s">
        <v>782</v>
      </c>
      <c r="AD24" s="400" t="s">
        <v>784</v>
      </c>
      <c r="AE24" s="401" t="s">
        <v>782</v>
      </c>
      <c r="AF24" s="402" t="s">
        <v>784</v>
      </c>
      <c r="AG24" s="767"/>
      <c r="AH24" s="769"/>
      <c r="AI24" s="771"/>
      <c r="AJ24" s="756"/>
    </row>
    <row r="25" spans="2:36" ht="108" customHeight="1" thickBot="1">
      <c r="B25" s="403" t="s">
        <v>785</v>
      </c>
      <c r="C25" s="757" t="s">
        <v>1112</v>
      </c>
      <c r="D25" s="758"/>
      <c r="E25" s="758"/>
      <c r="F25" s="758"/>
      <c r="G25" s="758"/>
      <c r="H25" s="758"/>
      <c r="I25" s="404" t="s">
        <v>1113</v>
      </c>
      <c r="J25" s="405">
        <v>0</v>
      </c>
      <c r="K25" s="406">
        <v>1</v>
      </c>
      <c r="L25" s="406"/>
      <c r="M25" s="407"/>
      <c r="N25" s="408"/>
      <c r="O25" s="409">
        <f>SUM(O26,O29,O32,O35)</f>
        <v>0</v>
      </c>
      <c r="P25" s="410">
        <f aca="true" t="shared" si="3" ref="P25:AD25">SUM(P26,P29,P32,P35)</f>
        <v>0</v>
      </c>
      <c r="Q25" s="410">
        <f t="shared" si="3"/>
        <v>0</v>
      </c>
      <c r="R25" s="410">
        <f t="shared" si="3"/>
        <v>0</v>
      </c>
      <c r="S25" s="410">
        <f t="shared" si="3"/>
        <v>0</v>
      </c>
      <c r="T25" s="410">
        <f t="shared" si="3"/>
        <v>0</v>
      </c>
      <c r="U25" s="410">
        <f t="shared" si="3"/>
        <v>0</v>
      </c>
      <c r="V25" s="410">
        <f t="shared" si="3"/>
        <v>0</v>
      </c>
      <c r="W25" s="410">
        <f t="shared" si="3"/>
        <v>0</v>
      </c>
      <c r="X25" s="410">
        <f t="shared" si="3"/>
        <v>0</v>
      </c>
      <c r="Y25" s="410">
        <f t="shared" si="3"/>
        <v>0</v>
      </c>
      <c r="Z25" s="410">
        <f t="shared" si="3"/>
        <v>0</v>
      </c>
      <c r="AA25" s="410">
        <f t="shared" si="3"/>
        <v>0</v>
      </c>
      <c r="AB25" s="410">
        <f t="shared" si="3"/>
        <v>0</v>
      </c>
      <c r="AC25" s="410">
        <f t="shared" si="3"/>
        <v>0</v>
      </c>
      <c r="AD25" s="410">
        <f t="shared" si="3"/>
        <v>0</v>
      </c>
      <c r="AE25" s="410">
        <f>SUM(O25,Q25,S25,U25,W25,Y25,AA25,AC25)</f>
        <v>0</v>
      </c>
      <c r="AF25" s="411">
        <f>SUM(P25,R25,T25,V25,X25,Z25,AB25,AD25)</f>
        <v>0</v>
      </c>
      <c r="AG25" s="412">
        <f>AG26+AG29</f>
        <v>0</v>
      </c>
      <c r="AH25" s="413"/>
      <c r="AI25" s="413"/>
      <c r="AJ25" s="414"/>
    </row>
    <row r="26" spans="2:36" ht="4.5" customHeight="1" thickBot="1">
      <c r="B26" s="762"/>
      <c r="C26" s="763"/>
      <c r="D26" s="763"/>
      <c r="E26" s="763"/>
      <c r="F26" s="763"/>
      <c r="G26" s="763"/>
      <c r="H26" s="763"/>
      <c r="I26" s="763"/>
      <c r="J26" s="763"/>
      <c r="K26" s="763"/>
      <c r="L26" s="763"/>
      <c r="M26" s="763"/>
      <c r="N26" s="763"/>
      <c r="O26" s="763"/>
      <c r="P26" s="763"/>
      <c r="Q26" s="763"/>
      <c r="R26" s="763"/>
      <c r="S26" s="763"/>
      <c r="T26" s="763"/>
      <c r="U26" s="763"/>
      <c r="V26" s="763"/>
      <c r="W26" s="763"/>
      <c r="X26" s="763"/>
      <c r="Y26" s="763"/>
      <c r="Z26" s="763"/>
      <c r="AA26" s="763"/>
      <c r="AB26" s="763"/>
      <c r="AC26" s="763"/>
      <c r="AD26" s="763"/>
      <c r="AE26" s="763"/>
      <c r="AF26" s="763"/>
      <c r="AG26" s="763"/>
      <c r="AH26" s="763"/>
      <c r="AI26" s="763"/>
      <c r="AJ26" s="764"/>
    </row>
    <row r="27" spans="2:36" ht="108" customHeight="1" thickBot="1">
      <c r="B27" s="415" t="s">
        <v>44</v>
      </c>
      <c r="C27" s="416" t="s">
        <v>786</v>
      </c>
      <c r="D27" s="416" t="s">
        <v>787</v>
      </c>
      <c r="E27" s="416" t="s">
        <v>793</v>
      </c>
      <c r="F27" s="416" t="s">
        <v>789</v>
      </c>
      <c r="G27" s="416" t="s">
        <v>790</v>
      </c>
      <c r="H27" s="417" t="s">
        <v>791</v>
      </c>
      <c r="I27" s="418" t="s">
        <v>792</v>
      </c>
      <c r="J27" s="416"/>
      <c r="K27" s="443"/>
      <c r="L27" s="443"/>
      <c r="M27" s="419"/>
      <c r="N27" s="420"/>
      <c r="O27" s="421">
        <f>SUM(O28:O28)</f>
        <v>0</v>
      </c>
      <c r="P27" s="422">
        <f>SUM(P28:P28)</f>
        <v>0</v>
      </c>
      <c r="Q27" s="423">
        <f aca="true" t="shared" si="4" ref="Q27:AD27">SUM(Q28:Q28)</f>
        <v>0</v>
      </c>
      <c r="R27" s="422">
        <f t="shared" si="4"/>
        <v>0</v>
      </c>
      <c r="S27" s="423">
        <f t="shared" si="4"/>
        <v>0</v>
      </c>
      <c r="T27" s="422">
        <f t="shared" si="4"/>
        <v>0</v>
      </c>
      <c r="U27" s="423">
        <f t="shared" si="4"/>
        <v>0</v>
      </c>
      <c r="V27" s="422">
        <f t="shared" si="4"/>
        <v>0</v>
      </c>
      <c r="W27" s="423">
        <f t="shared" si="4"/>
        <v>0</v>
      </c>
      <c r="X27" s="422">
        <f t="shared" si="4"/>
        <v>0</v>
      </c>
      <c r="Y27" s="423">
        <f t="shared" si="4"/>
        <v>0</v>
      </c>
      <c r="Z27" s="422">
        <f t="shared" si="4"/>
        <v>0</v>
      </c>
      <c r="AA27" s="423">
        <f t="shared" si="4"/>
        <v>0</v>
      </c>
      <c r="AB27" s="422">
        <f t="shared" si="4"/>
        <v>0</v>
      </c>
      <c r="AC27" s="423">
        <f t="shared" si="4"/>
        <v>0</v>
      </c>
      <c r="AD27" s="422">
        <f t="shared" si="4"/>
        <v>0</v>
      </c>
      <c r="AE27" s="423">
        <f>SUM(O27,Q27,S27,U27,W27,Y27,AA27,AC27)</f>
        <v>0</v>
      </c>
      <c r="AF27" s="422">
        <f>SUM(P27,R27,T27,V27,X27,Z27,AB27,AD27)</f>
        <v>0</v>
      </c>
      <c r="AG27" s="424">
        <f>SUM(AG28:AG28)</f>
        <v>0</v>
      </c>
      <c r="AH27" s="425"/>
      <c r="AI27" s="425"/>
      <c r="AJ27" s="426"/>
    </row>
    <row r="28" spans="2:36" ht="108" customHeight="1" thickBot="1">
      <c r="B28" s="427" t="s">
        <v>279</v>
      </c>
      <c r="C28" s="428"/>
      <c r="D28" s="429"/>
      <c r="E28" s="429"/>
      <c r="F28" s="444"/>
      <c r="G28" s="429"/>
      <c r="H28" s="445" t="s">
        <v>1114</v>
      </c>
      <c r="I28" s="446" t="s">
        <v>1115</v>
      </c>
      <c r="J28" s="431">
        <v>0</v>
      </c>
      <c r="K28" s="447">
        <v>15</v>
      </c>
      <c r="L28" s="448"/>
      <c r="M28" s="449"/>
      <c r="N28" s="450"/>
      <c r="O28" s="451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52"/>
      <c r="AH28" s="441"/>
      <c r="AI28" s="449"/>
      <c r="AJ28" s="453"/>
    </row>
    <row r="29" spans="2:36" ht="4.5" customHeight="1" thickBot="1">
      <c r="B29" s="762"/>
      <c r="C29" s="763"/>
      <c r="D29" s="763"/>
      <c r="E29" s="763"/>
      <c r="F29" s="763"/>
      <c r="G29" s="763"/>
      <c r="H29" s="763"/>
      <c r="I29" s="763"/>
      <c r="J29" s="763"/>
      <c r="K29" s="763"/>
      <c r="L29" s="763"/>
      <c r="M29" s="763"/>
      <c r="N29" s="763"/>
      <c r="O29" s="763"/>
      <c r="P29" s="763"/>
      <c r="Q29" s="763"/>
      <c r="R29" s="763"/>
      <c r="S29" s="763"/>
      <c r="T29" s="763"/>
      <c r="U29" s="763"/>
      <c r="V29" s="763"/>
      <c r="W29" s="763"/>
      <c r="X29" s="763"/>
      <c r="Y29" s="763"/>
      <c r="Z29" s="763"/>
      <c r="AA29" s="763"/>
      <c r="AB29" s="763"/>
      <c r="AC29" s="763"/>
      <c r="AD29" s="763"/>
      <c r="AE29" s="763"/>
      <c r="AF29" s="763"/>
      <c r="AG29" s="763"/>
      <c r="AH29" s="763"/>
      <c r="AI29" s="763"/>
      <c r="AJ29" s="764"/>
    </row>
    <row r="30" spans="2:36" ht="108" customHeight="1" thickBot="1">
      <c r="B30" s="415" t="s">
        <v>44</v>
      </c>
      <c r="C30" s="416" t="s">
        <v>786</v>
      </c>
      <c r="D30" s="416" t="s">
        <v>787</v>
      </c>
      <c r="E30" s="416" t="s">
        <v>788</v>
      </c>
      <c r="F30" s="416" t="s">
        <v>789</v>
      </c>
      <c r="G30" s="416" t="s">
        <v>790</v>
      </c>
      <c r="H30" s="417" t="s">
        <v>791</v>
      </c>
      <c r="I30" s="418" t="s">
        <v>792</v>
      </c>
      <c r="J30" s="419"/>
      <c r="K30" s="419"/>
      <c r="L30" s="419"/>
      <c r="M30" s="419"/>
      <c r="N30" s="420"/>
      <c r="O30" s="421">
        <f>SUM(O31:O31)</f>
        <v>0</v>
      </c>
      <c r="P30" s="422">
        <f>SUM(P31:P31)</f>
        <v>0</v>
      </c>
      <c r="Q30" s="423">
        <f aca="true" t="shared" si="5" ref="Q30:AA30">SUM(Q31:Q31)</f>
        <v>0</v>
      </c>
      <c r="R30" s="422">
        <f t="shared" si="5"/>
        <v>0</v>
      </c>
      <c r="S30" s="423">
        <f t="shared" si="5"/>
        <v>0</v>
      </c>
      <c r="T30" s="422">
        <f t="shared" si="5"/>
        <v>0</v>
      </c>
      <c r="U30" s="423">
        <f t="shared" si="5"/>
        <v>0</v>
      </c>
      <c r="V30" s="422">
        <f t="shared" si="5"/>
        <v>0</v>
      </c>
      <c r="W30" s="423">
        <f t="shared" si="5"/>
        <v>0</v>
      </c>
      <c r="X30" s="422">
        <f t="shared" si="5"/>
        <v>0</v>
      </c>
      <c r="Y30" s="423">
        <f t="shared" si="5"/>
        <v>0</v>
      </c>
      <c r="Z30" s="422">
        <f t="shared" si="5"/>
        <v>0</v>
      </c>
      <c r="AA30" s="423">
        <f t="shared" si="5"/>
        <v>0</v>
      </c>
      <c r="AB30" s="422">
        <f>SUM(AB31:AB31)</f>
        <v>0</v>
      </c>
      <c r="AC30" s="423">
        <f>SUM(AC31:AC31)</f>
        <v>0</v>
      </c>
      <c r="AD30" s="422">
        <f>SUM(AD31:AD31)</f>
        <v>0</v>
      </c>
      <c r="AE30" s="423">
        <f>SUM(O30,Q30,S30,U30,W30,Y30,AA30,AC30)</f>
        <v>0</v>
      </c>
      <c r="AF30" s="422">
        <f>SUM(P30,R30,T30,V30,X30,Z30,AB30,AD30)</f>
        <v>0</v>
      </c>
      <c r="AG30" s="424">
        <f>SUM(AG31:AG31)</f>
        <v>0</v>
      </c>
      <c r="AH30" s="425"/>
      <c r="AI30" s="425"/>
      <c r="AJ30" s="426"/>
    </row>
    <row r="31" spans="2:36" ht="108" customHeight="1" thickBot="1">
      <c r="B31" s="427" t="s">
        <v>279</v>
      </c>
      <c r="C31" s="428"/>
      <c r="D31" s="429"/>
      <c r="E31" s="429"/>
      <c r="F31" s="430"/>
      <c r="G31" s="429"/>
      <c r="H31" s="431" t="s">
        <v>1116</v>
      </c>
      <c r="I31" s="431" t="s">
        <v>1117</v>
      </c>
      <c r="J31" s="431">
        <v>0</v>
      </c>
      <c r="K31" s="432">
        <v>1</v>
      </c>
      <c r="L31" s="433"/>
      <c r="M31" s="433"/>
      <c r="N31" s="434"/>
      <c r="O31" s="435"/>
      <c r="P31" s="436"/>
      <c r="Q31" s="437"/>
      <c r="R31" s="438"/>
      <c r="S31" s="438"/>
      <c r="T31" s="438"/>
      <c r="U31" s="438"/>
      <c r="V31" s="438"/>
      <c r="W31" s="438"/>
      <c r="X31" s="438"/>
      <c r="Y31" s="438"/>
      <c r="Z31" s="438"/>
      <c r="AA31" s="438"/>
      <c r="AB31" s="438"/>
      <c r="AC31" s="438"/>
      <c r="AD31" s="438"/>
      <c r="AE31" s="439"/>
      <c r="AF31" s="439"/>
      <c r="AG31" s="440"/>
      <c r="AH31" s="441"/>
      <c r="AI31" s="441"/>
      <c r="AJ31" s="442"/>
    </row>
    <row r="32" spans="2:36" ht="4.5" customHeight="1" thickBot="1">
      <c r="B32" s="762"/>
      <c r="C32" s="763"/>
      <c r="D32" s="763"/>
      <c r="E32" s="763"/>
      <c r="F32" s="763"/>
      <c r="G32" s="763"/>
      <c r="H32" s="763"/>
      <c r="I32" s="763"/>
      <c r="J32" s="763"/>
      <c r="K32" s="763"/>
      <c r="L32" s="763"/>
      <c r="M32" s="763"/>
      <c r="N32" s="763"/>
      <c r="O32" s="763"/>
      <c r="P32" s="763"/>
      <c r="Q32" s="763"/>
      <c r="R32" s="763"/>
      <c r="S32" s="763"/>
      <c r="T32" s="763"/>
      <c r="U32" s="763"/>
      <c r="V32" s="763"/>
      <c r="W32" s="763"/>
      <c r="X32" s="763"/>
      <c r="Y32" s="763"/>
      <c r="Z32" s="763"/>
      <c r="AA32" s="763"/>
      <c r="AB32" s="763"/>
      <c r="AC32" s="763"/>
      <c r="AD32" s="763"/>
      <c r="AE32" s="763"/>
      <c r="AF32" s="763"/>
      <c r="AG32" s="763"/>
      <c r="AH32" s="763"/>
      <c r="AI32" s="763"/>
      <c r="AJ32" s="764"/>
    </row>
    <row r="33" spans="2:36" ht="108" customHeight="1" thickBot="1">
      <c r="B33" s="415" t="s">
        <v>44</v>
      </c>
      <c r="C33" s="416" t="s">
        <v>786</v>
      </c>
      <c r="D33" s="416" t="s">
        <v>787</v>
      </c>
      <c r="E33" s="416" t="s">
        <v>793</v>
      </c>
      <c r="F33" s="416" t="s">
        <v>789</v>
      </c>
      <c r="G33" s="416" t="s">
        <v>790</v>
      </c>
      <c r="H33" s="417" t="s">
        <v>791</v>
      </c>
      <c r="I33" s="418" t="s">
        <v>792</v>
      </c>
      <c r="J33" s="416"/>
      <c r="K33" s="443"/>
      <c r="L33" s="443"/>
      <c r="M33" s="419"/>
      <c r="N33" s="420"/>
      <c r="O33" s="421">
        <f>SUM(O34:O34)</f>
        <v>0</v>
      </c>
      <c r="P33" s="422">
        <f>SUM(P34:P34)</f>
        <v>0</v>
      </c>
      <c r="Q33" s="423">
        <f aca="true" t="shared" si="6" ref="Q33:AD33">SUM(Q34:Q34)</f>
        <v>0</v>
      </c>
      <c r="R33" s="422">
        <f t="shared" si="6"/>
        <v>0</v>
      </c>
      <c r="S33" s="423">
        <f t="shared" si="6"/>
        <v>0</v>
      </c>
      <c r="T33" s="422">
        <f t="shared" si="6"/>
        <v>0</v>
      </c>
      <c r="U33" s="423">
        <f t="shared" si="6"/>
        <v>0</v>
      </c>
      <c r="V33" s="422">
        <f t="shared" si="6"/>
        <v>0</v>
      </c>
      <c r="W33" s="423">
        <f t="shared" si="6"/>
        <v>0</v>
      </c>
      <c r="X33" s="422">
        <f t="shared" si="6"/>
        <v>0</v>
      </c>
      <c r="Y33" s="423">
        <f t="shared" si="6"/>
        <v>0</v>
      </c>
      <c r="Z33" s="422">
        <f t="shared" si="6"/>
        <v>0</v>
      </c>
      <c r="AA33" s="423">
        <f t="shared" si="6"/>
        <v>0</v>
      </c>
      <c r="AB33" s="422">
        <f t="shared" si="6"/>
        <v>0</v>
      </c>
      <c r="AC33" s="423">
        <f t="shared" si="6"/>
        <v>0</v>
      </c>
      <c r="AD33" s="422">
        <f t="shared" si="6"/>
        <v>0</v>
      </c>
      <c r="AE33" s="423">
        <f>SUM(O33,Q33,S33,U33,W33,Y33,AA33,AC33)</f>
        <v>0</v>
      </c>
      <c r="AF33" s="422">
        <f>SUM(P33,R33,T33,V33,X33,Z33,AB33,AD33)</f>
        <v>0</v>
      </c>
      <c r="AG33" s="424">
        <f>SUM(AG34:AG34)</f>
        <v>0</v>
      </c>
      <c r="AH33" s="425"/>
      <c r="AI33" s="425"/>
      <c r="AJ33" s="426"/>
    </row>
    <row r="34" spans="2:36" ht="108" customHeight="1" thickBot="1">
      <c r="B34" s="427" t="s">
        <v>279</v>
      </c>
      <c r="C34" s="428"/>
      <c r="D34" s="429"/>
      <c r="E34" s="429"/>
      <c r="F34" s="444"/>
      <c r="G34" s="429"/>
      <c r="H34" s="445" t="s">
        <v>1118</v>
      </c>
      <c r="I34" s="446" t="s">
        <v>1119</v>
      </c>
      <c r="J34" s="431">
        <v>0</v>
      </c>
      <c r="K34" s="465">
        <v>1</v>
      </c>
      <c r="L34" s="448"/>
      <c r="M34" s="449"/>
      <c r="N34" s="450"/>
      <c r="O34" s="451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39"/>
      <c r="AE34" s="439"/>
      <c r="AF34" s="439"/>
      <c r="AG34" s="452"/>
      <c r="AH34" s="441"/>
      <c r="AI34" s="449"/>
      <c r="AJ34" s="453"/>
    </row>
    <row r="35" spans="2:36" ht="45" customHeight="1" thickBot="1">
      <c r="B35" s="762"/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3"/>
      <c r="O35" s="763"/>
      <c r="P35" s="763"/>
      <c r="Q35" s="763"/>
      <c r="R35" s="763"/>
      <c r="S35" s="763"/>
      <c r="T35" s="763"/>
      <c r="U35" s="763"/>
      <c r="V35" s="763"/>
      <c r="W35" s="763"/>
      <c r="X35" s="763"/>
      <c r="Y35" s="763"/>
      <c r="Z35" s="763"/>
      <c r="AA35" s="763"/>
      <c r="AB35" s="763"/>
      <c r="AC35" s="763"/>
      <c r="AD35" s="763"/>
      <c r="AE35" s="763"/>
      <c r="AF35" s="763"/>
      <c r="AG35" s="763"/>
      <c r="AH35" s="763"/>
      <c r="AI35" s="763"/>
      <c r="AJ35" s="764"/>
    </row>
    <row r="36" spans="2:36" ht="35.25" customHeight="1" thickBot="1">
      <c r="B36" s="736" t="s">
        <v>1103</v>
      </c>
      <c r="C36" s="737"/>
      <c r="D36" s="738"/>
      <c r="E36" s="398"/>
      <c r="F36" s="737" t="s">
        <v>816</v>
      </c>
      <c r="G36" s="737"/>
      <c r="H36" s="737"/>
      <c r="I36" s="737"/>
      <c r="J36" s="737"/>
      <c r="K36" s="737"/>
      <c r="L36" s="737"/>
      <c r="M36" s="737"/>
      <c r="N36" s="738"/>
      <c r="O36" s="739" t="s">
        <v>759</v>
      </c>
      <c r="P36" s="740"/>
      <c r="Q36" s="740"/>
      <c r="R36" s="740"/>
      <c r="S36" s="740"/>
      <c r="T36" s="740"/>
      <c r="U36" s="740"/>
      <c r="V36" s="740"/>
      <c r="W36" s="740"/>
      <c r="X36" s="740"/>
      <c r="Y36" s="740"/>
      <c r="Z36" s="740"/>
      <c r="AA36" s="740"/>
      <c r="AB36" s="740"/>
      <c r="AC36" s="740"/>
      <c r="AD36" s="740"/>
      <c r="AE36" s="740"/>
      <c r="AF36" s="741"/>
      <c r="AG36" s="742" t="s">
        <v>760</v>
      </c>
      <c r="AH36" s="743"/>
      <c r="AI36" s="743"/>
      <c r="AJ36" s="744"/>
    </row>
    <row r="37" spans="2:36" ht="35.25" customHeight="1">
      <c r="B37" s="745" t="s">
        <v>761</v>
      </c>
      <c r="C37" s="747" t="s">
        <v>762</v>
      </c>
      <c r="D37" s="748"/>
      <c r="E37" s="748"/>
      <c r="F37" s="748"/>
      <c r="G37" s="748"/>
      <c r="H37" s="748"/>
      <c r="I37" s="751" t="s">
        <v>763</v>
      </c>
      <c r="J37" s="753" t="s">
        <v>764</v>
      </c>
      <c r="K37" s="753" t="s">
        <v>765</v>
      </c>
      <c r="L37" s="717" t="s">
        <v>766</v>
      </c>
      <c r="M37" s="772" t="s">
        <v>767</v>
      </c>
      <c r="N37" s="774" t="s">
        <v>768</v>
      </c>
      <c r="O37" s="776" t="s">
        <v>769</v>
      </c>
      <c r="P37" s="735"/>
      <c r="Q37" s="734" t="s">
        <v>770</v>
      </c>
      <c r="R37" s="735"/>
      <c r="S37" s="734" t="s">
        <v>771</v>
      </c>
      <c r="T37" s="735"/>
      <c r="U37" s="734" t="s">
        <v>772</v>
      </c>
      <c r="V37" s="735"/>
      <c r="W37" s="734" t="s">
        <v>773</v>
      </c>
      <c r="X37" s="735"/>
      <c r="Y37" s="734" t="s">
        <v>774</v>
      </c>
      <c r="Z37" s="735"/>
      <c r="AA37" s="734" t="s">
        <v>775</v>
      </c>
      <c r="AB37" s="735"/>
      <c r="AC37" s="734" t="s">
        <v>776</v>
      </c>
      <c r="AD37" s="735"/>
      <c r="AE37" s="734" t="s">
        <v>777</v>
      </c>
      <c r="AF37" s="765"/>
      <c r="AG37" s="766" t="s">
        <v>778</v>
      </c>
      <c r="AH37" s="768" t="s">
        <v>779</v>
      </c>
      <c r="AI37" s="770" t="s">
        <v>780</v>
      </c>
      <c r="AJ37" s="755" t="s">
        <v>781</v>
      </c>
    </row>
    <row r="38" spans="2:36" ht="80.25" customHeight="1" thickBot="1">
      <c r="B38" s="746"/>
      <c r="C38" s="749"/>
      <c r="D38" s="750"/>
      <c r="E38" s="750"/>
      <c r="F38" s="750"/>
      <c r="G38" s="750"/>
      <c r="H38" s="750"/>
      <c r="I38" s="752"/>
      <c r="J38" s="754" t="s">
        <v>764</v>
      </c>
      <c r="K38" s="754"/>
      <c r="L38" s="718"/>
      <c r="M38" s="773"/>
      <c r="N38" s="775"/>
      <c r="O38" s="399" t="s">
        <v>782</v>
      </c>
      <c r="P38" s="400" t="s">
        <v>783</v>
      </c>
      <c r="Q38" s="401" t="s">
        <v>782</v>
      </c>
      <c r="R38" s="400" t="s">
        <v>783</v>
      </c>
      <c r="S38" s="401" t="s">
        <v>782</v>
      </c>
      <c r="T38" s="400" t="s">
        <v>783</v>
      </c>
      <c r="U38" s="401" t="s">
        <v>782</v>
      </c>
      <c r="V38" s="400" t="s">
        <v>783</v>
      </c>
      <c r="W38" s="401" t="s">
        <v>782</v>
      </c>
      <c r="X38" s="400" t="s">
        <v>783</v>
      </c>
      <c r="Y38" s="401" t="s">
        <v>782</v>
      </c>
      <c r="Z38" s="400" t="s">
        <v>783</v>
      </c>
      <c r="AA38" s="401" t="s">
        <v>782</v>
      </c>
      <c r="AB38" s="400" t="s">
        <v>784</v>
      </c>
      <c r="AC38" s="401" t="s">
        <v>782</v>
      </c>
      <c r="AD38" s="400" t="s">
        <v>784</v>
      </c>
      <c r="AE38" s="401" t="s">
        <v>782</v>
      </c>
      <c r="AF38" s="402" t="s">
        <v>784</v>
      </c>
      <c r="AG38" s="767"/>
      <c r="AH38" s="769"/>
      <c r="AI38" s="771"/>
      <c r="AJ38" s="756"/>
    </row>
    <row r="39" spans="2:36" ht="108" customHeight="1" thickBot="1">
      <c r="B39" s="403" t="s">
        <v>785</v>
      </c>
      <c r="C39" s="757" t="s">
        <v>1120</v>
      </c>
      <c r="D39" s="758"/>
      <c r="E39" s="758"/>
      <c r="F39" s="758"/>
      <c r="G39" s="758"/>
      <c r="H39" s="758"/>
      <c r="I39" s="404" t="s">
        <v>1121</v>
      </c>
      <c r="J39" s="405">
        <v>0</v>
      </c>
      <c r="K39" s="406">
        <v>1</v>
      </c>
      <c r="L39" s="406"/>
      <c r="M39" s="407"/>
      <c r="N39" s="408"/>
      <c r="O39" s="409" t="e">
        <f>SUM(O40,O43,O46,#REF!)</f>
        <v>#REF!</v>
      </c>
      <c r="P39" s="410" t="e">
        <f>SUM(P40,P43,P46,#REF!)</f>
        <v>#REF!</v>
      </c>
      <c r="Q39" s="410" t="e">
        <f>SUM(Q40,Q43,Q46,#REF!)</f>
        <v>#REF!</v>
      </c>
      <c r="R39" s="410" t="e">
        <f>SUM(R40,R43,R46,#REF!)</f>
        <v>#REF!</v>
      </c>
      <c r="S39" s="410" t="e">
        <f>SUM(S40,S43,S46,#REF!)</f>
        <v>#REF!</v>
      </c>
      <c r="T39" s="410" t="e">
        <f>SUM(T40,T43,T46,#REF!)</f>
        <v>#REF!</v>
      </c>
      <c r="U39" s="410" t="e">
        <f>SUM(U40,U43,U46,#REF!)</f>
        <v>#REF!</v>
      </c>
      <c r="V39" s="410" t="e">
        <f>SUM(V40,V43,V46,#REF!)</f>
        <v>#REF!</v>
      </c>
      <c r="W39" s="410" t="e">
        <f>SUM(W40,W43,W46,#REF!)</f>
        <v>#REF!</v>
      </c>
      <c r="X39" s="410" t="e">
        <f>SUM(X40,X43,X46,#REF!)</f>
        <v>#REF!</v>
      </c>
      <c r="Y39" s="410" t="e">
        <f>SUM(Y40,Y43,Y46,#REF!)</f>
        <v>#REF!</v>
      </c>
      <c r="Z39" s="410" t="e">
        <f>SUM(Z40,Z43,Z46,#REF!)</f>
        <v>#REF!</v>
      </c>
      <c r="AA39" s="410" t="e">
        <f>SUM(AA40,AA43,AA46,#REF!)</f>
        <v>#REF!</v>
      </c>
      <c r="AB39" s="410" t="e">
        <f>SUM(AB40,AB43,AB46,#REF!)</f>
        <v>#REF!</v>
      </c>
      <c r="AC39" s="410" t="e">
        <f>SUM(AC40,AC43,AC46,#REF!)</f>
        <v>#REF!</v>
      </c>
      <c r="AD39" s="410" t="e">
        <f>SUM(AD40,AD43,AD46,#REF!)</f>
        <v>#REF!</v>
      </c>
      <c r="AE39" s="410" t="e">
        <f>SUM(O39,Q39,S39,U39,W39,Y39,AA39,AC39)</f>
        <v>#REF!</v>
      </c>
      <c r="AF39" s="411" t="e">
        <f>SUM(P39,R39,T39,V39,X39,Z39,AB39,AD39)</f>
        <v>#REF!</v>
      </c>
      <c r="AG39" s="412">
        <f>AG40+AG43</f>
        <v>0</v>
      </c>
      <c r="AH39" s="413"/>
      <c r="AI39" s="413"/>
      <c r="AJ39" s="414"/>
    </row>
    <row r="40" spans="2:36" ht="4.5" customHeight="1" thickBot="1">
      <c r="B40" s="762"/>
      <c r="C40" s="763"/>
      <c r="D40" s="763"/>
      <c r="E40" s="763"/>
      <c r="F40" s="763"/>
      <c r="G40" s="763"/>
      <c r="H40" s="763"/>
      <c r="I40" s="763"/>
      <c r="J40" s="763"/>
      <c r="K40" s="763"/>
      <c r="L40" s="763"/>
      <c r="M40" s="763"/>
      <c r="N40" s="763"/>
      <c r="O40" s="763"/>
      <c r="P40" s="763"/>
      <c r="Q40" s="763"/>
      <c r="R40" s="763"/>
      <c r="S40" s="763"/>
      <c r="T40" s="763"/>
      <c r="U40" s="763"/>
      <c r="V40" s="763"/>
      <c r="W40" s="763"/>
      <c r="X40" s="763"/>
      <c r="Y40" s="763"/>
      <c r="Z40" s="763"/>
      <c r="AA40" s="763"/>
      <c r="AB40" s="763"/>
      <c r="AC40" s="763"/>
      <c r="AD40" s="763"/>
      <c r="AE40" s="763"/>
      <c r="AF40" s="763"/>
      <c r="AG40" s="763"/>
      <c r="AH40" s="763"/>
      <c r="AI40" s="763"/>
      <c r="AJ40" s="764"/>
    </row>
    <row r="41" spans="2:36" ht="108" customHeight="1" thickBot="1">
      <c r="B41" s="415" t="s">
        <v>44</v>
      </c>
      <c r="C41" s="416" t="s">
        <v>786</v>
      </c>
      <c r="D41" s="416" t="s">
        <v>787</v>
      </c>
      <c r="E41" s="416" t="s">
        <v>788</v>
      </c>
      <c r="F41" s="416" t="s">
        <v>789</v>
      </c>
      <c r="G41" s="416" t="s">
        <v>790</v>
      </c>
      <c r="H41" s="417" t="s">
        <v>791</v>
      </c>
      <c r="I41" s="418" t="s">
        <v>792</v>
      </c>
      <c r="J41" s="419"/>
      <c r="K41" s="419"/>
      <c r="L41" s="419"/>
      <c r="M41" s="419"/>
      <c r="N41" s="420"/>
      <c r="O41" s="421">
        <f>SUM(O42:O42)</f>
        <v>0</v>
      </c>
      <c r="P41" s="422">
        <f>SUM(P42:P42)</f>
        <v>0</v>
      </c>
      <c r="Q41" s="423">
        <f aca="true" t="shared" si="7" ref="Q41:AA41">SUM(Q42:Q42)</f>
        <v>0</v>
      </c>
      <c r="R41" s="422">
        <f t="shared" si="7"/>
        <v>0</v>
      </c>
      <c r="S41" s="423">
        <f t="shared" si="7"/>
        <v>0</v>
      </c>
      <c r="T41" s="422">
        <f t="shared" si="7"/>
        <v>0</v>
      </c>
      <c r="U41" s="423">
        <f t="shared" si="7"/>
        <v>0</v>
      </c>
      <c r="V41" s="422">
        <f t="shared" si="7"/>
        <v>0</v>
      </c>
      <c r="W41" s="423">
        <f t="shared" si="7"/>
        <v>0</v>
      </c>
      <c r="X41" s="422">
        <f t="shared" si="7"/>
        <v>0</v>
      </c>
      <c r="Y41" s="423">
        <f t="shared" si="7"/>
        <v>0</v>
      </c>
      <c r="Z41" s="422">
        <f t="shared" si="7"/>
        <v>0</v>
      </c>
      <c r="AA41" s="423">
        <f t="shared" si="7"/>
        <v>0</v>
      </c>
      <c r="AB41" s="422">
        <f>SUM(AB42:AB42)</f>
        <v>0</v>
      </c>
      <c r="AC41" s="423">
        <f>SUM(AC42:AC42)</f>
        <v>0</v>
      </c>
      <c r="AD41" s="422">
        <f>SUM(AD42:AD42)</f>
        <v>0</v>
      </c>
      <c r="AE41" s="423">
        <f>SUM(O41,Q41,S41,U41,W41,Y41,AA41,AC41)</f>
        <v>0</v>
      </c>
      <c r="AF41" s="422">
        <f>SUM(P41,R41,T41,V41,X41,Z41,AB41,AD41)</f>
        <v>0</v>
      </c>
      <c r="AG41" s="424">
        <f>SUM(AG42:AG42)</f>
        <v>0</v>
      </c>
      <c r="AH41" s="425"/>
      <c r="AI41" s="425"/>
      <c r="AJ41" s="426"/>
    </row>
    <row r="42" spans="2:36" ht="108" customHeight="1" thickBot="1">
      <c r="B42" s="427" t="s">
        <v>279</v>
      </c>
      <c r="C42" s="428"/>
      <c r="D42" s="429"/>
      <c r="E42" s="429"/>
      <c r="F42" s="430"/>
      <c r="G42" s="429"/>
      <c r="H42" s="431" t="s">
        <v>1122</v>
      </c>
      <c r="I42" s="431" t="s">
        <v>1123</v>
      </c>
      <c r="J42" s="431">
        <v>0</v>
      </c>
      <c r="K42" s="432">
        <v>1</v>
      </c>
      <c r="L42" s="433"/>
      <c r="M42" s="433"/>
      <c r="N42" s="434"/>
      <c r="O42" s="435"/>
      <c r="P42" s="436"/>
      <c r="Q42" s="437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9"/>
      <c r="AF42" s="439"/>
      <c r="AG42" s="440"/>
      <c r="AH42" s="441"/>
      <c r="AI42" s="441"/>
      <c r="AJ42" s="442"/>
    </row>
    <row r="43" spans="2:36" ht="4.5" customHeight="1" thickBot="1">
      <c r="B43" s="762"/>
      <c r="C43" s="763"/>
      <c r="D43" s="763"/>
      <c r="E43" s="763"/>
      <c r="F43" s="763"/>
      <c r="G43" s="763"/>
      <c r="H43" s="763"/>
      <c r="I43" s="763"/>
      <c r="J43" s="763"/>
      <c r="K43" s="763"/>
      <c r="L43" s="763"/>
      <c r="M43" s="763"/>
      <c r="N43" s="763"/>
      <c r="O43" s="763"/>
      <c r="P43" s="763"/>
      <c r="Q43" s="763"/>
      <c r="R43" s="763"/>
      <c r="S43" s="763"/>
      <c r="T43" s="763"/>
      <c r="U43" s="763"/>
      <c r="V43" s="763"/>
      <c r="W43" s="763"/>
      <c r="X43" s="763"/>
      <c r="Y43" s="763"/>
      <c r="Z43" s="763"/>
      <c r="AA43" s="763"/>
      <c r="AB43" s="763"/>
      <c r="AC43" s="763"/>
      <c r="AD43" s="763"/>
      <c r="AE43" s="763"/>
      <c r="AF43" s="763"/>
      <c r="AG43" s="763"/>
      <c r="AH43" s="763"/>
      <c r="AI43" s="763"/>
      <c r="AJ43" s="764"/>
    </row>
    <row r="44" spans="2:36" ht="108" customHeight="1" thickBot="1">
      <c r="B44" s="415" t="s">
        <v>44</v>
      </c>
      <c r="C44" s="416" t="s">
        <v>786</v>
      </c>
      <c r="D44" s="416" t="s">
        <v>787</v>
      </c>
      <c r="E44" s="416" t="s">
        <v>793</v>
      </c>
      <c r="F44" s="416" t="s">
        <v>789</v>
      </c>
      <c r="G44" s="416" t="s">
        <v>790</v>
      </c>
      <c r="H44" s="417" t="s">
        <v>791</v>
      </c>
      <c r="I44" s="418" t="s">
        <v>792</v>
      </c>
      <c r="J44" s="416"/>
      <c r="K44" s="443"/>
      <c r="L44" s="443"/>
      <c r="M44" s="419"/>
      <c r="N44" s="420"/>
      <c r="O44" s="421">
        <f>SUM(O45:O45)</f>
        <v>0</v>
      </c>
      <c r="P44" s="422">
        <f>SUM(P45:P45)</f>
        <v>0</v>
      </c>
      <c r="Q44" s="423">
        <f aca="true" t="shared" si="8" ref="Q44:AD44">SUM(Q45:Q45)</f>
        <v>0</v>
      </c>
      <c r="R44" s="422">
        <f t="shared" si="8"/>
        <v>0</v>
      </c>
      <c r="S44" s="423">
        <f t="shared" si="8"/>
        <v>0</v>
      </c>
      <c r="T44" s="422">
        <f t="shared" si="8"/>
        <v>0</v>
      </c>
      <c r="U44" s="423">
        <f t="shared" si="8"/>
        <v>0</v>
      </c>
      <c r="V44" s="422">
        <f t="shared" si="8"/>
        <v>0</v>
      </c>
      <c r="W44" s="423">
        <f t="shared" si="8"/>
        <v>0</v>
      </c>
      <c r="X44" s="422">
        <f t="shared" si="8"/>
        <v>0</v>
      </c>
      <c r="Y44" s="423">
        <f t="shared" si="8"/>
        <v>0</v>
      </c>
      <c r="Z44" s="422">
        <f t="shared" si="8"/>
        <v>0</v>
      </c>
      <c r="AA44" s="423">
        <f t="shared" si="8"/>
        <v>0</v>
      </c>
      <c r="AB44" s="422">
        <f t="shared" si="8"/>
        <v>0</v>
      </c>
      <c r="AC44" s="423">
        <f t="shared" si="8"/>
        <v>0</v>
      </c>
      <c r="AD44" s="422">
        <f t="shared" si="8"/>
        <v>0</v>
      </c>
      <c r="AE44" s="423">
        <f>SUM(O44,Q44,S44,U44,W44,Y44,AA44,AC44)</f>
        <v>0</v>
      </c>
      <c r="AF44" s="422">
        <f>SUM(P44,R44,T44,V44,X44,Z44,AB44,AD44)</f>
        <v>0</v>
      </c>
      <c r="AG44" s="424">
        <f>SUM(AG45:AG45)</f>
        <v>0</v>
      </c>
      <c r="AH44" s="425"/>
      <c r="AI44" s="425"/>
      <c r="AJ44" s="426"/>
    </row>
    <row r="45" spans="2:36" ht="108" customHeight="1" thickBot="1">
      <c r="B45" s="427" t="s">
        <v>279</v>
      </c>
      <c r="C45" s="428"/>
      <c r="D45" s="429"/>
      <c r="E45" s="429"/>
      <c r="F45" s="444"/>
      <c r="G45" s="429"/>
      <c r="H45" s="445" t="s">
        <v>1124</v>
      </c>
      <c r="I45" s="446" t="s">
        <v>1123</v>
      </c>
      <c r="J45" s="431">
        <v>0</v>
      </c>
      <c r="K45" s="447">
        <v>1</v>
      </c>
      <c r="L45" s="448"/>
      <c r="M45" s="449"/>
      <c r="N45" s="450"/>
      <c r="O45" s="451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52"/>
      <c r="AH45" s="441"/>
      <c r="AI45" s="449"/>
      <c r="AJ45" s="453"/>
    </row>
    <row r="46" spans="2:36" ht="4.5" customHeight="1" thickBot="1">
      <c r="B46" s="762"/>
      <c r="C46" s="763"/>
      <c r="D46" s="763"/>
      <c r="E46" s="763"/>
      <c r="F46" s="763"/>
      <c r="G46" s="763"/>
      <c r="H46" s="763"/>
      <c r="I46" s="763"/>
      <c r="J46" s="763"/>
      <c r="K46" s="763"/>
      <c r="L46" s="763"/>
      <c r="M46" s="763"/>
      <c r="N46" s="763"/>
      <c r="O46" s="763"/>
      <c r="P46" s="763"/>
      <c r="Q46" s="763"/>
      <c r="R46" s="763"/>
      <c r="S46" s="763"/>
      <c r="T46" s="763"/>
      <c r="U46" s="763"/>
      <c r="V46" s="763"/>
      <c r="W46" s="763"/>
      <c r="X46" s="763"/>
      <c r="Y46" s="763"/>
      <c r="Z46" s="763"/>
      <c r="AA46" s="763"/>
      <c r="AB46" s="763"/>
      <c r="AC46" s="763"/>
      <c r="AD46" s="763"/>
      <c r="AE46" s="763"/>
      <c r="AF46" s="763"/>
      <c r="AG46" s="763"/>
      <c r="AH46" s="763"/>
      <c r="AI46" s="763"/>
      <c r="AJ46" s="764"/>
    </row>
  </sheetData>
  <sheetProtection password="CFC3" sheet="1"/>
  <mergeCells count="123">
    <mergeCell ref="B40:AJ40"/>
    <mergeCell ref="B43:AJ43"/>
    <mergeCell ref="B46:AJ46"/>
    <mergeCell ref="B37:B38"/>
    <mergeCell ref="C37:H38"/>
    <mergeCell ref="B21:AJ21"/>
    <mergeCell ref="B26:AJ26"/>
    <mergeCell ref="B29:AJ29"/>
    <mergeCell ref="B32:AJ32"/>
    <mergeCell ref="B35:AJ35"/>
    <mergeCell ref="B22:D22"/>
    <mergeCell ref="F22:N22"/>
    <mergeCell ref="O22:AF22"/>
    <mergeCell ref="AG22:AJ22"/>
    <mergeCell ref="AG15:AG16"/>
    <mergeCell ref="AH15:AH16"/>
    <mergeCell ref="AI15:AI16"/>
    <mergeCell ref="AJ15:AJ16"/>
    <mergeCell ref="C17:H17"/>
    <mergeCell ref="B18:AJ18"/>
    <mergeCell ref="U15:V15"/>
    <mergeCell ref="W15:X15"/>
    <mergeCell ref="Y15:Z15"/>
    <mergeCell ref="AA15:AB15"/>
    <mergeCell ref="AC15:AD15"/>
    <mergeCell ref="AE15:AF15"/>
    <mergeCell ref="L15:L16"/>
    <mergeCell ref="M15:M16"/>
    <mergeCell ref="N15:N16"/>
    <mergeCell ref="O15:P15"/>
    <mergeCell ref="Q15:R15"/>
    <mergeCell ref="S15:T15"/>
    <mergeCell ref="B13:AJ13"/>
    <mergeCell ref="B14:D14"/>
    <mergeCell ref="F14:N14"/>
    <mergeCell ref="O14:AF14"/>
    <mergeCell ref="AG14:AJ14"/>
    <mergeCell ref="B15:B16"/>
    <mergeCell ref="C15:H16"/>
    <mergeCell ref="I15:I16"/>
    <mergeCell ref="J15:J16"/>
    <mergeCell ref="K15:K16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N4"/>
    <mergeCell ref="O4:Q4"/>
    <mergeCell ref="R4:T4"/>
    <mergeCell ref="U4:AJ4"/>
    <mergeCell ref="B23:B24"/>
    <mergeCell ref="C23:H24"/>
    <mergeCell ref="I23:I24"/>
    <mergeCell ref="J23:J24"/>
    <mergeCell ref="K23:K24"/>
    <mergeCell ref="L23:L24"/>
    <mergeCell ref="AA23:AB23"/>
    <mergeCell ref="AC23:AD23"/>
    <mergeCell ref="AE23:AF23"/>
    <mergeCell ref="AG23:AG24"/>
    <mergeCell ref="M23:M24"/>
    <mergeCell ref="N23:N24"/>
    <mergeCell ref="O23:P23"/>
    <mergeCell ref="Q23:R23"/>
    <mergeCell ref="S23:T23"/>
    <mergeCell ref="U23:V23"/>
    <mergeCell ref="AH23:AH24"/>
    <mergeCell ref="AI23:AI24"/>
    <mergeCell ref="AJ23:AJ24"/>
    <mergeCell ref="C25:H25"/>
    <mergeCell ref="B36:D36"/>
    <mergeCell ref="F36:N36"/>
    <mergeCell ref="O36:AF36"/>
    <mergeCell ref="AG36:AJ36"/>
    <mergeCell ref="W23:X23"/>
    <mergeCell ref="Y23:Z23"/>
    <mergeCell ref="S37:T37"/>
    <mergeCell ref="U37:V37"/>
    <mergeCell ref="W37:X37"/>
    <mergeCell ref="Y37:Z37"/>
    <mergeCell ref="I37:I38"/>
    <mergeCell ref="J37:J38"/>
    <mergeCell ref="K37:K38"/>
    <mergeCell ref="L37:L38"/>
    <mergeCell ref="M37:M38"/>
    <mergeCell ref="N37:N38"/>
    <mergeCell ref="AJ37:AJ38"/>
    <mergeCell ref="C39:H39"/>
    <mergeCell ref="AA37:AB37"/>
    <mergeCell ref="AC37:AD37"/>
    <mergeCell ref="AE37:AF37"/>
    <mergeCell ref="AG37:AG38"/>
    <mergeCell ref="AH37:AH38"/>
    <mergeCell ref="AI37:AI38"/>
    <mergeCell ref="O37:P37"/>
    <mergeCell ref="Q37:R3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">
    <tabColor rgb="FF002060"/>
  </sheetPr>
  <dimension ref="B1:AK42"/>
  <sheetViews>
    <sheetView zoomScale="70" zoomScaleNormal="70" zoomScalePageLayoutView="0" workbookViewId="0" topLeftCell="B1">
      <selection activeCell="B6" sqref="B6:AJ82"/>
    </sheetView>
  </sheetViews>
  <sheetFormatPr defaultColWidth="11.421875" defaultRowHeight="15"/>
  <cols>
    <col min="1" max="1" width="4.57421875" style="397" customWidth="1"/>
    <col min="2" max="2" width="30.140625" style="457" bestFit="1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36.8515625" style="458" bestFit="1" customWidth="1"/>
    <col min="9" max="9" width="15.7109375" style="458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19" t="s">
        <v>1189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1"/>
    </row>
    <row r="3" spans="2:36" ht="12.75" thickBot="1">
      <c r="B3" s="722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4"/>
    </row>
    <row r="4" spans="2:36" ht="33.75" customHeight="1">
      <c r="B4" s="725" t="s">
        <v>798</v>
      </c>
      <c r="C4" s="726"/>
      <c r="D4" s="726"/>
      <c r="E4" s="726"/>
      <c r="F4" s="726"/>
      <c r="G4" s="726"/>
      <c r="H4" s="727"/>
      <c r="I4" s="728" t="s">
        <v>1125</v>
      </c>
      <c r="J4" s="729"/>
      <c r="K4" s="729"/>
      <c r="L4" s="729"/>
      <c r="M4" s="729"/>
      <c r="N4" s="729"/>
      <c r="O4" s="728" t="s">
        <v>757</v>
      </c>
      <c r="P4" s="729"/>
      <c r="Q4" s="729"/>
      <c r="R4" s="729"/>
      <c r="S4" s="729"/>
      <c r="T4" s="730"/>
      <c r="U4" s="731" t="s">
        <v>758</v>
      </c>
      <c r="V4" s="732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3"/>
    </row>
    <row r="5" spans="2:36" ht="35.25" customHeight="1" thickBot="1">
      <c r="B5" s="736" t="s">
        <v>1126</v>
      </c>
      <c r="C5" s="737"/>
      <c r="D5" s="738"/>
      <c r="E5" s="398"/>
      <c r="F5" s="737" t="s">
        <v>801</v>
      </c>
      <c r="G5" s="737"/>
      <c r="H5" s="737"/>
      <c r="I5" s="737"/>
      <c r="J5" s="737"/>
      <c r="K5" s="737"/>
      <c r="L5" s="737"/>
      <c r="M5" s="737"/>
      <c r="N5" s="738"/>
      <c r="O5" s="739" t="s">
        <v>759</v>
      </c>
      <c r="P5" s="740"/>
      <c r="Q5" s="740"/>
      <c r="R5" s="740"/>
      <c r="S5" s="740"/>
      <c r="T5" s="740"/>
      <c r="U5" s="740"/>
      <c r="V5" s="740"/>
      <c r="W5" s="740"/>
      <c r="X5" s="740"/>
      <c r="Y5" s="740"/>
      <c r="Z5" s="740"/>
      <c r="AA5" s="740"/>
      <c r="AB5" s="740"/>
      <c r="AC5" s="740"/>
      <c r="AD5" s="740"/>
      <c r="AE5" s="740"/>
      <c r="AF5" s="741"/>
      <c r="AG5" s="742" t="s">
        <v>760</v>
      </c>
      <c r="AH5" s="743"/>
      <c r="AI5" s="743"/>
      <c r="AJ5" s="744"/>
    </row>
    <row r="6" spans="2:36" ht="36" customHeight="1">
      <c r="B6" s="745" t="s">
        <v>761</v>
      </c>
      <c r="C6" s="747" t="s">
        <v>762</v>
      </c>
      <c r="D6" s="748"/>
      <c r="E6" s="748"/>
      <c r="F6" s="748"/>
      <c r="G6" s="748"/>
      <c r="H6" s="748"/>
      <c r="I6" s="751" t="s">
        <v>763</v>
      </c>
      <c r="J6" s="753" t="s">
        <v>764</v>
      </c>
      <c r="K6" s="753" t="s">
        <v>765</v>
      </c>
      <c r="L6" s="717" t="s">
        <v>766</v>
      </c>
      <c r="M6" s="772" t="s">
        <v>767</v>
      </c>
      <c r="N6" s="774" t="s">
        <v>768</v>
      </c>
      <c r="O6" s="776" t="s">
        <v>769</v>
      </c>
      <c r="P6" s="735"/>
      <c r="Q6" s="734" t="s">
        <v>770</v>
      </c>
      <c r="R6" s="735"/>
      <c r="S6" s="734" t="s">
        <v>771</v>
      </c>
      <c r="T6" s="735"/>
      <c r="U6" s="734" t="s">
        <v>772</v>
      </c>
      <c r="V6" s="735"/>
      <c r="W6" s="734" t="s">
        <v>773</v>
      </c>
      <c r="X6" s="735"/>
      <c r="Y6" s="734" t="s">
        <v>774</v>
      </c>
      <c r="Z6" s="735"/>
      <c r="AA6" s="734" t="s">
        <v>775</v>
      </c>
      <c r="AB6" s="735"/>
      <c r="AC6" s="734" t="s">
        <v>776</v>
      </c>
      <c r="AD6" s="735"/>
      <c r="AE6" s="734" t="s">
        <v>777</v>
      </c>
      <c r="AF6" s="765"/>
      <c r="AG6" s="766" t="s">
        <v>778</v>
      </c>
      <c r="AH6" s="768" t="s">
        <v>779</v>
      </c>
      <c r="AI6" s="770" t="s">
        <v>780</v>
      </c>
      <c r="AJ6" s="755" t="s">
        <v>781</v>
      </c>
    </row>
    <row r="7" spans="2:36" ht="80.25" customHeight="1" thickBot="1">
      <c r="B7" s="746"/>
      <c r="C7" s="749"/>
      <c r="D7" s="750"/>
      <c r="E7" s="750"/>
      <c r="F7" s="750"/>
      <c r="G7" s="750"/>
      <c r="H7" s="750"/>
      <c r="I7" s="752"/>
      <c r="J7" s="754" t="s">
        <v>764</v>
      </c>
      <c r="K7" s="754"/>
      <c r="L7" s="718"/>
      <c r="M7" s="773"/>
      <c r="N7" s="775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67"/>
      <c r="AH7" s="769"/>
      <c r="AI7" s="771"/>
      <c r="AJ7" s="756"/>
    </row>
    <row r="8" spans="2:36" ht="108" customHeight="1" thickBot="1">
      <c r="B8" s="403" t="s">
        <v>785</v>
      </c>
      <c r="C8" s="777"/>
      <c r="D8" s="778"/>
      <c r="E8" s="778"/>
      <c r="F8" s="778"/>
      <c r="G8" s="778"/>
      <c r="H8" s="778"/>
      <c r="I8" s="468"/>
      <c r="J8" s="469"/>
      <c r="K8" s="470"/>
      <c r="L8" s="406"/>
      <c r="M8" s="407"/>
      <c r="N8" s="408"/>
      <c r="O8" s="409">
        <f>O10+O13</f>
        <v>0</v>
      </c>
      <c r="P8" s="410">
        <f aca="true" t="shared" si="0" ref="P8:AD8">P10+P13</f>
        <v>0</v>
      </c>
      <c r="Q8" s="410">
        <f t="shared" si="0"/>
        <v>0</v>
      </c>
      <c r="R8" s="410">
        <f t="shared" si="0"/>
        <v>0</v>
      </c>
      <c r="S8" s="410">
        <f t="shared" si="0"/>
        <v>0</v>
      </c>
      <c r="T8" s="410">
        <f t="shared" si="0"/>
        <v>0</v>
      </c>
      <c r="U8" s="410">
        <f t="shared" si="0"/>
        <v>0</v>
      </c>
      <c r="V8" s="410">
        <f t="shared" si="0"/>
        <v>0</v>
      </c>
      <c r="W8" s="410">
        <f t="shared" si="0"/>
        <v>0</v>
      </c>
      <c r="X8" s="410">
        <f t="shared" si="0"/>
        <v>0</v>
      </c>
      <c r="Y8" s="410">
        <f t="shared" si="0"/>
        <v>0</v>
      </c>
      <c r="Z8" s="410">
        <f t="shared" si="0"/>
        <v>0</v>
      </c>
      <c r="AA8" s="410">
        <f t="shared" si="0"/>
        <v>0</v>
      </c>
      <c r="AB8" s="410">
        <f t="shared" si="0"/>
        <v>0</v>
      </c>
      <c r="AC8" s="410">
        <f t="shared" si="0"/>
        <v>0</v>
      </c>
      <c r="AD8" s="410">
        <f t="shared" si="0"/>
        <v>0</v>
      </c>
      <c r="AE8" s="410">
        <f>SUM(O8,Q8,S8,U8,W8,Y8,AA8,AC8)</f>
        <v>0</v>
      </c>
      <c r="AF8" s="411">
        <f>SUM(P8,R8,T8,V8,X8,Z8,AB8,AD8)</f>
        <v>0</v>
      </c>
      <c r="AG8" s="412">
        <f>AG10+AG13</f>
        <v>0</v>
      </c>
      <c r="AH8" s="413"/>
      <c r="AI8" s="413"/>
      <c r="AJ8" s="414"/>
    </row>
    <row r="9" spans="2:36" ht="5.25" customHeight="1" thickBot="1">
      <c r="B9" s="759"/>
      <c r="C9" s="760"/>
      <c r="D9" s="760"/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Q9" s="760"/>
      <c r="R9" s="760"/>
      <c r="S9" s="760"/>
      <c r="T9" s="760"/>
      <c r="U9" s="760"/>
      <c r="V9" s="760"/>
      <c r="W9" s="760"/>
      <c r="X9" s="760"/>
      <c r="Y9" s="760"/>
      <c r="Z9" s="760"/>
      <c r="AA9" s="760"/>
      <c r="AB9" s="760"/>
      <c r="AC9" s="760"/>
      <c r="AD9" s="760"/>
      <c r="AE9" s="760"/>
      <c r="AF9" s="760"/>
      <c r="AG9" s="760"/>
      <c r="AH9" s="760"/>
      <c r="AI9" s="760"/>
      <c r="AJ9" s="761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1" ref="Q10:AD10">SUM(Q11:Q11)</f>
        <v>0</v>
      </c>
      <c r="R10" s="422">
        <f t="shared" si="1"/>
        <v>0</v>
      </c>
      <c r="S10" s="423">
        <f t="shared" si="1"/>
        <v>0</v>
      </c>
      <c r="T10" s="422">
        <f t="shared" si="1"/>
        <v>0</v>
      </c>
      <c r="U10" s="423">
        <f t="shared" si="1"/>
        <v>0</v>
      </c>
      <c r="V10" s="422">
        <f t="shared" si="1"/>
        <v>0</v>
      </c>
      <c r="W10" s="423">
        <f t="shared" si="1"/>
        <v>0</v>
      </c>
      <c r="X10" s="422">
        <f t="shared" si="1"/>
        <v>0</v>
      </c>
      <c r="Y10" s="423">
        <f t="shared" si="1"/>
        <v>0</v>
      </c>
      <c r="Z10" s="422">
        <f t="shared" si="1"/>
        <v>0</v>
      </c>
      <c r="AA10" s="423">
        <f t="shared" si="1"/>
        <v>0</v>
      </c>
      <c r="AB10" s="422">
        <f>SUM(AB11:AB11)</f>
        <v>0</v>
      </c>
      <c r="AC10" s="423">
        <f t="shared" si="1"/>
        <v>0</v>
      </c>
      <c r="AD10" s="422">
        <f t="shared" si="1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27" t="s">
        <v>296</v>
      </c>
      <c r="C11" s="428"/>
      <c r="D11" s="429"/>
      <c r="E11" s="429"/>
      <c r="F11" s="430"/>
      <c r="G11" s="429"/>
      <c r="H11" s="431" t="s">
        <v>1127</v>
      </c>
      <c r="I11" s="431" t="s">
        <v>971</v>
      </c>
      <c r="J11" s="431">
        <v>0</v>
      </c>
      <c r="K11" s="466">
        <v>1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4.5" customHeight="1" thickBot="1">
      <c r="B12" s="762"/>
      <c r="C12" s="763"/>
      <c r="D12" s="763"/>
      <c r="E12" s="763"/>
      <c r="F12" s="763"/>
      <c r="G12" s="763"/>
      <c r="H12" s="763"/>
      <c r="I12" s="763"/>
      <c r="J12" s="763"/>
      <c r="K12" s="763"/>
      <c r="L12" s="763"/>
      <c r="M12" s="763"/>
      <c r="N12" s="763"/>
      <c r="O12" s="763"/>
      <c r="P12" s="763"/>
      <c r="Q12" s="763"/>
      <c r="R12" s="763"/>
      <c r="S12" s="763"/>
      <c r="T12" s="763"/>
      <c r="U12" s="763"/>
      <c r="V12" s="763"/>
      <c r="W12" s="763"/>
      <c r="X12" s="763"/>
      <c r="Y12" s="763"/>
      <c r="Z12" s="763"/>
      <c r="AA12" s="763"/>
      <c r="AB12" s="763"/>
      <c r="AC12" s="763"/>
      <c r="AD12" s="763"/>
      <c r="AE12" s="763"/>
      <c r="AF12" s="763"/>
      <c r="AG12" s="763"/>
      <c r="AH12" s="763"/>
      <c r="AI12" s="763"/>
      <c r="AJ12" s="764"/>
    </row>
    <row r="13" spans="2:36" ht="108" customHeight="1" thickBot="1">
      <c r="B13" s="415" t="s">
        <v>44</v>
      </c>
      <c r="C13" s="416" t="s">
        <v>786</v>
      </c>
      <c r="D13" s="416" t="s">
        <v>787</v>
      </c>
      <c r="E13" s="416" t="s">
        <v>793</v>
      </c>
      <c r="F13" s="416" t="s">
        <v>789</v>
      </c>
      <c r="G13" s="416" t="s">
        <v>790</v>
      </c>
      <c r="H13" s="417" t="s">
        <v>791</v>
      </c>
      <c r="I13" s="418" t="s">
        <v>792</v>
      </c>
      <c r="J13" s="416"/>
      <c r="K13" s="443"/>
      <c r="L13" s="443"/>
      <c r="M13" s="419"/>
      <c r="N13" s="420"/>
      <c r="O13" s="421">
        <f>SUM(O14:O14)</f>
        <v>0</v>
      </c>
      <c r="P13" s="422">
        <f>SUM(P14:P14)</f>
        <v>0</v>
      </c>
      <c r="Q13" s="423">
        <f aca="true" t="shared" si="2" ref="Q13:AD13">SUM(Q14:Q14)</f>
        <v>0</v>
      </c>
      <c r="R13" s="422">
        <f t="shared" si="2"/>
        <v>0</v>
      </c>
      <c r="S13" s="423">
        <f t="shared" si="2"/>
        <v>0</v>
      </c>
      <c r="T13" s="422">
        <f t="shared" si="2"/>
        <v>0</v>
      </c>
      <c r="U13" s="423">
        <f t="shared" si="2"/>
        <v>0</v>
      </c>
      <c r="V13" s="422">
        <f t="shared" si="2"/>
        <v>0</v>
      </c>
      <c r="W13" s="423">
        <f t="shared" si="2"/>
        <v>0</v>
      </c>
      <c r="X13" s="422">
        <f t="shared" si="2"/>
        <v>0</v>
      </c>
      <c r="Y13" s="423">
        <f t="shared" si="2"/>
        <v>0</v>
      </c>
      <c r="Z13" s="422">
        <f t="shared" si="2"/>
        <v>0</v>
      </c>
      <c r="AA13" s="423">
        <f t="shared" si="2"/>
        <v>0</v>
      </c>
      <c r="AB13" s="422">
        <f t="shared" si="2"/>
        <v>0</v>
      </c>
      <c r="AC13" s="423">
        <f t="shared" si="2"/>
        <v>0</v>
      </c>
      <c r="AD13" s="422">
        <f t="shared" si="2"/>
        <v>0</v>
      </c>
      <c r="AE13" s="423">
        <f>SUM(O13,Q13,S13,U13,W13,Y13,AA13,AC13)</f>
        <v>0</v>
      </c>
      <c r="AF13" s="422">
        <f>SUM(P13,R13,T13,V13,X13,Z13,AB13,AD13)</f>
        <v>0</v>
      </c>
      <c r="AG13" s="424">
        <f>SUM(AG14:AG14)</f>
        <v>0</v>
      </c>
      <c r="AH13" s="425"/>
      <c r="AI13" s="425"/>
      <c r="AJ13" s="426"/>
    </row>
    <row r="14" spans="2:37" ht="108" customHeight="1" thickBot="1">
      <c r="B14" s="427" t="s">
        <v>296</v>
      </c>
      <c r="C14" s="428"/>
      <c r="D14" s="429"/>
      <c r="E14" s="429"/>
      <c r="F14" s="444"/>
      <c r="G14" s="429"/>
      <c r="H14" s="445" t="s">
        <v>1128</v>
      </c>
      <c r="I14" s="446" t="s">
        <v>971</v>
      </c>
      <c r="J14" s="431">
        <v>0</v>
      </c>
      <c r="K14" s="465">
        <v>1</v>
      </c>
      <c r="L14" s="448"/>
      <c r="M14" s="449"/>
      <c r="N14" s="450"/>
      <c r="O14" s="451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52"/>
      <c r="AH14" s="441"/>
      <c r="AI14" s="449"/>
      <c r="AJ14" s="453"/>
      <c r="AK14" s="454"/>
    </row>
    <row r="15" spans="2:36" ht="4.5" customHeight="1" thickBot="1">
      <c r="B15" s="759"/>
      <c r="C15" s="760"/>
      <c r="D15" s="760"/>
      <c r="E15" s="760"/>
      <c r="F15" s="760"/>
      <c r="G15" s="760"/>
      <c r="H15" s="760"/>
      <c r="I15" s="760"/>
      <c r="J15" s="760"/>
      <c r="K15" s="760"/>
      <c r="L15" s="760"/>
      <c r="M15" s="760"/>
      <c r="N15" s="760"/>
      <c r="O15" s="760"/>
      <c r="P15" s="760"/>
      <c r="Q15" s="760"/>
      <c r="R15" s="760"/>
      <c r="S15" s="760"/>
      <c r="T15" s="760"/>
      <c r="U15" s="760"/>
      <c r="V15" s="760"/>
      <c r="W15" s="760"/>
      <c r="X15" s="760"/>
      <c r="Y15" s="760"/>
      <c r="Z15" s="760"/>
      <c r="AA15" s="760"/>
      <c r="AB15" s="760"/>
      <c r="AC15" s="760"/>
      <c r="AD15" s="760"/>
      <c r="AE15" s="760"/>
      <c r="AF15" s="760"/>
      <c r="AG15" s="760"/>
      <c r="AH15" s="760"/>
      <c r="AI15" s="760"/>
      <c r="AJ15" s="761"/>
    </row>
    <row r="16" spans="2:36" ht="108" customHeight="1" thickBot="1">
      <c r="B16" s="415" t="s">
        <v>44</v>
      </c>
      <c r="C16" s="416" t="s">
        <v>786</v>
      </c>
      <c r="D16" s="416" t="s">
        <v>787</v>
      </c>
      <c r="E16" s="416" t="s">
        <v>788</v>
      </c>
      <c r="F16" s="416" t="s">
        <v>789</v>
      </c>
      <c r="G16" s="416" t="s">
        <v>790</v>
      </c>
      <c r="H16" s="417" t="s">
        <v>791</v>
      </c>
      <c r="I16" s="418" t="s">
        <v>792</v>
      </c>
      <c r="J16" s="419"/>
      <c r="K16" s="419"/>
      <c r="L16" s="419"/>
      <c r="M16" s="419"/>
      <c r="N16" s="420"/>
      <c r="O16" s="421">
        <f>SUM(O17:O17)</f>
        <v>0</v>
      </c>
      <c r="P16" s="422">
        <f>SUM(P17:P17)</f>
        <v>0</v>
      </c>
      <c r="Q16" s="423">
        <f aca="true" t="shared" si="3" ref="Q16:AA16">SUM(Q17:Q17)</f>
        <v>0</v>
      </c>
      <c r="R16" s="422">
        <f t="shared" si="3"/>
        <v>0</v>
      </c>
      <c r="S16" s="423">
        <f t="shared" si="3"/>
        <v>0</v>
      </c>
      <c r="T16" s="422">
        <f t="shared" si="3"/>
        <v>0</v>
      </c>
      <c r="U16" s="423">
        <f t="shared" si="3"/>
        <v>0</v>
      </c>
      <c r="V16" s="422">
        <f t="shared" si="3"/>
        <v>0</v>
      </c>
      <c r="W16" s="423">
        <f t="shared" si="3"/>
        <v>0</v>
      </c>
      <c r="X16" s="422">
        <f t="shared" si="3"/>
        <v>0</v>
      </c>
      <c r="Y16" s="423">
        <f t="shared" si="3"/>
        <v>0</v>
      </c>
      <c r="Z16" s="422">
        <f t="shared" si="3"/>
        <v>0</v>
      </c>
      <c r="AA16" s="423">
        <f t="shared" si="3"/>
        <v>0</v>
      </c>
      <c r="AB16" s="422">
        <f>SUM(AB17:AB17)</f>
        <v>0</v>
      </c>
      <c r="AC16" s="423">
        <f>SUM(AC17:AC17)</f>
        <v>0</v>
      </c>
      <c r="AD16" s="422">
        <f>SUM(AD17:AD17)</f>
        <v>0</v>
      </c>
      <c r="AE16" s="423">
        <f>SUM(O16,Q16,S16,U16,W16,Y16,AA16,AC16)</f>
        <v>0</v>
      </c>
      <c r="AF16" s="422">
        <f>SUM(P16,R16,T16,V16,X16,Z16,AB16,AD16)</f>
        <v>0</v>
      </c>
      <c r="AG16" s="424">
        <f>SUM(AG17:AG17)</f>
        <v>0</v>
      </c>
      <c r="AH16" s="425"/>
      <c r="AI16" s="425"/>
      <c r="AJ16" s="426"/>
    </row>
    <row r="17" spans="2:36" ht="108" customHeight="1" thickBot="1">
      <c r="B17" s="427" t="s">
        <v>298</v>
      </c>
      <c r="C17" s="428"/>
      <c r="D17" s="429"/>
      <c r="E17" s="429"/>
      <c r="F17" s="430"/>
      <c r="G17" s="429"/>
      <c r="H17" s="431" t="s">
        <v>1129</v>
      </c>
      <c r="I17" s="431" t="s">
        <v>1061</v>
      </c>
      <c r="J17" s="431">
        <v>0</v>
      </c>
      <c r="K17" s="432">
        <v>3</v>
      </c>
      <c r="L17" s="433"/>
      <c r="M17" s="433"/>
      <c r="N17" s="434"/>
      <c r="O17" s="435"/>
      <c r="P17" s="436"/>
      <c r="Q17" s="437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9"/>
      <c r="AF17" s="439"/>
      <c r="AG17" s="440"/>
      <c r="AH17" s="441"/>
      <c r="AI17" s="441"/>
      <c r="AJ17" s="442"/>
    </row>
    <row r="18" spans="2:36" ht="4.5" customHeight="1" thickBot="1">
      <c r="B18" s="762"/>
      <c r="C18" s="763"/>
      <c r="D18" s="763"/>
      <c r="E18" s="763"/>
      <c r="F18" s="763"/>
      <c r="G18" s="763"/>
      <c r="H18" s="763"/>
      <c r="I18" s="763"/>
      <c r="J18" s="763"/>
      <c r="K18" s="763"/>
      <c r="L18" s="763"/>
      <c r="M18" s="763"/>
      <c r="N18" s="763"/>
      <c r="O18" s="763"/>
      <c r="P18" s="763"/>
      <c r="Q18" s="763"/>
      <c r="R18" s="763"/>
      <c r="S18" s="763"/>
      <c r="T18" s="763"/>
      <c r="U18" s="763"/>
      <c r="V18" s="763"/>
      <c r="W18" s="763"/>
      <c r="X18" s="763"/>
      <c r="Y18" s="763"/>
      <c r="Z18" s="763"/>
      <c r="AA18" s="763"/>
      <c r="AB18" s="763"/>
      <c r="AC18" s="763"/>
      <c r="AD18" s="763"/>
      <c r="AE18" s="763"/>
      <c r="AF18" s="763"/>
      <c r="AG18" s="763"/>
      <c r="AH18" s="763"/>
      <c r="AI18" s="763"/>
      <c r="AJ18" s="764"/>
    </row>
    <row r="19" spans="2:36" ht="108" customHeight="1" thickBot="1">
      <c r="B19" s="415" t="s">
        <v>44</v>
      </c>
      <c r="C19" s="416" t="s">
        <v>786</v>
      </c>
      <c r="D19" s="416" t="s">
        <v>787</v>
      </c>
      <c r="E19" s="416" t="s">
        <v>793</v>
      </c>
      <c r="F19" s="416" t="s">
        <v>789</v>
      </c>
      <c r="G19" s="416" t="s">
        <v>790</v>
      </c>
      <c r="H19" s="417" t="s">
        <v>791</v>
      </c>
      <c r="I19" s="418" t="s">
        <v>792</v>
      </c>
      <c r="J19" s="416"/>
      <c r="K19" s="443"/>
      <c r="L19" s="443"/>
      <c r="M19" s="419"/>
      <c r="N19" s="420"/>
      <c r="O19" s="421">
        <f>SUM(O20:O20)</f>
        <v>0</v>
      </c>
      <c r="P19" s="422">
        <f>SUM(P20:P20)</f>
        <v>0</v>
      </c>
      <c r="Q19" s="423">
        <f aca="true" t="shared" si="4" ref="Q19:AD19">SUM(Q20:Q20)</f>
        <v>0</v>
      </c>
      <c r="R19" s="422">
        <f t="shared" si="4"/>
        <v>0</v>
      </c>
      <c r="S19" s="423">
        <f t="shared" si="4"/>
        <v>0</v>
      </c>
      <c r="T19" s="422">
        <f t="shared" si="4"/>
        <v>0</v>
      </c>
      <c r="U19" s="423">
        <f t="shared" si="4"/>
        <v>0</v>
      </c>
      <c r="V19" s="422">
        <f t="shared" si="4"/>
        <v>0</v>
      </c>
      <c r="W19" s="423">
        <f t="shared" si="4"/>
        <v>0</v>
      </c>
      <c r="X19" s="422">
        <f t="shared" si="4"/>
        <v>0</v>
      </c>
      <c r="Y19" s="423">
        <f t="shared" si="4"/>
        <v>0</v>
      </c>
      <c r="Z19" s="422">
        <f t="shared" si="4"/>
        <v>0</v>
      </c>
      <c r="AA19" s="423">
        <f t="shared" si="4"/>
        <v>0</v>
      </c>
      <c r="AB19" s="422">
        <f t="shared" si="4"/>
        <v>0</v>
      </c>
      <c r="AC19" s="423">
        <f t="shared" si="4"/>
        <v>0</v>
      </c>
      <c r="AD19" s="422">
        <f t="shared" si="4"/>
        <v>0</v>
      </c>
      <c r="AE19" s="423">
        <f>SUM(O19,Q19,S19,U19,W19,Y19,AA19,AC19)</f>
        <v>0</v>
      </c>
      <c r="AF19" s="422">
        <f>SUM(P19,R19,T19,V19,X19,Z19,AB19,AD19)</f>
        <v>0</v>
      </c>
      <c r="AG19" s="424">
        <f>SUM(AG20:AG20)</f>
        <v>0</v>
      </c>
      <c r="AH19" s="425"/>
      <c r="AI19" s="425"/>
      <c r="AJ19" s="426"/>
    </row>
    <row r="20" spans="2:36" ht="108" customHeight="1" thickBot="1">
      <c r="B20" s="427" t="s">
        <v>298</v>
      </c>
      <c r="C20" s="428"/>
      <c r="D20" s="429"/>
      <c r="E20" s="429"/>
      <c r="F20" s="444"/>
      <c r="G20" s="429"/>
      <c r="H20" s="445" t="s">
        <v>1130</v>
      </c>
      <c r="I20" s="446" t="s">
        <v>1131</v>
      </c>
      <c r="J20" s="431">
        <v>0</v>
      </c>
      <c r="K20" s="447">
        <v>1</v>
      </c>
      <c r="L20" s="448"/>
      <c r="M20" s="449"/>
      <c r="N20" s="450"/>
      <c r="O20" s="451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52"/>
      <c r="AH20" s="441"/>
      <c r="AI20" s="449"/>
      <c r="AJ20" s="453"/>
    </row>
    <row r="21" spans="2:36" ht="4.5" customHeight="1" thickBot="1">
      <c r="B21" s="762"/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763"/>
      <c r="N21" s="763"/>
      <c r="O21" s="763"/>
      <c r="P21" s="763"/>
      <c r="Q21" s="763"/>
      <c r="R21" s="763"/>
      <c r="S21" s="763"/>
      <c r="T21" s="763"/>
      <c r="U21" s="763"/>
      <c r="V21" s="763"/>
      <c r="W21" s="763"/>
      <c r="X21" s="763"/>
      <c r="Y21" s="763"/>
      <c r="Z21" s="763"/>
      <c r="AA21" s="763"/>
      <c r="AB21" s="763"/>
      <c r="AC21" s="763"/>
      <c r="AD21" s="763"/>
      <c r="AE21" s="763"/>
      <c r="AF21" s="763"/>
      <c r="AG21" s="763"/>
      <c r="AH21" s="763"/>
      <c r="AI21" s="763"/>
      <c r="AJ21" s="764"/>
    </row>
    <row r="22" spans="2:36" ht="108" customHeight="1" thickBot="1">
      <c r="B22" s="415" t="s">
        <v>44</v>
      </c>
      <c r="C22" s="416" t="s">
        <v>786</v>
      </c>
      <c r="D22" s="416" t="s">
        <v>787</v>
      </c>
      <c r="E22" s="416" t="s">
        <v>788</v>
      </c>
      <c r="F22" s="416" t="s">
        <v>789</v>
      </c>
      <c r="G22" s="416" t="s">
        <v>790</v>
      </c>
      <c r="H22" s="417" t="s">
        <v>791</v>
      </c>
      <c r="I22" s="418" t="s">
        <v>792</v>
      </c>
      <c r="J22" s="419"/>
      <c r="K22" s="419"/>
      <c r="L22" s="419"/>
      <c r="M22" s="419"/>
      <c r="N22" s="420"/>
      <c r="O22" s="421">
        <f>SUM(O23:O23)</f>
        <v>0</v>
      </c>
      <c r="P22" s="422">
        <f>SUM(P23:P23)</f>
        <v>0</v>
      </c>
      <c r="Q22" s="423">
        <f aca="true" t="shared" si="5" ref="Q22:AA22">SUM(Q23:Q23)</f>
        <v>0</v>
      </c>
      <c r="R22" s="422">
        <f t="shared" si="5"/>
        <v>0</v>
      </c>
      <c r="S22" s="423">
        <f t="shared" si="5"/>
        <v>0</v>
      </c>
      <c r="T22" s="422">
        <f t="shared" si="5"/>
        <v>0</v>
      </c>
      <c r="U22" s="423">
        <f t="shared" si="5"/>
        <v>0</v>
      </c>
      <c r="V22" s="422">
        <f t="shared" si="5"/>
        <v>0</v>
      </c>
      <c r="W22" s="423">
        <f t="shared" si="5"/>
        <v>0</v>
      </c>
      <c r="X22" s="422">
        <f t="shared" si="5"/>
        <v>0</v>
      </c>
      <c r="Y22" s="423">
        <f t="shared" si="5"/>
        <v>0</v>
      </c>
      <c r="Z22" s="422">
        <f t="shared" si="5"/>
        <v>0</v>
      </c>
      <c r="AA22" s="423">
        <f t="shared" si="5"/>
        <v>0</v>
      </c>
      <c r="AB22" s="422">
        <f>SUM(AB23:AB23)</f>
        <v>0</v>
      </c>
      <c r="AC22" s="423">
        <f>SUM(AC23:AC23)</f>
        <v>0</v>
      </c>
      <c r="AD22" s="422">
        <f>SUM(AD23:AD23)</f>
        <v>0</v>
      </c>
      <c r="AE22" s="423">
        <f>SUM(O22,Q22,S22,U22,W22,Y22,AA22,AC22)</f>
        <v>0</v>
      </c>
      <c r="AF22" s="422">
        <f>SUM(P22,R22,T22,V22,X22,Z22,AB22,AD22)</f>
        <v>0</v>
      </c>
      <c r="AG22" s="424">
        <f>SUM(AG23:AG23)</f>
        <v>0</v>
      </c>
      <c r="AH22" s="425"/>
      <c r="AI22" s="425"/>
      <c r="AJ22" s="426"/>
    </row>
    <row r="23" spans="2:36" ht="108" customHeight="1" thickBot="1">
      <c r="B23" s="427" t="s">
        <v>300</v>
      </c>
      <c r="C23" s="428"/>
      <c r="D23" s="429"/>
      <c r="E23" s="429"/>
      <c r="F23" s="430"/>
      <c r="G23" s="429"/>
      <c r="H23" s="431" t="s">
        <v>1132</v>
      </c>
      <c r="I23" s="431" t="s">
        <v>971</v>
      </c>
      <c r="J23" s="431">
        <v>0</v>
      </c>
      <c r="K23" s="466">
        <v>1</v>
      </c>
      <c r="L23" s="433"/>
      <c r="M23" s="433"/>
      <c r="N23" s="434"/>
      <c r="O23" s="435"/>
      <c r="P23" s="436"/>
      <c r="Q23" s="437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9"/>
      <c r="AF23" s="439"/>
      <c r="AG23" s="440"/>
      <c r="AH23" s="441"/>
      <c r="AI23" s="441"/>
      <c r="AJ23" s="442"/>
    </row>
    <row r="24" spans="2:36" ht="4.5" customHeight="1" thickBot="1">
      <c r="B24" s="762"/>
      <c r="C24" s="763"/>
      <c r="D24" s="763"/>
      <c r="E24" s="763"/>
      <c r="F24" s="763"/>
      <c r="G24" s="763"/>
      <c r="H24" s="763"/>
      <c r="I24" s="763"/>
      <c r="J24" s="763"/>
      <c r="K24" s="763"/>
      <c r="L24" s="763"/>
      <c r="M24" s="763"/>
      <c r="N24" s="763"/>
      <c r="O24" s="763"/>
      <c r="P24" s="763"/>
      <c r="Q24" s="763"/>
      <c r="R24" s="763"/>
      <c r="S24" s="763"/>
      <c r="T24" s="763"/>
      <c r="U24" s="763"/>
      <c r="V24" s="763"/>
      <c r="W24" s="763"/>
      <c r="X24" s="763"/>
      <c r="Y24" s="763"/>
      <c r="Z24" s="763"/>
      <c r="AA24" s="763"/>
      <c r="AB24" s="763"/>
      <c r="AC24" s="763"/>
      <c r="AD24" s="763"/>
      <c r="AE24" s="763"/>
      <c r="AF24" s="763"/>
      <c r="AG24" s="763"/>
      <c r="AH24" s="763"/>
      <c r="AI24" s="763"/>
      <c r="AJ24" s="764"/>
    </row>
    <row r="25" spans="2:36" ht="108" customHeight="1" thickBot="1">
      <c r="B25" s="415" t="s">
        <v>44</v>
      </c>
      <c r="C25" s="416" t="s">
        <v>786</v>
      </c>
      <c r="D25" s="416" t="s">
        <v>787</v>
      </c>
      <c r="E25" s="416" t="s">
        <v>793</v>
      </c>
      <c r="F25" s="416" t="s">
        <v>789</v>
      </c>
      <c r="G25" s="416" t="s">
        <v>790</v>
      </c>
      <c r="H25" s="417" t="s">
        <v>791</v>
      </c>
      <c r="I25" s="418" t="s">
        <v>792</v>
      </c>
      <c r="J25" s="416"/>
      <c r="K25" s="443"/>
      <c r="L25" s="443"/>
      <c r="M25" s="419"/>
      <c r="N25" s="420"/>
      <c r="O25" s="421">
        <f>SUM(O26:O26)</f>
        <v>0</v>
      </c>
      <c r="P25" s="422">
        <f>SUM(P26:P26)</f>
        <v>0</v>
      </c>
      <c r="Q25" s="423">
        <f aca="true" t="shared" si="6" ref="Q25:AD25">SUM(Q26:Q26)</f>
        <v>0</v>
      </c>
      <c r="R25" s="422">
        <f t="shared" si="6"/>
        <v>0</v>
      </c>
      <c r="S25" s="423">
        <f t="shared" si="6"/>
        <v>0</v>
      </c>
      <c r="T25" s="422">
        <f t="shared" si="6"/>
        <v>0</v>
      </c>
      <c r="U25" s="423">
        <f t="shared" si="6"/>
        <v>0</v>
      </c>
      <c r="V25" s="422">
        <f t="shared" si="6"/>
        <v>0</v>
      </c>
      <c r="W25" s="423">
        <f t="shared" si="6"/>
        <v>0</v>
      </c>
      <c r="X25" s="422">
        <f t="shared" si="6"/>
        <v>0</v>
      </c>
      <c r="Y25" s="423">
        <f t="shared" si="6"/>
        <v>0</v>
      </c>
      <c r="Z25" s="422">
        <f t="shared" si="6"/>
        <v>0</v>
      </c>
      <c r="AA25" s="423">
        <f t="shared" si="6"/>
        <v>0</v>
      </c>
      <c r="AB25" s="422">
        <f t="shared" si="6"/>
        <v>0</v>
      </c>
      <c r="AC25" s="423">
        <f t="shared" si="6"/>
        <v>0</v>
      </c>
      <c r="AD25" s="422">
        <f t="shared" si="6"/>
        <v>0</v>
      </c>
      <c r="AE25" s="423">
        <f>SUM(O25,Q25,S25,U25,W25,Y25,AA25,AC25)</f>
        <v>0</v>
      </c>
      <c r="AF25" s="422">
        <f>SUM(P25,R25,T25,V25,X25,Z25,AB25,AD25)</f>
        <v>0</v>
      </c>
      <c r="AG25" s="424">
        <f>SUM(AG26:AG26)</f>
        <v>0</v>
      </c>
      <c r="AH25" s="425"/>
      <c r="AI25" s="425"/>
      <c r="AJ25" s="426"/>
    </row>
    <row r="26" spans="2:36" ht="108" customHeight="1" thickBot="1">
      <c r="B26" s="427" t="s">
        <v>302</v>
      </c>
      <c r="C26" s="428"/>
      <c r="D26" s="429"/>
      <c r="E26" s="429"/>
      <c r="F26" s="444"/>
      <c r="G26" s="429"/>
      <c r="H26" s="445" t="s">
        <v>1133</v>
      </c>
      <c r="I26" s="446" t="s">
        <v>1134</v>
      </c>
      <c r="J26" s="431">
        <v>0</v>
      </c>
      <c r="K26" s="447">
        <v>4</v>
      </c>
      <c r="L26" s="448"/>
      <c r="M26" s="449"/>
      <c r="N26" s="450"/>
      <c r="O26" s="451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52"/>
      <c r="AH26" s="441"/>
      <c r="AI26" s="449"/>
      <c r="AJ26" s="453"/>
    </row>
    <row r="27" spans="2:36" ht="4.5" customHeight="1" thickBot="1">
      <c r="B27" s="762"/>
      <c r="C27" s="763"/>
      <c r="D27" s="763"/>
      <c r="E27" s="763"/>
      <c r="F27" s="763"/>
      <c r="G27" s="763"/>
      <c r="H27" s="763"/>
      <c r="I27" s="763"/>
      <c r="J27" s="763"/>
      <c r="K27" s="763"/>
      <c r="L27" s="763"/>
      <c r="M27" s="763"/>
      <c r="N27" s="763"/>
      <c r="O27" s="763"/>
      <c r="P27" s="763"/>
      <c r="Q27" s="763"/>
      <c r="R27" s="763"/>
      <c r="S27" s="763"/>
      <c r="T27" s="763"/>
      <c r="U27" s="763"/>
      <c r="V27" s="763"/>
      <c r="W27" s="763"/>
      <c r="X27" s="763"/>
      <c r="Y27" s="763"/>
      <c r="Z27" s="763"/>
      <c r="AA27" s="763"/>
      <c r="AB27" s="763"/>
      <c r="AC27" s="763"/>
      <c r="AD27" s="763"/>
      <c r="AE27" s="763"/>
      <c r="AF27" s="763"/>
      <c r="AG27" s="763"/>
      <c r="AH27" s="763"/>
      <c r="AI27" s="763"/>
      <c r="AJ27" s="764"/>
    </row>
    <row r="28" spans="2:36" ht="108" customHeight="1" thickBot="1">
      <c r="B28" s="415" t="s">
        <v>44</v>
      </c>
      <c r="C28" s="416" t="s">
        <v>786</v>
      </c>
      <c r="D28" s="416" t="s">
        <v>787</v>
      </c>
      <c r="E28" s="416" t="s">
        <v>788</v>
      </c>
      <c r="F28" s="416" t="s">
        <v>789</v>
      </c>
      <c r="G28" s="416" t="s">
        <v>790</v>
      </c>
      <c r="H28" s="417" t="s">
        <v>791</v>
      </c>
      <c r="I28" s="418" t="s">
        <v>792</v>
      </c>
      <c r="J28" s="419"/>
      <c r="K28" s="419"/>
      <c r="L28" s="419"/>
      <c r="M28" s="419"/>
      <c r="N28" s="420"/>
      <c r="O28" s="421">
        <f>SUM(O29:O29)</f>
        <v>0</v>
      </c>
      <c r="P28" s="422">
        <f>SUM(P29:P29)</f>
        <v>0</v>
      </c>
      <c r="Q28" s="423">
        <f aca="true" t="shared" si="7" ref="Q28:AA28">SUM(Q29:Q29)</f>
        <v>0</v>
      </c>
      <c r="R28" s="422">
        <f t="shared" si="7"/>
        <v>0</v>
      </c>
      <c r="S28" s="423">
        <f t="shared" si="7"/>
        <v>0</v>
      </c>
      <c r="T28" s="422">
        <f t="shared" si="7"/>
        <v>0</v>
      </c>
      <c r="U28" s="423">
        <f t="shared" si="7"/>
        <v>0</v>
      </c>
      <c r="V28" s="422">
        <f t="shared" si="7"/>
        <v>0</v>
      </c>
      <c r="W28" s="423">
        <f t="shared" si="7"/>
        <v>0</v>
      </c>
      <c r="X28" s="422">
        <f t="shared" si="7"/>
        <v>0</v>
      </c>
      <c r="Y28" s="423">
        <f t="shared" si="7"/>
        <v>0</v>
      </c>
      <c r="Z28" s="422">
        <f t="shared" si="7"/>
        <v>0</v>
      </c>
      <c r="AA28" s="423">
        <f t="shared" si="7"/>
        <v>0</v>
      </c>
      <c r="AB28" s="422">
        <f>SUM(AB29:AB29)</f>
        <v>0</v>
      </c>
      <c r="AC28" s="423">
        <f>SUM(AC29:AC29)</f>
        <v>0</v>
      </c>
      <c r="AD28" s="422">
        <f>SUM(AD29:AD29)</f>
        <v>0</v>
      </c>
      <c r="AE28" s="423">
        <f>SUM(O28,Q28,S28,U28,W28,Y28,AA28,AC28)</f>
        <v>0</v>
      </c>
      <c r="AF28" s="422">
        <f>SUM(P28,R28,T28,V28,X28,Z28,AB28,AD28)</f>
        <v>0</v>
      </c>
      <c r="AG28" s="424">
        <f>SUM(AG29:AG29)</f>
        <v>0</v>
      </c>
      <c r="AH28" s="425"/>
      <c r="AI28" s="425"/>
      <c r="AJ28" s="426"/>
    </row>
    <row r="29" spans="2:36" ht="108" customHeight="1" thickBot="1">
      <c r="B29" s="427" t="s">
        <v>380</v>
      </c>
      <c r="C29" s="428"/>
      <c r="D29" s="429"/>
      <c r="E29" s="429"/>
      <c r="F29" s="430"/>
      <c r="G29" s="429"/>
      <c r="H29" s="431" t="s">
        <v>1135</v>
      </c>
      <c r="I29" s="431" t="s">
        <v>1136</v>
      </c>
      <c r="J29" s="431">
        <v>0</v>
      </c>
      <c r="K29" s="432">
        <v>2</v>
      </c>
      <c r="L29" s="433"/>
      <c r="M29" s="433"/>
      <c r="N29" s="434"/>
      <c r="O29" s="435"/>
      <c r="P29" s="436"/>
      <c r="Q29" s="437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9"/>
      <c r="AF29" s="439"/>
      <c r="AG29" s="440"/>
      <c r="AH29" s="441"/>
      <c r="AI29" s="441"/>
      <c r="AJ29" s="442"/>
    </row>
    <row r="30" spans="2:36" ht="4.5" customHeight="1" thickBot="1">
      <c r="B30" s="762"/>
      <c r="C30" s="763"/>
      <c r="D30" s="763"/>
      <c r="E30" s="763"/>
      <c r="F30" s="763"/>
      <c r="G30" s="763"/>
      <c r="H30" s="763"/>
      <c r="I30" s="763"/>
      <c r="J30" s="763"/>
      <c r="K30" s="763"/>
      <c r="L30" s="763"/>
      <c r="M30" s="763"/>
      <c r="N30" s="763"/>
      <c r="O30" s="763"/>
      <c r="P30" s="763"/>
      <c r="Q30" s="763"/>
      <c r="R30" s="763"/>
      <c r="S30" s="763"/>
      <c r="T30" s="763"/>
      <c r="U30" s="763"/>
      <c r="V30" s="763"/>
      <c r="W30" s="763"/>
      <c r="X30" s="763"/>
      <c r="Y30" s="763"/>
      <c r="Z30" s="763"/>
      <c r="AA30" s="763"/>
      <c r="AB30" s="763"/>
      <c r="AC30" s="763"/>
      <c r="AD30" s="763"/>
      <c r="AE30" s="763"/>
      <c r="AF30" s="763"/>
      <c r="AG30" s="763"/>
      <c r="AH30" s="763"/>
      <c r="AI30" s="763"/>
      <c r="AJ30" s="764"/>
    </row>
    <row r="31" spans="2:36" ht="108" customHeight="1" thickBot="1">
      <c r="B31" s="415" t="s">
        <v>44</v>
      </c>
      <c r="C31" s="416" t="s">
        <v>786</v>
      </c>
      <c r="D31" s="416" t="s">
        <v>787</v>
      </c>
      <c r="E31" s="416" t="s">
        <v>793</v>
      </c>
      <c r="F31" s="416" t="s">
        <v>789</v>
      </c>
      <c r="G31" s="416" t="s">
        <v>790</v>
      </c>
      <c r="H31" s="417" t="s">
        <v>791</v>
      </c>
      <c r="I31" s="418" t="s">
        <v>792</v>
      </c>
      <c r="J31" s="416"/>
      <c r="K31" s="443"/>
      <c r="L31" s="443"/>
      <c r="M31" s="419"/>
      <c r="N31" s="420"/>
      <c r="O31" s="421">
        <f>SUM(O32:O32)</f>
        <v>0</v>
      </c>
      <c r="P31" s="422">
        <f>SUM(P32:P32)</f>
        <v>0</v>
      </c>
      <c r="Q31" s="423">
        <f aca="true" t="shared" si="8" ref="Q31:AD31">SUM(Q32:Q32)</f>
        <v>0</v>
      </c>
      <c r="R31" s="422">
        <f t="shared" si="8"/>
        <v>0</v>
      </c>
      <c r="S31" s="423">
        <f t="shared" si="8"/>
        <v>0</v>
      </c>
      <c r="T31" s="422">
        <f t="shared" si="8"/>
        <v>0</v>
      </c>
      <c r="U31" s="423">
        <f t="shared" si="8"/>
        <v>0</v>
      </c>
      <c r="V31" s="422">
        <f t="shared" si="8"/>
        <v>0</v>
      </c>
      <c r="W31" s="423">
        <f t="shared" si="8"/>
        <v>0</v>
      </c>
      <c r="X31" s="422">
        <f t="shared" si="8"/>
        <v>0</v>
      </c>
      <c r="Y31" s="423">
        <f t="shared" si="8"/>
        <v>0</v>
      </c>
      <c r="Z31" s="422">
        <f t="shared" si="8"/>
        <v>0</v>
      </c>
      <c r="AA31" s="423">
        <f t="shared" si="8"/>
        <v>0</v>
      </c>
      <c r="AB31" s="422">
        <f t="shared" si="8"/>
        <v>0</v>
      </c>
      <c r="AC31" s="423">
        <f t="shared" si="8"/>
        <v>0</v>
      </c>
      <c r="AD31" s="422">
        <f t="shared" si="8"/>
        <v>0</v>
      </c>
      <c r="AE31" s="423">
        <f>SUM(O31,Q31,S31,U31,W31,Y31,AA31,AC31)</f>
        <v>0</v>
      </c>
      <c r="AF31" s="422">
        <f>SUM(P31,R31,T31,V31,X31,Z31,AB31,AD31)</f>
        <v>0</v>
      </c>
      <c r="AG31" s="424">
        <f>SUM(AG32:AG32)</f>
        <v>0</v>
      </c>
      <c r="AH31" s="425"/>
      <c r="AI31" s="425"/>
      <c r="AJ31" s="426"/>
    </row>
    <row r="32" spans="2:36" ht="108" customHeight="1" thickBot="1">
      <c r="B32" s="427" t="s">
        <v>300</v>
      </c>
      <c r="C32" s="428"/>
      <c r="D32" s="429"/>
      <c r="E32" s="429"/>
      <c r="F32" s="444"/>
      <c r="G32" s="429"/>
      <c r="H32" s="445" t="s">
        <v>1137</v>
      </c>
      <c r="I32" s="446" t="s">
        <v>1138</v>
      </c>
      <c r="J32" s="431">
        <v>0</v>
      </c>
      <c r="K32" s="465">
        <v>1</v>
      </c>
      <c r="L32" s="448"/>
      <c r="M32" s="449"/>
      <c r="N32" s="450"/>
      <c r="O32" s="451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52"/>
      <c r="AH32" s="441"/>
      <c r="AI32" s="449"/>
      <c r="AJ32" s="453"/>
    </row>
    <row r="33" spans="2:36" ht="4.5" customHeight="1" thickBot="1">
      <c r="B33" s="762"/>
      <c r="C33" s="763"/>
      <c r="D33" s="763"/>
      <c r="E33" s="763"/>
      <c r="F33" s="763"/>
      <c r="G33" s="763"/>
      <c r="H33" s="763"/>
      <c r="I33" s="763"/>
      <c r="J33" s="763"/>
      <c r="K33" s="763"/>
      <c r="L33" s="763"/>
      <c r="M33" s="763"/>
      <c r="N33" s="763"/>
      <c r="O33" s="763"/>
      <c r="P33" s="763"/>
      <c r="Q33" s="763"/>
      <c r="R33" s="763"/>
      <c r="S33" s="763"/>
      <c r="T33" s="763"/>
      <c r="U33" s="763"/>
      <c r="V33" s="763"/>
      <c r="W33" s="763"/>
      <c r="X33" s="763"/>
      <c r="Y33" s="763"/>
      <c r="Z33" s="763"/>
      <c r="AA33" s="763"/>
      <c r="AB33" s="763"/>
      <c r="AC33" s="763"/>
      <c r="AD33" s="763"/>
      <c r="AE33" s="763"/>
      <c r="AF33" s="763"/>
      <c r="AG33" s="763"/>
      <c r="AH33" s="763"/>
      <c r="AI33" s="763"/>
      <c r="AJ33" s="764"/>
    </row>
    <row r="34" spans="2:36" ht="108" customHeight="1" thickBot="1">
      <c r="B34" s="415" t="s">
        <v>44</v>
      </c>
      <c r="C34" s="416" t="s">
        <v>786</v>
      </c>
      <c r="D34" s="416" t="s">
        <v>787</v>
      </c>
      <c r="E34" s="416" t="s">
        <v>788</v>
      </c>
      <c r="F34" s="416" t="s">
        <v>789</v>
      </c>
      <c r="G34" s="416" t="s">
        <v>790</v>
      </c>
      <c r="H34" s="417" t="s">
        <v>791</v>
      </c>
      <c r="I34" s="418" t="s">
        <v>792</v>
      </c>
      <c r="J34" s="419"/>
      <c r="K34" s="419"/>
      <c r="L34" s="419"/>
      <c r="M34" s="419"/>
      <c r="N34" s="420"/>
      <c r="O34" s="421">
        <f>SUM(O35:O35)</f>
        <v>0</v>
      </c>
      <c r="P34" s="422">
        <f>SUM(P35:P35)</f>
        <v>0</v>
      </c>
      <c r="Q34" s="423">
        <f aca="true" t="shared" si="9" ref="Q34:AA34">SUM(Q35:Q35)</f>
        <v>0</v>
      </c>
      <c r="R34" s="422">
        <f t="shared" si="9"/>
        <v>0</v>
      </c>
      <c r="S34" s="423">
        <f t="shared" si="9"/>
        <v>0</v>
      </c>
      <c r="T34" s="422">
        <f t="shared" si="9"/>
        <v>0</v>
      </c>
      <c r="U34" s="423">
        <f t="shared" si="9"/>
        <v>0</v>
      </c>
      <c r="V34" s="422">
        <f t="shared" si="9"/>
        <v>0</v>
      </c>
      <c r="W34" s="423">
        <f t="shared" si="9"/>
        <v>0</v>
      </c>
      <c r="X34" s="422">
        <f t="shared" si="9"/>
        <v>0</v>
      </c>
      <c r="Y34" s="423">
        <f t="shared" si="9"/>
        <v>0</v>
      </c>
      <c r="Z34" s="422">
        <f t="shared" si="9"/>
        <v>0</v>
      </c>
      <c r="AA34" s="423">
        <f t="shared" si="9"/>
        <v>0</v>
      </c>
      <c r="AB34" s="422">
        <f>SUM(AB35:AB35)</f>
        <v>0</v>
      </c>
      <c r="AC34" s="423">
        <f>SUM(AC35:AC35)</f>
        <v>0</v>
      </c>
      <c r="AD34" s="422">
        <f>SUM(AD35:AD35)</f>
        <v>0</v>
      </c>
      <c r="AE34" s="423">
        <f>SUM(O34,Q34,S34,U34,W34,Y34,AA34,AC34)</f>
        <v>0</v>
      </c>
      <c r="AF34" s="422">
        <f>SUM(P34,R34,T34,V34,X34,Z34,AB34,AD34)</f>
        <v>0</v>
      </c>
      <c r="AG34" s="424">
        <f>SUM(AG35:AG35)</f>
        <v>0</v>
      </c>
      <c r="AH34" s="425"/>
      <c r="AI34" s="425"/>
      <c r="AJ34" s="426"/>
    </row>
    <row r="35" spans="2:36" ht="108" customHeight="1" thickBot="1">
      <c r="B35" s="427" t="s">
        <v>302</v>
      </c>
      <c r="C35" s="428"/>
      <c r="D35" s="429"/>
      <c r="E35" s="429"/>
      <c r="F35" s="430"/>
      <c r="G35" s="429"/>
      <c r="H35" s="431" t="s">
        <v>1139</v>
      </c>
      <c r="I35" s="431" t="s">
        <v>1138</v>
      </c>
      <c r="J35" s="431">
        <v>0</v>
      </c>
      <c r="K35" s="466">
        <v>1</v>
      </c>
      <c r="L35" s="433"/>
      <c r="M35" s="433"/>
      <c r="N35" s="434"/>
      <c r="O35" s="435"/>
      <c r="P35" s="436"/>
      <c r="Q35" s="437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9"/>
      <c r="AF35" s="439"/>
      <c r="AG35" s="440"/>
      <c r="AH35" s="441"/>
      <c r="AI35" s="441"/>
      <c r="AJ35" s="442"/>
    </row>
    <row r="36" spans="2:36" ht="4.5" customHeight="1" thickBot="1">
      <c r="B36" s="762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763"/>
      <c r="N36" s="763"/>
      <c r="O36" s="763"/>
      <c r="P36" s="763"/>
      <c r="Q36" s="763"/>
      <c r="R36" s="763"/>
      <c r="S36" s="763"/>
      <c r="T36" s="763"/>
      <c r="U36" s="763"/>
      <c r="V36" s="763"/>
      <c r="W36" s="763"/>
      <c r="X36" s="763"/>
      <c r="Y36" s="763"/>
      <c r="Z36" s="763"/>
      <c r="AA36" s="763"/>
      <c r="AB36" s="763"/>
      <c r="AC36" s="763"/>
      <c r="AD36" s="763"/>
      <c r="AE36" s="763"/>
      <c r="AF36" s="763"/>
      <c r="AG36" s="763"/>
      <c r="AH36" s="763"/>
      <c r="AI36" s="763"/>
      <c r="AJ36" s="764"/>
    </row>
    <row r="37" spans="2:36" ht="108" customHeight="1" thickBot="1">
      <c r="B37" s="415" t="s">
        <v>44</v>
      </c>
      <c r="C37" s="416" t="s">
        <v>786</v>
      </c>
      <c r="D37" s="416" t="s">
        <v>787</v>
      </c>
      <c r="E37" s="416" t="s">
        <v>793</v>
      </c>
      <c r="F37" s="416" t="s">
        <v>789</v>
      </c>
      <c r="G37" s="416" t="s">
        <v>790</v>
      </c>
      <c r="H37" s="417" t="s">
        <v>791</v>
      </c>
      <c r="I37" s="418" t="s">
        <v>792</v>
      </c>
      <c r="J37" s="416"/>
      <c r="K37" s="443"/>
      <c r="L37" s="443"/>
      <c r="M37" s="419"/>
      <c r="N37" s="420"/>
      <c r="O37" s="421">
        <f>SUM(O38:O38)</f>
        <v>0</v>
      </c>
      <c r="P37" s="422">
        <f>SUM(P38:P38)</f>
        <v>0</v>
      </c>
      <c r="Q37" s="423">
        <f aca="true" t="shared" si="10" ref="Q37:AD37">SUM(Q38:Q38)</f>
        <v>0</v>
      </c>
      <c r="R37" s="422">
        <f t="shared" si="10"/>
        <v>0</v>
      </c>
      <c r="S37" s="423">
        <f t="shared" si="10"/>
        <v>0</v>
      </c>
      <c r="T37" s="422">
        <f t="shared" si="10"/>
        <v>0</v>
      </c>
      <c r="U37" s="423">
        <f t="shared" si="10"/>
        <v>0</v>
      </c>
      <c r="V37" s="422">
        <f t="shared" si="10"/>
        <v>0</v>
      </c>
      <c r="W37" s="423">
        <f t="shared" si="10"/>
        <v>0</v>
      </c>
      <c r="X37" s="422">
        <f t="shared" si="10"/>
        <v>0</v>
      </c>
      <c r="Y37" s="423">
        <f t="shared" si="10"/>
        <v>0</v>
      </c>
      <c r="Z37" s="422">
        <f t="shared" si="10"/>
        <v>0</v>
      </c>
      <c r="AA37" s="423">
        <f t="shared" si="10"/>
        <v>0</v>
      </c>
      <c r="AB37" s="422">
        <f t="shared" si="10"/>
        <v>0</v>
      </c>
      <c r="AC37" s="423">
        <f t="shared" si="10"/>
        <v>0</v>
      </c>
      <c r="AD37" s="422">
        <f t="shared" si="10"/>
        <v>0</v>
      </c>
      <c r="AE37" s="423">
        <f>SUM(O37,Q37,S37,U37,W37,Y37,AA37,AC37)</f>
        <v>0</v>
      </c>
      <c r="AF37" s="422">
        <f>SUM(P37,R37,T37,V37,X37,Z37,AB37,AD37)</f>
        <v>0</v>
      </c>
      <c r="AG37" s="424">
        <f>SUM(AG38:AG38)</f>
        <v>0</v>
      </c>
      <c r="AH37" s="425"/>
      <c r="AI37" s="425"/>
      <c r="AJ37" s="426"/>
    </row>
    <row r="38" spans="2:36" ht="108" customHeight="1" thickBot="1">
      <c r="B38" s="427" t="s">
        <v>302</v>
      </c>
      <c r="C38" s="428"/>
      <c r="D38" s="429"/>
      <c r="E38" s="429"/>
      <c r="F38" s="444"/>
      <c r="G38" s="429"/>
      <c r="H38" s="445" t="s">
        <v>1140</v>
      </c>
      <c r="I38" s="446" t="s">
        <v>1141</v>
      </c>
      <c r="J38" s="431">
        <v>1</v>
      </c>
      <c r="K38" s="447">
        <v>11</v>
      </c>
      <c r="L38" s="448"/>
      <c r="M38" s="449"/>
      <c r="N38" s="450"/>
      <c r="O38" s="451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39"/>
      <c r="AA38" s="439"/>
      <c r="AB38" s="439"/>
      <c r="AC38" s="439"/>
      <c r="AD38" s="439"/>
      <c r="AE38" s="439"/>
      <c r="AF38" s="439"/>
      <c r="AG38" s="452"/>
      <c r="AH38" s="441"/>
      <c r="AI38" s="449"/>
      <c r="AJ38" s="453"/>
    </row>
    <row r="39" spans="2:36" ht="4.5" customHeight="1" thickBot="1">
      <c r="B39" s="762"/>
      <c r="C39" s="763"/>
      <c r="D39" s="763"/>
      <c r="E39" s="763"/>
      <c r="F39" s="763"/>
      <c r="G39" s="763"/>
      <c r="H39" s="763"/>
      <c r="I39" s="763"/>
      <c r="J39" s="763"/>
      <c r="K39" s="763"/>
      <c r="L39" s="763"/>
      <c r="M39" s="763"/>
      <c r="N39" s="763"/>
      <c r="O39" s="763"/>
      <c r="P39" s="763"/>
      <c r="Q39" s="763"/>
      <c r="R39" s="763"/>
      <c r="S39" s="763"/>
      <c r="T39" s="763"/>
      <c r="U39" s="763"/>
      <c r="V39" s="763"/>
      <c r="W39" s="763"/>
      <c r="X39" s="763"/>
      <c r="Y39" s="763"/>
      <c r="Z39" s="763"/>
      <c r="AA39" s="763"/>
      <c r="AB39" s="763"/>
      <c r="AC39" s="763"/>
      <c r="AD39" s="763"/>
      <c r="AE39" s="763"/>
      <c r="AF39" s="763"/>
      <c r="AG39" s="763"/>
      <c r="AH39" s="763"/>
      <c r="AI39" s="763"/>
      <c r="AJ39" s="764"/>
    </row>
    <row r="40" spans="2:36" ht="108" customHeight="1" thickBot="1">
      <c r="B40" s="415" t="s">
        <v>44</v>
      </c>
      <c r="C40" s="416" t="s">
        <v>786</v>
      </c>
      <c r="D40" s="416" t="s">
        <v>787</v>
      </c>
      <c r="E40" s="416" t="s">
        <v>788</v>
      </c>
      <c r="F40" s="416" t="s">
        <v>789</v>
      </c>
      <c r="G40" s="416" t="s">
        <v>790</v>
      </c>
      <c r="H40" s="417" t="s">
        <v>791</v>
      </c>
      <c r="I40" s="418" t="s">
        <v>792</v>
      </c>
      <c r="J40" s="419"/>
      <c r="K40" s="419"/>
      <c r="L40" s="419"/>
      <c r="M40" s="419"/>
      <c r="N40" s="420"/>
      <c r="O40" s="421">
        <f>SUM(O41:O41)</f>
        <v>0</v>
      </c>
      <c r="P40" s="422">
        <f>SUM(P41:P41)</f>
        <v>0</v>
      </c>
      <c r="Q40" s="423">
        <f aca="true" t="shared" si="11" ref="Q40:AA40">SUM(Q41:Q41)</f>
        <v>0</v>
      </c>
      <c r="R40" s="422">
        <f t="shared" si="11"/>
        <v>0</v>
      </c>
      <c r="S40" s="423">
        <f t="shared" si="11"/>
        <v>0</v>
      </c>
      <c r="T40" s="422">
        <f t="shared" si="11"/>
        <v>0</v>
      </c>
      <c r="U40" s="423">
        <f t="shared" si="11"/>
        <v>0</v>
      </c>
      <c r="V40" s="422">
        <f t="shared" si="11"/>
        <v>0</v>
      </c>
      <c r="W40" s="423">
        <f t="shared" si="11"/>
        <v>0</v>
      </c>
      <c r="X40" s="422">
        <f t="shared" si="11"/>
        <v>0</v>
      </c>
      <c r="Y40" s="423">
        <f t="shared" si="11"/>
        <v>0</v>
      </c>
      <c r="Z40" s="422">
        <f t="shared" si="11"/>
        <v>0</v>
      </c>
      <c r="AA40" s="423">
        <f t="shared" si="11"/>
        <v>0</v>
      </c>
      <c r="AB40" s="422">
        <f>SUM(AB41:AB41)</f>
        <v>0</v>
      </c>
      <c r="AC40" s="423">
        <f>SUM(AC41:AC41)</f>
        <v>0</v>
      </c>
      <c r="AD40" s="422">
        <f>SUM(AD41:AD41)</f>
        <v>0</v>
      </c>
      <c r="AE40" s="423">
        <f>SUM(O40,Q40,S40,U40,W40,Y40,AA40,AC40)</f>
        <v>0</v>
      </c>
      <c r="AF40" s="422">
        <f>SUM(P40,R40,T40,V40,X40,Z40,AB40,AD40)</f>
        <v>0</v>
      </c>
      <c r="AG40" s="424">
        <f>SUM(AG41:AG41)</f>
        <v>0</v>
      </c>
      <c r="AH40" s="425"/>
      <c r="AI40" s="425"/>
      <c r="AJ40" s="426"/>
    </row>
    <row r="41" spans="2:36" ht="108" customHeight="1" thickBot="1">
      <c r="B41" s="427" t="s">
        <v>300</v>
      </c>
      <c r="C41" s="428"/>
      <c r="D41" s="429"/>
      <c r="E41" s="429"/>
      <c r="F41" s="430"/>
      <c r="G41" s="429"/>
      <c r="H41" s="431" t="s">
        <v>1142</v>
      </c>
      <c r="I41" s="431" t="s">
        <v>1061</v>
      </c>
      <c r="J41" s="431">
        <v>0</v>
      </c>
      <c r="K41" s="432">
        <v>4</v>
      </c>
      <c r="L41" s="433"/>
      <c r="M41" s="433"/>
      <c r="N41" s="434"/>
      <c r="O41" s="435"/>
      <c r="P41" s="436"/>
      <c r="Q41" s="437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9"/>
      <c r="AF41" s="439"/>
      <c r="AG41" s="440"/>
      <c r="AH41" s="441"/>
      <c r="AI41" s="441"/>
      <c r="AJ41" s="442"/>
    </row>
    <row r="42" spans="2:36" ht="4.5" customHeight="1" thickBot="1">
      <c r="B42" s="762"/>
      <c r="C42" s="763"/>
      <c r="D42" s="763"/>
      <c r="E42" s="763"/>
      <c r="F42" s="763"/>
      <c r="G42" s="763"/>
      <c r="H42" s="763"/>
      <c r="I42" s="763"/>
      <c r="J42" s="763"/>
      <c r="K42" s="763"/>
      <c r="L42" s="763"/>
      <c r="M42" s="763"/>
      <c r="N42" s="763"/>
      <c r="O42" s="763"/>
      <c r="P42" s="763"/>
      <c r="Q42" s="763"/>
      <c r="R42" s="763"/>
      <c r="S42" s="763"/>
      <c r="T42" s="763"/>
      <c r="U42" s="763"/>
      <c r="V42" s="763"/>
      <c r="W42" s="763"/>
      <c r="X42" s="763"/>
      <c r="Y42" s="763"/>
      <c r="Z42" s="763"/>
      <c r="AA42" s="763"/>
      <c r="AB42" s="763"/>
      <c r="AC42" s="763"/>
      <c r="AD42" s="763"/>
      <c r="AE42" s="763"/>
      <c r="AF42" s="763"/>
      <c r="AG42" s="763"/>
      <c r="AH42" s="763"/>
      <c r="AI42" s="763"/>
      <c r="AJ42" s="764"/>
    </row>
  </sheetData>
  <sheetProtection password="CFC3" sheet="1"/>
  <mergeCells count="45">
    <mergeCell ref="B33:AJ33"/>
    <mergeCell ref="B36:AJ36"/>
    <mergeCell ref="B39:AJ39"/>
    <mergeCell ref="B42:AJ42"/>
    <mergeCell ref="B15:AJ15"/>
    <mergeCell ref="B18:AJ18"/>
    <mergeCell ref="B21:AJ21"/>
    <mergeCell ref="B24:AJ24"/>
    <mergeCell ref="B27:AJ27"/>
    <mergeCell ref="B30:AJ30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N4"/>
    <mergeCell ref="O4:Q4"/>
    <mergeCell ref="R4:T4"/>
    <mergeCell ref="U4:AJ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8">
    <tabColor rgb="FF7030A0"/>
  </sheetPr>
  <dimension ref="B1:AK38"/>
  <sheetViews>
    <sheetView zoomScale="70" zoomScaleNormal="70" zoomScalePageLayoutView="0" workbookViewId="0" topLeftCell="B1">
      <selection activeCell="B6" sqref="B6:AJ82"/>
    </sheetView>
  </sheetViews>
  <sheetFormatPr defaultColWidth="11.421875" defaultRowHeight="15"/>
  <cols>
    <col min="1" max="1" width="4.57421875" style="397" customWidth="1"/>
    <col min="2" max="2" width="29.7109375" style="457" bestFit="1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27.7109375" style="458" bestFit="1" customWidth="1"/>
    <col min="9" max="9" width="15.7109375" style="458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19" t="s">
        <v>1189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1"/>
    </row>
    <row r="3" spans="2:36" ht="12.75" thickBot="1">
      <c r="B3" s="722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4"/>
    </row>
    <row r="4" spans="2:36" ht="33.75" customHeight="1">
      <c r="B4" s="725" t="s">
        <v>799</v>
      </c>
      <c r="C4" s="726"/>
      <c r="D4" s="726"/>
      <c r="E4" s="726"/>
      <c r="F4" s="726"/>
      <c r="G4" s="726"/>
      <c r="H4" s="727"/>
      <c r="I4" s="728" t="s">
        <v>1143</v>
      </c>
      <c r="J4" s="729"/>
      <c r="K4" s="729"/>
      <c r="L4" s="729"/>
      <c r="M4" s="729"/>
      <c r="N4" s="729"/>
      <c r="O4" s="728" t="s">
        <v>757</v>
      </c>
      <c r="P4" s="729"/>
      <c r="Q4" s="729"/>
      <c r="R4" s="729"/>
      <c r="S4" s="729"/>
      <c r="T4" s="730"/>
      <c r="U4" s="731" t="s">
        <v>758</v>
      </c>
      <c r="V4" s="732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3"/>
    </row>
    <row r="5" spans="2:36" ht="35.25" customHeight="1" thickBot="1">
      <c r="B5" s="736" t="s">
        <v>1144</v>
      </c>
      <c r="C5" s="737"/>
      <c r="D5" s="738"/>
      <c r="E5" s="398"/>
      <c r="F5" s="737" t="s">
        <v>816</v>
      </c>
      <c r="G5" s="737"/>
      <c r="H5" s="737"/>
      <c r="I5" s="737"/>
      <c r="J5" s="737"/>
      <c r="K5" s="737"/>
      <c r="L5" s="737"/>
      <c r="M5" s="737"/>
      <c r="N5" s="738"/>
      <c r="O5" s="739" t="s">
        <v>759</v>
      </c>
      <c r="P5" s="740"/>
      <c r="Q5" s="740"/>
      <c r="R5" s="740"/>
      <c r="S5" s="740"/>
      <c r="T5" s="740"/>
      <c r="U5" s="740"/>
      <c r="V5" s="740"/>
      <c r="W5" s="740"/>
      <c r="X5" s="740"/>
      <c r="Y5" s="740"/>
      <c r="Z5" s="740"/>
      <c r="AA5" s="740"/>
      <c r="AB5" s="740"/>
      <c r="AC5" s="740"/>
      <c r="AD5" s="740"/>
      <c r="AE5" s="740"/>
      <c r="AF5" s="741"/>
      <c r="AG5" s="742" t="s">
        <v>760</v>
      </c>
      <c r="AH5" s="743"/>
      <c r="AI5" s="743"/>
      <c r="AJ5" s="744"/>
    </row>
    <row r="6" spans="2:36" ht="36" customHeight="1">
      <c r="B6" s="745" t="s">
        <v>761</v>
      </c>
      <c r="C6" s="747" t="s">
        <v>762</v>
      </c>
      <c r="D6" s="748"/>
      <c r="E6" s="748"/>
      <c r="F6" s="748"/>
      <c r="G6" s="748"/>
      <c r="H6" s="748"/>
      <c r="I6" s="751" t="s">
        <v>763</v>
      </c>
      <c r="J6" s="753" t="s">
        <v>764</v>
      </c>
      <c r="K6" s="753" t="s">
        <v>765</v>
      </c>
      <c r="L6" s="717" t="s">
        <v>766</v>
      </c>
      <c r="M6" s="772" t="s">
        <v>767</v>
      </c>
      <c r="N6" s="774" t="s">
        <v>768</v>
      </c>
      <c r="O6" s="776" t="s">
        <v>769</v>
      </c>
      <c r="P6" s="735"/>
      <c r="Q6" s="734" t="s">
        <v>770</v>
      </c>
      <c r="R6" s="735"/>
      <c r="S6" s="734" t="s">
        <v>771</v>
      </c>
      <c r="T6" s="735"/>
      <c r="U6" s="734" t="s">
        <v>772</v>
      </c>
      <c r="V6" s="735"/>
      <c r="W6" s="734" t="s">
        <v>773</v>
      </c>
      <c r="X6" s="735"/>
      <c r="Y6" s="734" t="s">
        <v>774</v>
      </c>
      <c r="Z6" s="735"/>
      <c r="AA6" s="734" t="s">
        <v>775</v>
      </c>
      <c r="AB6" s="735"/>
      <c r="AC6" s="734" t="s">
        <v>776</v>
      </c>
      <c r="AD6" s="735"/>
      <c r="AE6" s="734" t="s">
        <v>777</v>
      </c>
      <c r="AF6" s="765"/>
      <c r="AG6" s="766" t="s">
        <v>778</v>
      </c>
      <c r="AH6" s="768" t="s">
        <v>779</v>
      </c>
      <c r="AI6" s="770" t="s">
        <v>780</v>
      </c>
      <c r="AJ6" s="755" t="s">
        <v>781</v>
      </c>
    </row>
    <row r="7" spans="2:36" ht="80.25" customHeight="1" thickBot="1">
      <c r="B7" s="746"/>
      <c r="C7" s="749"/>
      <c r="D7" s="750"/>
      <c r="E7" s="750"/>
      <c r="F7" s="750"/>
      <c r="G7" s="750"/>
      <c r="H7" s="750"/>
      <c r="I7" s="752"/>
      <c r="J7" s="754" t="s">
        <v>764</v>
      </c>
      <c r="K7" s="754"/>
      <c r="L7" s="718"/>
      <c r="M7" s="773"/>
      <c r="N7" s="775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67"/>
      <c r="AH7" s="769"/>
      <c r="AI7" s="771"/>
      <c r="AJ7" s="756"/>
    </row>
    <row r="8" spans="2:36" ht="108" customHeight="1" thickBot="1">
      <c r="B8" s="403" t="s">
        <v>785</v>
      </c>
      <c r="C8" s="757" t="s">
        <v>672</v>
      </c>
      <c r="D8" s="758"/>
      <c r="E8" s="758"/>
      <c r="F8" s="758"/>
      <c r="G8" s="758"/>
      <c r="H8" s="758"/>
      <c r="I8" s="404" t="s">
        <v>671</v>
      </c>
      <c r="J8" s="405">
        <v>112</v>
      </c>
      <c r="K8" s="406">
        <v>70</v>
      </c>
      <c r="L8" s="406"/>
      <c r="M8" s="407"/>
      <c r="N8" s="408"/>
      <c r="O8" s="409">
        <f>O10+O13</f>
        <v>0</v>
      </c>
      <c r="P8" s="410">
        <f aca="true" t="shared" si="0" ref="P8:AD8">P10+P13</f>
        <v>0</v>
      </c>
      <c r="Q8" s="410">
        <f t="shared" si="0"/>
        <v>0</v>
      </c>
      <c r="R8" s="410">
        <f t="shared" si="0"/>
        <v>0</v>
      </c>
      <c r="S8" s="410">
        <f t="shared" si="0"/>
        <v>0</v>
      </c>
      <c r="T8" s="410">
        <f t="shared" si="0"/>
        <v>0</v>
      </c>
      <c r="U8" s="410">
        <f t="shared" si="0"/>
        <v>0</v>
      </c>
      <c r="V8" s="410">
        <f t="shared" si="0"/>
        <v>0</v>
      </c>
      <c r="W8" s="410">
        <f t="shared" si="0"/>
        <v>0</v>
      </c>
      <c r="X8" s="410">
        <f t="shared" si="0"/>
        <v>0</v>
      </c>
      <c r="Y8" s="410">
        <f t="shared" si="0"/>
        <v>0</v>
      </c>
      <c r="Z8" s="410">
        <f t="shared" si="0"/>
        <v>0</v>
      </c>
      <c r="AA8" s="410">
        <f t="shared" si="0"/>
        <v>0</v>
      </c>
      <c r="AB8" s="410">
        <f t="shared" si="0"/>
        <v>0</v>
      </c>
      <c r="AC8" s="410">
        <f t="shared" si="0"/>
        <v>0</v>
      </c>
      <c r="AD8" s="410">
        <f t="shared" si="0"/>
        <v>0</v>
      </c>
      <c r="AE8" s="410">
        <f>SUM(O8,Q8,S8,U8,W8,Y8,AA8,AC8)</f>
        <v>0</v>
      </c>
      <c r="AF8" s="411">
        <f>SUM(P8,R8,T8,V8,X8,Z8,AB8,AD8)</f>
        <v>0</v>
      </c>
      <c r="AG8" s="412">
        <f>AG10+AG13</f>
        <v>0</v>
      </c>
      <c r="AH8" s="413"/>
      <c r="AI8" s="413"/>
      <c r="AJ8" s="414"/>
    </row>
    <row r="9" spans="2:36" ht="5.25" customHeight="1" thickBot="1">
      <c r="B9" s="759"/>
      <c r="C9" s="760"/>
      <c r="D9" s="760"/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Q9" s="760"/>
      <c r="R9" s="760"/>
      <c r="S9" s="760"/>
      <c r="T9" s="760"/>
      <c r="U9" s="760"/>
      <c r="V9" s="760"/>
      <c r="W9" s="760"/>
      <c r="X9" s="760"/>
      <c r="Y9" s="760"/>
      <c r="Z9" s="760"/>
      <c r="AA9" s="760"/>
      <c r="AB9" s="760"/>
      <c r="AC9" s="760"/>
      <c r="AD9" s="760"/>
      <c r="AE9" s="760"/>
      <c r="AF9" s="760"/>
      <c r="AG9" s="760"/>
      <c r="AH9" s="760"/>
      <c r="AI9" s="760"/>
      <c r="AJ9" s="761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1" ref="Q10:AD10">SUM(Q11:Q11)</f>
        <v>0</v>
      </c>
      <c r="R10" s="422">
        <f t="shared" si="1"/>
        <v>0</v>
      </c>
      <c r="S10" s="423">
        <f t="shared" si="1"/>
        <v>0</v>
      </c>
      <c r="T10" s="422">
        <f t="shared" si="1"/>
        <v>0</v>
      </c>
      <c r="U10" s="423">
        <f t="shared" si="1"/>
        <v>0</v>
      </c>
      <c r="V10" s="422">
        <f t="shared" si="1"/>
        <v>0</v>
      </c>
      <c r="W10" s="423">
        <f t="shared" si="1"/>
        <v>0</v>
      </c>
      <c r="X10" s="422">
        <f t="shared" si="1"/>
        <v>0</v>
      </c>
      <c r="Y10" s="423">
        <f t="shared" si="1"/>
        <v>0</v>
      </c>
      <c r="Z10" s="422">
        <f t="shared" si="1"/>
        <v>0</v>
      </c>
      <c r="AA10" s="423">
        <f t="shared" si="1"/>
        <v>0</v>
      </c>
      <c r="AB10" s="422">
        <f>SUM(AB11:AB11)</f>
        <v>0</v>
      </c>
      <c r="AC10" s="423">
        <f t="shared" si="1"/>
        <v>0</v>
      </c>
      <c r="AD10" s="422">
        <f t="shared" si="1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27" t="s">
        <v>1146</v>
      </c>
      <c r="C11" s="428"/>
      <c r="D11" s="429"/>
      <c r="E11" s="429"/>
      <c r="F11" s="430"/>
      <c r="G11" s="429"/>
      <c r="H11" s="431" t="s">
        <v>1145</v>
      </c>
      <c r="I11" s="431" t="s">
        <v>674</v>
      </c>
      <c r="J11" s="431">
        <v>1</v>
      </c>
      <c r="K11" s="432">
        <v>1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4.5" customHeight="1" thickBot="1">
      <c r="B12" s="762"/>
      <c r="C12" s="763"/>
      <c r="D12" s="763"/>
      <c r="E12" s="763"/>
      <c r="F12" s="763"/>
      <c r="G12" s="763"/>
      <c r="H12" s="763"/>
      <c r="I12" s="763"/>
      <c r="J12" s="763"/>
      <c r="K12" s="763"/>
      <c r="L12" s="763"/>
      <c r="M12" s="763"/>
      <c r="N12" s="763"/>
      <c r="O12" s="763"/>
      <c r="P12" s="763"/>
      <c r="Q12" s="763"/>
      <c r="R12" s="763"/>
      <c r="S12" s="763"/>
      <c r="T12" s="763"/>
      <c r="U12" s="763"/>
      <c r="V12" s="763"/>
      <c r="W12" s="763"/>
      <c r="X12" s="763"/>
      <c r="Y12" s="763"/>
      <c r="Z12" s="763"/>
      <c r="AA12" s="763"/>
      <c r="AB12" s="763"/>
      <c r="AC12" s="763"/>
      <c r="AD12" s="763"/>
      <c r="AE12" s="763"/>
      <c r="AF12" s="763"/>
      <c r="AG12" s="763"/>
      <c r="AH12" s="763"/>
      <c r="AI12" s="763"/>
      <c r="AJ12" s="764"/>
    </row>
    <row r="13" spans="2:36" ht="108" customHeight="1" thickBot="1">
      <c r="B13" s="415" t="s">
        <v>44</v>
      </c>
      <c r="C13" s="416" t="s">
        <v>786</v>
      </c>
      <c r="D13" s="416" t="s">
        <v>787</v>
      </c>
      <c r="E13" s="416" t="s">
        <v>793</v>
      </c>
      <c r="F13" s="416" t="s">
        <v>789</v>
      </c>
      <c r="G13" s="416" t="s">
        <v>790</v>
      </c>
      <c r="H13" s="417" t="s">
        <v>791</v>
      </c>
      <c r="I13" s="418" t="s">
        <v>792</v>
      </c>
      <c r="J13" s="416"/>
      <c r="K13" s="443"/>
      <c r="L13" s="443"/>
      <c r="M13" s="419"/>
      <c r="N13" s="420"/>
      <c r="O13" s="421">
        <f>SUM(O14:O14)</f>
        <v>0</v>
      </c>
      <c r="P13" s="422">
        <f>SUM(P14:P14)</f>
        <v>0</v>
      </c>
      <c r="Q13" s="423">
        <f aca="true" t="shared" si="2" ref="Q13:AD13">SUM(Q14:Q14)</f>
        <v>0</v>
      </c>
      <c r="R13" s="422">
        <f t="shared" si="2"/>
        <v>0</v>
      </c>
      <c r="S13" s="423">
        <f t="shared" si="2"/>
        <v>0</v>
      </c>
      <c r="T13" s="422">
        <f t="shared" si="2"/>
        <v>0</v>
      </c>
      <c r="U13" s="423">
        <f t="shared" si="2"/>
        <v>0</v>
      </c>
      <c r="V13" s="422">
        <f t="shared" si="2"/>
        <v>0</v>
      </c>
      <c r="W13" s="423">
        <f t="shared" si="2"/>
        <v>0</v>
      </c>
      <c r="X13" s="422">
        <f t="shared" si="2"/>
        <v>0</v>
      </c>
      <c r="Y13" s="423">
        <f t="shared" si="2"/>
        <v>0</v>
      </c>
      <c r="Z13" s="422">
        <f t="shared" si="2"/>
        <v>0</v>
      </c>
      <c r="AA13" s="423">
        <f t="shared" si="2"/>
        <v>0</v>
      </c>
      <c r="AB13" s="422">
        <f t="shared" si="2"/>
        <v>0</v>
      </c>
      <c r="AC13" s="423">
        <f t="shared" si="2"/>
        <v>0</v>
      </c>
      <c r="AD13" s="422">
        <f t="shared" si="2"/>
        <v>0</v>
      </c>
      <c r="AE13" s="423">
        <f>SUM(O13,Q13,S13,U13,W13,Y13,AA13,AC13)</f>
        <v>0</v>
      </c>
      <c r="AF13" s="422">
        <f>SUM(P13,R13,T13,V13,X13,Z13,AB13,AD13)</f>
        <v>0</v>
      </c>
      <c r="AG13" s="424">
        <f>SUM(AG14:AG14)</f>
        <v>0</v>
      </c>
      <c r="AH13" s="425"/>
      <c r="AI13" s="425"/>
      <c r="AJ13" s="426"/>
    </row>
    <row r="14" spans="2:37" ht="108" customHeight="1" thickBot="1">
      <c r="B14" s="427" t="s">
        <v>1147</v>
      </c>
      <c r="C14" s="428"/>
      <c r="D14" s="429"/>
      <c r="E14" s="429"/>
      <c r="F14" s="444"/>
      <c r="G14" s="429"/>
      <c r="H14" s="427" t="s">
        <v>670</v>
      </c>
      <c r="I14" s="446" t="s">
        <v>557</v>
      </c>
      <c r="J14" s="431">
        <v>1</v>
      </c>
      <c r="K14" s="447">
        <v>7</v>
      </c>
      <c r="L14" s="448"/>
      <c r="M14" s="449"/>
      <c r="N14" s="450"/>
      <c r="O14" s="451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52"/>
      <c r="AH14" s="441"/>
      <c r="AI14" s="449"/>
      <c r="AJ14" s="453"/>
      <c r="AK14" s="454"/>
    </row>
    <row r="15" spans="2:37" ht="65.25" customHeight="1" thickBot="1">
      <c r="B15" s="762"/>
      <c r="C15" s="763"/>
      <c r="D15" s="763"/>
      <c r="E15" s="763"/>
      <c r="F15" s="763"/>
      <c r="G15" s="763"/>
      <c r="H15" s="763"/>
      <c r="I15" s="763"/>
      <c r="J15" s="763"/>
      <c r="K15" s="763"/>
      <c r="L15" s="763"/>
      <c r="M15" s="763"/>
      <c r="N15" s="763"/>
      <c r="O15" s="763"/>
      <c r="P15" s="763"/>
      <c r="Q15" s="763"/>
      <c r="R15" s="763"/>
      <c r="S15" s="763"/>
      <c r="T15" s="763"/>
      <c r="U15" s="763"/>
      <c r="V15" s="763"/>
      <c r="W15" s="763"/>
      <c r="X15" s="763"/>
      <c r="Y15" s="763"/>
      <c r="Z15" s="763"/>
      <c r="AA15" s="763"/>
      <c r="AB15" s="763"/>
      <c r="AC15" s="763"/>
      <c r="AD15" s="763"/>
      <c r="AE15" s="763"/>
      <c r="AF15" s="763"/>
      <c r="AG15" s="763"/>
      <c r="AH15" s="763"/>
      <c r="AI15" s="763"/>
      <c r="AJ15" s="764"/>
      <c r="AK15" s="454"/>
    </row>
    <row r="16" spans="2:36" ht="35.25" customHeight="1" thickBot="1">
      <c r="B16" s="736" t="s">
        <v>1144</v>
      </c>
      <c r="C16" s="737"/>
      <c r="D16" s="738"/>
      <c r="E16" s="398"/>
      <c r="F16" s="737" t="s">
        <v>816</v>
      </c>
      <c r="G16" s="737"/>
      <c r="H16" s="737"/>
      <c r="I16" s="737"/>
      <c r="J16" s="737"/>
      <c r="K16" s="737"/>
      <c r="L16" s="737"/>
      <c r="M16" s="737"/>
      <c r="N16" s="738"/>
      <c r="O16" s="739" t="s">
        <v>759</v>
      </c>
      <c r="P16" s="740"/>
      <c r="Q16" s="740"/>
      <c r="R16" s="740"/>
      <c r="S16" s="740"/>
      <c r="T16" s="740"/>
      <c r="U16" s="740"/>
      <c r="V16" s="740"/>
      <c r="W16" s="740"/>
      <c r="X16" s="740"/>
      <c r="Y16" s="740"/>
      <c r="Z16" s="740"/>
      <c r="AA16" s="740"/>
      <c r="AB16" s="740"/>
      <c r="AC16" s="740"/>
      <c r="AD16" s="740"/>
      <c r="AE16" s="740"/>
      <c r="AF16" s="741"/>
      <c r="AG16" s="742" t="s">
        <v>760</v>
      </c>
      <c r="AH16" s="743"/>
      <c r="AI16" s="743"/>
      <c r="AJ16" s="744"/>
    </row>
    <row r="17" spans="2:36" ht="35.25" customHeight="1">
      <c r="B17" s="745" t="s">
        <v>761</v>
      </c>
      <c r="C17" s="747" t="s">
        <v>762</v>
      </c>
      <c r="D17" s="748"/>
      <c r="E17" s="748"/>
      <c r="F17" s="748"/>
      <c r="G17" s="748"/>
      <c r="H17" s="748"/>
      <c r="I17" s="751" t="s">
        <v>763</v>
      </c>
      <c r="J17" s="753" t="s">
        <v>764</v>
      </c>
      <c r="K17" s="753" t="s">
        <v>765</v>
      </c>
      <c r="L17" s="717" t="s">
        <v>766</v>
      </c>
      <c r="M17" s="772" t="s">
        <v>767</v>
      </c>
      <c r="N17" s="774" t="s">
        <v>768</v>
      </c>
      <c r="O17" s="776" t="s">
        <v>769</v>
      </c>
      <c r="P17" s="735"/>
      <c r="Q17" s="734" t="s">
        <v>770</v>
      </c>
      <c r="R17" s="735"/>
      <c r="S17" s="734" t="s">
        <v>771</v>
      </c>
      <c r="T17" s="735"/>
      <c r="U17" s="734" t="s">
        <v>772</v>
      </c>
      <c r="V17" s="735"/>
      <c r="W17" s="734" t="s">
        <v>773</v>
      </c>
      <c r="X17" s="735"/>
      <c r="Y17" s="734" t="s">
        <v>774</v>
      </c>
      <c r="Z17" s="735"/>
      <c r="AA17" s="734" t="s">
        <v>775</v>
      </c>
      <c r="AB17" s="735"/>
      <c r="AC17" s="734" t="s">
        <v>776</v>
      </c>
      <c r="AD17" s="735"/>
      <c r="AE17" s="734" t="s">
        <v>777</v>
      </c>
      <c r="AF17" s="765"/>
      <c r="AG17" s="766" t="s">
        <v>778</v>
      </c>
      <c r="AH17" s="768" t="s">
        <v>779</v>
      </c>
      <c r="AI17" s="770" t="s">
        <v>780</v>
      </c>
      <c r="AJ17" s="755" t="s">
        <v>781</v>
      </c>
    </row>
    <row r="18" spans="2:36" ht="81" customHeight="1" thickBot="1">
      <c r="B18" s="746"/>
      <c r="C18" s="749"/>
      <c r="D18" s="750"/>
      <c r="E18" s="750"/>
      <c r="F18" s="750"/>
      <c r="G18" s="750"/>
      <c r="H18" s="750"/>
      <c r="I18" s="752"/>
      <c r="J18" s="754" t="s">
        <v>764</v>
      </c>
      <c r="K18" s="754"/>
      <c r="L18" s="718"/>
      <c r="M18" s="773"/>
      <c r="N18" s="775"/>
      <c r="O18" s="399" t="s">
        <v>782</v>
      </c>
      <c r="P18" s="400" t="s">
        <v>783</v>
      </c>
      <c r="Q18" s="401" t="s">
        <v>782</v>
      </c>
      <c r="R18" s="400" t="s">
        <v>783</v>
      </c>
      <c r="S18" s="401" t="s">
        <v>782</v>
      </c>
      <c r="T18" s="400" t="s">
        <v>783</v>
      </c>
      <c r="U18" s="401" t="s">
        <v>782</v>
      </c>
      <c r="V18" s="400" t="s">
        <v>783</v>
      </c>
      <c r="W18" s="401" t="s">
        <v>782</v>
      </c>
      <c r="X18" s="400" t="s">
        <v>783</v>
      </c>
      <c r="Y18" s="401" t="s">
        <v>782</v>
      </c>
      <c r="Z18" s="400" t="s">
        <v>783</v>
      </c>
      <c r="AA18" s="401" t="s">
        <v>782</v>
      </c>
      <c r="AB18" s="400" t="s">
        <v>784</v>
      </c>
      <c r="AC18" s="401" t="s">
        <v>782</v>
      </c>
      <c r="AD18" s="400" t="s">
        <v>784</v>
      </c>
      <c r="AE18" s="401" t="s">
        <v>782</v>
      </c>
      <c r="AF18" s="402" t="s">
        <v>784</v>
      </c>
      <c r="AG18" s="767"/>
      <c r="AH18" s="769"/>
      <c r="AI18" s="771"/>
      <c r="AJ18" s="756"/>
    </row>
    <row r="19" spans="2:36" ht="108" customHeight="1" thickBot="1">
      <c r="B19" s="403" t="s">
        <v>785</v>
      </c>
      <c r="C19" s="757" t="s">
        <v>676</v>
      </c>
      <c r="D19" s="758"/>
      <c r="E19" s="758"/>
      <c r="F19" s="758"/>
      <c r="G19" s="758"/>
      <c r="H19" s="758"/>
      <c r="I19" s="404" t="s">
        <v>667</v>
      </c>
      <c r="J19" s="405">
        <v>0</v>
      </c>
      <c r="K19" s="460">
        <v>1</v>
      </c>
      <c r="L19" s="406"/>
      <c r="M19" s="407"/>
      <c r="N19" s="408"/>
      <c r="O19" s="455" t="e">
        <f>SUM(O21+O24+O27,O30,O33,O36,#REF!,#REF!,#REF!,#REF!)</f>
        <v>#REF!</v>
      </c>
      <c r="P19" s="456" t="e">
        <f>SUM(P21+P24+P27,P30,P33,P36,#REF!,#REF!,#REF!,#REF!)</f>
        <v>#REF!</v>
      </c>
      <c r="Q19" s="456" t="e">
        <f>SUM(Q21+Q24+Q27,Q30,Q33,Q36,#REF!,#REF!,#REF!,#REF!)</f>
        <v>#REF!</v>
      </c>
      <c r="R19" s="456" t="e">
        <f>SUM(R21+R24+R27,R30,R33,R36,#REF!,#REF!,#REF!,#REF!)</f>
        <v>#REF!</v>
      </c>
      <c r="S19" s="456" t="e">
        <f>SUM(S21+S24+S27,S30,S33,S36,#REF!,#REF!,#REF!,#REF!)</f>
        <v>#REF!</v>
      </c>
      <c r="T19" s="456" t="e">
        <f>SUM(T21+T24+T27,T30,T33,T36,#REF!,#REF!,#REF!,#REF!)</f>
        <v>#REF!</v>
      </c>
      <c r="U19" s="456" t="e">
        <f>SUM(U21+U24+U27,U30,U33,U36,#REF!,#REF!,#REF!,#REF!)</f>
        <v>#REF!</v>
      </c>
      <c r="V19" s="456" t="e">
        <f>SUM(V21+V24+V27,V30,V33,V36,#REF!,#REF!,#REF!,#REF!)</f>
        <v>#REF!</v>
      </c>
      <c r="W19" s="456" t="e">
        <f>SUM(W21+W24+W27,W30,W33,W36,#REF!,#REF!,#REF!,#REF!)</f>
        <v>#REF!</v>
      </c>
      <c r="X19" s="456" t="e">
        <f>SUM(X21+X24+X27,X30,X33,X36,#REF!,#REF!,#REF!,#REF!)</f>
        <v>#REF!</v>
      </c>
      <c r="Y19" s="456" t="e">
        <f>SUM(Y21+Y24+Y27,Y30,Y33,Y36,#REF!,#REF!,#REF!,#REF!)</f>
        <v>#REF!</v>
      </c>
      <c r="Z19" s="456" t="e">
        <f>SUM(Z21+Z24+Z27,Z30,Z33,Z36,#REF!,#REF!,#REF!,#REF!)</f>
        <v>#REF!</v>
      </c>
      <c r="AA19" s="456" t="e">
        <f>SUM(AA21+AA24+AA27,AA30,AA33,AA36,#REF!,#REF!,#REF!,#REF!)</f>
        <v>#REF!</v>
      </c>
      <c r="AB19" s="456" t="e">
        <f>SUM(AB21+AB24+AB27,AB30,AB33,AB36,#REF!,#REF!,#REF!,#REF!)</f>
        <v>#REF!</v>
      </c>
      <c r="AC19" s="456" t="e">
        <f>SUM(AC21+AC24+AC27,AC30,AC33,AC36,#REF!,#REF!,#REF!,#REF!)</f>
        <v>#REF!</v>
      </c>
      <c r="AD19" s="456" t="e">
        <f>SUM(AD21+AD24+AD27,AD30,AD33,AD36,#REF!,#REF!,#REF!,#REF!)</f>
        <v>#REF!</v>
      </c>
      <c r="AE19" s="410" t="e">
        <f>SUM(O19,Q19,S19,U19,W19,Y19,AA19,AC19)</f>
        <v>#REF!</v>
      </c>
      <c r="AF19" s="411" t="e">
        <f>SUM(P19,R19,T19,V19,X19,Z19,AB19,AD19)</f>
        <v>#REF!</v>
      </c>
      <c r="AG19" s="412">
        <f>AG21+AG24</f>
        <v>0</v>
      </c>
      <c r="AH19" s="413"/>
      <c r="AI19" s="413"/>
      <c r="AJ19" s="414"/>
    </row>
    <row r="20" spans="2:36" ht="4.5" customHeight="1" thickBot="1">
      <c r="B20" s="759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0"/>
      <c r="T20" s="760"/>
      <c r="U20" s="760"/>
      <c r="V20" s="760"/>
      <c r="W20" s="760"/>
      <c r="X20" s="760"/>
      <c r="Y20" s="760"/>
      <c r="Z20" s="760"/>
      <c r="AA20" s="760"/>
      <c r="AB20" s="760"/>
      <c r="AC20" s="760"/>
      <c r="AD20" s="760"/>
      <c r="AE20" s="760"/>
      <c r="AF20" s="760"/>
      <c r="AG20" s="760"/>
      <c r="AH20" s="760"/>
      <c r="AI20" s="760"/>
      <c r="AJ20" s="761"/>
    </row>
    <row r="21" spans="2:36" ht="108" customHeight="1" thickBot="1">
      <c r="B21" s="415" t="s">
        <v>44</v>
      </c>
      <c r="C21" s="416" t="s">
        <v>786</v>
      </c>
      <c r="D21" s="416" t="s">
        <v>787</v>
      </c>
      <c r="E21" s="416" t="s">
        <v>788</v>
      </c>
      <c r="F21" s="416" t="s">
        <v>789</v>
      </c>
      <c r="G21" s="416" t="s">
        <v>790</v>
      </c>
      <c r="H21" s="417" t="s">
        <v>791</v>
      </c>
      <c r="I21" s="418" t="s">
        <v>792</v>
      </c>
      <c r="J21" s="419"/>
      <c r="K21" s="419"/>
      <c r="L21" s="419"/>
      <c r="M21" s="419"/>
      <c r="N21" s="420"/>
      <c r="O21" s="421">
        <f>SUM(O22:O22)</f>
        <v>0</v>
      </c>
      <c r="P21" s="422">
        <f>SUM(P22:P22)</f>
        <v>0</v>
      </c>
      <c r="Q21" s="423">
        <f aca="true" t="shared" si="3" ref="Q21:AA21">SUM(Q22:Q22)</f>
        <v>0</v>
      </c>
      <c r="R21" s="422">
        <f t="shared" si="3"/>
        <v>0</v>
      </c>
      <c r="S21" s="423">
        <f t="shared" si="3"/>
        <v>0</v>
      </c>
      <c r="T21" s="422">
        <f t="shared" si="3"/>
        <v>0</v>
      </c>
      <c r="U21" s="423">
        <f t="shared" si="3"/>
        <v>0</v>
      </c>
      <c r="V21" s="422">
        <f t="shared" si="3"/>
        <v>0</v>
      </c>
      <c r="W21" s="423">
        <f t="shared" si="3"/>
        <v>0</v>
      </c>
      <c r="X21" s="422">
        <f t="shared" si="3"/>
        <v>0</v>
      </c>
      <c r="Y21" s="423">
        <f t="shared" si="3"/>
        <v>0</v>
      </c>
      <c r="Z21" s="422">
        <f t="shared" si="3"/>
        <v>0</v>
      </c>
      <c r="AA21" s="423">
        <f t="shared" si="3"/>
        <v>0</v>
      </c>
      <c r="AB21" s="422">
        <f>SUM(AB22:AB22)</f>
        <v>0</v>
      </c>
      <c r="AC21" s="423">
        <f>SUM(AC22:AC22)</f>
        <v>0</v>
      </c>
      <c r="AD21" s="422">
        <f>SUM(AD22:AD22)</f>
        <v>0</v>
      </c>
      <c r="AE21" s="423">
        <f>SUM(O21,Q21,S21,U21,W21,Y21,AA21,AC21)</f>
        <v>0</v>
      </c>
      <c r="AF21" s="422">
        <f>SUM(P21,R21,T21,V21,X21,Z21,AB21,AD21)</f>
        <v>0</v>
      </c>
      <c r="AG21" s="424">
        <f>SUM(AG22:AG22)</f>
        <v>0</v>
      </c>
      <c r="AH21" s="425"/>
      <c r="AI21" s="425"/>
      <c r="AJ21" s="426"/>
    </row>
    <row r="22" spans="2:36" ht="108" customHeight="1" thickBot="1">
      <c r="B22" s="427" t="s">
        <v>1146</v>
      </c>
      <c r="C22" s="428"/>
      <c r="D22" s="429"/>
      <c r="E22" s="429"/>
      <c r="F22" s="430"/>
      <c r="G22" s="429"/>
      <c r="H22" s="431" t="s">
        <v>668</v>
      </c>
      <c r="I22" s="431" t="s">
        <v>669</v>
      </c>
      <c r="J22" s="464">
        <v>0.2</v>
      </c>
      <c r="K22" s="466">
        <v>1</v>
      </c>
      <c r="L22" s="433"/>
      <c r="M22" s="433"/>
      <c r="N22" s="434"/>
      <c r="O22" s="435"/>
      <c r="P22" s="436"/>
      <c r="Q22" s="437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9"/>
      <c r="AF22" s="439"/>
      <c r="AG22" s="440"/>
      <c r="AH22" s="441"/>
      <c r="AI22" s="441"/>
      <c r="AJ22" s="442"/>
    </row>
    <row r="23" spans="2:36" ht="4.5" customHeight="1" thickBot="1">
      <c r="B23" s="762"/>
      <c r="C23" s="763"/>
      <c r="D23" s="763"/>
      <c r="E23" s="763"/>
      <c r="F23" s="763"/>
      <c r="G23" s="763"/>
      <c r="H23" s="763"/>
      <c r="I23" s="763"/>
      <c r="J23" s="763"/>
      <c r="K23" s="763"/>
      <c r="L23" s="763"/>
      <c r="M23" s="763"/>
      <c r="N23" s="763"/>
      <c r="O23" s="763"/>
      <c r="P23" s="763"/>
      <c r="Q23" s="763"/>
      <c r="R23" s="763"/>
      <c r="S23" s="763"/>
      <c r="T23" s="763"/>
      <c r="U23" s="763"/>
      <c r="V23" s="763"/>
      <c r="W23" s="763"/>
      <c r="X23" s="763"/>
      <c r="Y23" s="763"/>
      <c r="Z23" s="763"/>
      <c r="AA23" s="763"/>
      <c r="AB23" s="763"/>
      <c r="AC23" s="763"/>
      <c r="AD23" s="763"/>
      <c r="AE23" s="763"/>
      <c r="AF23" s="763"/>
      <c r="AG23" s="763"/>
      <c r="AH23" s="763"/>
      <c r="AI23" s="763"/>
      <c r="AJ23" s="764"/>
    </row>
    <row r="24" spans="2:36" ht="108" customHeight="1" thickBot="1">
      <c r="B24" s="415" t="s">
        <v>44</v>
      </c>
      <c r="C24" s="416" t="s">
        <v>786</v>
      </c>
      <c r="D24" s="416" t="s">
        <v>787</v>
      </c>
      <c r="E24" s="416" t="s">
        <v>793</v>
      </c>
      <c r="F24" s="416" t="s">
        <v>789</v>
      </c>
      <c r="G24" s="416" t="s">
        <v>790</v>
      </c>
      <c r="H24" s="417" t="s">
        <v>791</v>
      </c>
      <c r="I24" s="418" t="s">
        <v>792</v>
      </c>
      <c r="J24" s="416"/>
      <c r="K24" s="443"/>
      <c r="L24" s="443"/>
      <c r="M24" s="419"/>
      <c r="N24" s="420"/>
      <c r="O24" s="421">
        <f>SUM(O25:O25)</f>
        <v>0</v>
      </c>
      <c r="P24" s="422">
        <f>SUM(P25:P25)</f>
        <v>0</v>
      </c>
      <c r="Q24" s="423">
        <f aca="true" t="shared" si="4" ref="Q24:AD24">SUM(Q25:Q25)</f>
        <v>0</v>
      </c>
      <c r="R24" s="422">
        <f t="shared" si="4"/>
        <v>0</v>
      </c>
      <c r="S24" s="423">
        <f t="shared" si="4"/>
        <v>0</v>
      </c>
      <c r="T24" s="422">
        <f t="shared" si="4"/>
        <v>0</v>
      </c>
      <c r="U24" s="423">
        <f t="shared" si="4"/>
        <v>0</v>
      </c>
      <c r="V24" s="422">
        <f t="shared" si="4"/>
        <v>0</v>
      </c>
      <c r="W24" s="423">
        <f t="shared" si="4"/>
        <v>0</v>
      </c>
      <c r="X24" s="422">
        <f t="shared" si="4"/>
        <v>0</v>
      </c>
      <c r="Y24" s="423">
        <f t="shared" si="4"/>
        <v>0</v>
      </c>
      <c r="Z24" s="422">
        <f t="shared" si="4"/>
        <v>0</v>
      </c>
      <c r="AA24" s="423">
        <f t="shared" si="4"/>
        <v>0</v>
      </c>
      <c r="AB24" s="422">
        <f t="shared" si="4"/>
        <v>0</v>
      </c>
      <c r="AC24" s="423">
        <f t="shared" si="4"/>
        <v>0</v>
      </c>
      <c r="AD24" s="422">
        <f t="shared" si="4"/>
        <v>0</v>
      </c>
      <c r="AE24" s="423">
        <f>SUM(O24,Q24,S24,U24,W24,Y24,AA24,AC24)</f>
        <v>0</v>
      </c>
      <c r="AF24" s="422">
        <f>SUM(P24,R24,T24,V24,X24,Z24,AB24,AD24)</f>
        <v>0</v>
      </c>
      <c r="AG24" s="424">
        <f>SUM(AG25:AG25)</f>
        <v>0</v>
      </c>
      <c r="AH24" s="425"/>
      <c r="AI24" s="425"/>
      <c r="AJ24" s="426"/>
    </row>
    <row r="25" spans="2:36" ht="108" customHeight="1" thickBot="1">
      <c r="B25" s="427" t="s">
        <v>1146</v>
      </c>
      <c r="C25" s="428"/>
      <c r="D25" s="429"/>
      <c r="E25" s="429"/>
      <c r="F25" s="444"/>
      <c r="G25" s="429"/>
      <c r="H25" s="445" t="s">
        <v>677</v>
      </c>
      <c r="I25" s="446" t="s">
        <v>678</v>
      </c>
      <c r="J25" s="464">
        <v>0.2</v>
      </c>
      <c r="K25" s="465">
        <v>1</v>
      </c>
      <c r="L25" s="448"/>
      <c r="M25" s="449"/>
      <c r="N25" s="450"/>
      <c r="O25" s="451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52"/>
      <c r="AH25" s="441"/>
      <c r="AI25" s="449"/>
      <c r="AJ25" s="453"/>
    </row>
    <row r="26" spans="2:36" ht="4.5" customHeight="1" thickBot="1">
      <c r="B26" s="762"/>
      <c r="C26" s="763"/>
      <c r="D26" s="763"/>
      <c r="E26" s="763"/>
      <c r="F26" s="763"/>
      <c r="G26" s="763"/>
      <c r="H26" s="763"/>
      <c r="I26" s="763"/>
      <c r="J26" s="763"/>
      <c r="K26" s="763"/>
      <c r="L26" s="763"/>
      <c r="M26" s="763"/>
      <c r="N26" s="763"/>
      <c r="O26" s="763"/>
      <c r="P26" s="763"/>
      <c r="Q26" s="763"/>
      <c r="R26" s="763"/>
      <c r="S26" s="763"/>
      <c r="T26" s="763"/>
      <c r="U26" s="763"/>
      <c r="V26" s="763"/>
      <c r="W26" s="763"/>
      <c r="X26" s="763"/>
      <c r="Y26" s="763"/>
      <c r="Z26" s="763"/>
      <c r="AA26" s="763"/>
      <c r="AB26" s="763"/>
      <c r="AC26" s="763"/>
      <c r="AD26" s="763"/>
      <c r="AE26" s="763"/>
      <c r="AF26" s="763"/>
      <c r="AG26" s="763"/>
      <c r="AH26" s="763"/>
      <c r="AI26" s="763"/>
      <c r="AJ26" s="764"/>
    </row>
    <row r="27" spans="2:36" ht="108" customHeight="1" thickBot="1">
      <c r="B27" s="415" t="s">
        <v>44</v>
      </c>
      <c r="C27" s="416" t="s">
        <v>786</v>
      </c>
      <c r="D27" s="416" t="s">
        <v>787</v>
      </c>
      <c r="E27" s="416" t="s">
        <v>788</v>
      </c>
      <c r="F27" s="416" t="s">
        <v>789</v>
      </c>
      <c r="G27" s="416" t="s">
        <v>790</v>
      </c>
      <c r="H27" s="417" t="s">
        <v>791</v>
      </c>
      <c r="I27" s="418" t="s">
        <v>792</v>
      </c>
      <c r="J27" s="419"/>
      <c r="K27" s="419"/>
      <c r="L27" s="419"/>
      <c r="M27" s="419"/>
      <c r="N27" s="420"/>
      <c r="O27" s="421">
        <f>SUM(O28:O28)</f>
        <v>0</v>
      </c>
      <c r="P27" s="422">
        <f>SUM(P28:P28)</f>
        <v>0</v>
      </c>
      <c r="Q27" s="423">
        <f aca="true" t="shared" si="5" ref="Q27:AA27">SUM(Q28:Q28)</f>
        <v>0</v>
      </c>
      <c r="R27" s="422">
        <f t="shared" si="5"/>
        <v>0</v>
      </c>
      <c r="S27" s="423">
        <f t="shared" si="5"/>
        <v>0</v>
      </c>
      <c r="T27" s="422">
        <f t="shared" si="5"/>
        <v>0</v>
      </c>
      <c r="U27" s="423">
        <f t="shared" si="5"/>
        <v>0</v>
      </c>
      <c r="V27" s="422">
        <f t="shared" si="5"/>
        <v>0</v>
      </c>
      <c r="W27" s="423">
        <f t="shared" si="5"/>
        <v>0</v>
      </c>
      <c r="X27" s="422">
        <f t="shared" si="5"/>
        <v>0</v>
      </c>
      <c r="Y27" s="423">
        <f t="shared" si="5"/>
        <v>0</v>
      </c>
      <c r="Z27" s="422">
        <f t="shared" si="5"/>
        <v>0</v>
      </c>
      <c r="AA27" s="423">
        <f t="shared" si="5"/>
        <v>0</v>
      </c>
      <c r="AB27" s="422">
        <f>SUM(AB28:AB28)</f>
        <v>0</v>
      </c>
      <c r="AC27" s="423">
        <f>SUM(AC28:AC28)</f>
        <v>0</v>
      </c>
      <c r="AD27" s="422">
        <f>SUM(AD28:AD28)</f>
        <v>0</v>
      </c>
      <c r="AE27" s="423">
        <f>SUM(O27,Q27,S27,U27,W27,Y27,AA27,AC27)</f>
        <v>0</v>
      </c>
      <c r="AF27" s="422">
        <f>SUM(P27,R27,T27,V27,X27,Z27,AB27,AD27)</f>
        <v>0</v>
      </c>
      <c r="AG27" s="424">
        <f>SUM(AG28:AG28)</f>
        <v>0</v>
      </c>
      <c r="AH27" s="425"/>
      <c r="AI27" s="425"/>
      <c r="AJ27" s="426"/>
    </row>
    <row r="28" spans="2:36" ht="108" customHeight="1" thickBot="1">
      <c r="B28" s="427" t="s">
        <v>1147</v>
      </c>
      <c r="C28" s="428"/>
      <c r="D28" s="429"/>
      <c r="E28" s="429"/>
      <c r="F28" s="430"/>
      <c r="G28" s="429"/>
      <c r="H28" s="431" t="s">
        <v>680</v>
      </c>
      <c r="I28" s="431" t="s">
        <v>679</v>
      </c>
      <c r="J28" s="431">
        <v>0</v>
      </c>
      <c r="K28" s="432">
        <v>1</v>
      </c>
      <c r="L28" s="433"/>
      <c r="M28" s="433"/>
      <c r="N28" s="434"/>
      <c r="O28" s="435"/>
      <c r="P28" s="436"/>
      <c r="Q28" s="437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438"/>
      <c r="AD28" s="438"/>
      <c r="AE28" s="439"/>
      <c r="AF28" s="439"/>
      <c r="AG28" s="440"/>
      <c r="AH28" s="441"/>
      <c r="AI28" s="441"/>
      <c r="AJ28" s="442"/>
    </row>
    <row r="29" spans="2:36" ht="4.5" customHeight="1" thickBot="1">
      <c r="B29" s="762"/>
      <c r="C29" s="763"/>
      <c r="D29" s="763"/>
      <c r="E29" s="763"/>
      <c r="F29" s="763"/>
      <c r="G29" s="763"/>
      <c r="H29" s="763"/>
      <c r="I29" s="763"/>
      <c r="J29" s="763"/>
      <c r="K29" s="763"/>
      <c r="L29" s="763"/>
      <c r="M29" s="763"/>
      <c r="N29" s="763"/>
      <c r="O29" s="763"/>
      <c r="P29" s="763"/>
      <c r="Q29" s="763"/>
      <c r="R29" s="763"/>
      <c r="S29" s="763"/>
      <c r="T29" s="763"/>
      <c r="U29" s="763"/>
      <c r="V29" s="763"/>
      <c r="W29" s="763"/>
      <c r="X29" s="763"/>
      <c r="Y29" s="763"/>
      <c r="Z29" s="763"/>
      <c r="AA29" s="763"/>
      <c r="AB29" s="763"/>
      <c r="AC29" s="763"/>
      <c r="AD29" s="763"/>
      <c r="AE29" s="763"/>
      <c r="AF29" s="763"/>
      <c r="AG29" s="763"/>
      <c r="AH29" s="763"/>
      <c r="AI29" s="763"/>
      <c r="AJ29" s="764"/>
    </row>
    <row r="30" spans="2:36" ht="108" customHeight="1" thickBot="1">
      <c r="B30" s="415" t="s">
        <v>44</v>
      </c>
      <c r="C30" s="416" t="s">
        <v>786</v>
      </c>
      <c r="D30" s="416" t="s">
        <v>787</v>
      </c>
      <c r="E30" s="416" t="s">
        <v>793</v>
      </c>
      <c r="F30" s="416" t="s">
        <v>789</v>
      </c>
      <c r="G30" s="416" t="s">
        <v>790</v>
      </c>
      <c r="H30" s="417" t="s">
        <v>791</v>
      </c>
      <c r="I30" s="418" t="s">
        <v>792</v>
      </c>
      <c r="J30" s="416"/>
      <c r="K30" s="443"/>
      <c r="L30" s="443"/>
      <c r="M30" s="419"/>
      <c r="N30" s="420"/>
      <c r="O30" s="421">
        <f>SUM(O31:O31)</f>
        <v>0</v>
      </c>
      <c r="P30" s="422">
        <f>SUM(P31:P31)</f>
        <v>0</v>
      </c>
      <c r="Q30" s="423">
        <f aca="true" t="shared" si="6" ref="Q30:AD30">SUM(Q31:Q31)</f>
        <v>0</v>
      </c>
      <c r="R30" s="422">
        <f t="shared" si="6"/>
        <v>0</v>
      </c>
      <c r="S30" s="423">
        <f t="shared" si="6"/>
        <v>0</v>
      </c>
      <c r="T30" s="422">
        <f t="shared" si="6"/>
        <v>0</v>
      </c>
      <c r="U30" s="423">
        <f t="shared" si="6"/>
        <v>0</v>
      </c>
      <c r="V30" s="422">
        <f t="shared" si="6"/>
        <v>0</v>
      </c>
      <c r="W30" s="423">
        <f t="shared" si="6"/>
        <v>0</v>
      </c>
      <c r="X30" s="422">
        <f t="shared" si="6"/>
        <v>0</v>
      </c>
      <c r="Y30" s="423">
        <f t="shared" si="6"/>
        <v>0</v>
      </c>
      <c r="Z30" s="422">
        <f t="shared" si="6"/>
        <v>0</v>
      </c>
      <c r="AA30" s="423">
        <f t="shared" si="6"/>
        <v>0</v>
      </c>
      <c r="AB30" s="422">
        <f t="shared" si="6"/>
        <v>0</v>
      </c>
      <c r="AC30" s="423">
        <f t="shared" si="6"/>
        <v>0</v>
      </c>
      <c r="AD30" s="422">
        <f t="shared" si="6"/>
        <v>0</v>
      </c>
      <c r="AE30" s="423">
        <f>SUM(O30,Q30,S30,U30,W30,Y30,AA30,AC30)</f>
        <v>0</v>
      </c>
      <c r="AF30" s="422">
        <f>SUM(P30,R30,T30,V30,X30,Z30,AB30,AD30)</f>
        <v>0</v>
      </c>
      <c r="AG30" s="424">
        <f>SUM(AG31:AG31)</f>
        <v>0</v>
      </c>
      <c r="AH30" s="425"/>
      <c r="AI30" s="425"/>
      <c r="AJ30" s="426"/>
    </row>
    <row r="31" spans="2:36" ht="108" customHeight="1" thickBot="1">
      <c r="B31" s="427" t="s">
        <v>1146</v>
      </c>
      <c r="C31" s="428"/>
      <c r="D31" s="429"/>
      <c r="E31" s="429"/>
      <c r="F31" s="444"/>
      <c r="G31" s="429"/>
      <c r="H31" s="445" t="s">
        <v>681</v>
      </c>
      <c r="I31" s="446" t="s">
        <v>611</v>
      </c>
      <c r="J31" s="431">
        <v>0</v>
      </c>
      <c r="K31" s="447">
        <v>1</v>
      </c>
      <c r="L31" s="448"/>
      <c r="M31" s="449"/>
      <c r="N31" s="450"/>
      <c r="O31" s="451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52"/>
      <c r="AH31" s="441"/>
      <c r="AI31" s="449"/>
      <c r="AJ31" s="453"/>
    </row>
    <row r="32" spans="2:36" ht="4.5" customHeight="1" thickBot="1">
      <c r="B32" s="762"/>
      <c r="C32" s="763"/>
      <c r="D32" s="763"/>
      <c r="E32" s="763"/>
      <c r="F32" s="763"/>
      <c r="G32" s="763"/>
      <c r="H32" s="763"/>
      <c r="I32" s="763"/>
      <c r="J32" s="763"/>
      <c r="K32" s="763"/>
      <c r="L32" s="763"/>
      <c r="M32" s="763"/>
      <c r="N32" s="763"/>
      <c r="O32" s="763"/>
      <c r="P32" s="763"/>
      <c r="Q32" s="763"/>
      <c r="R32" s="763"/>
      <c r="S32" s="763"/>
      <c r="T32" s="763"/>
      <c r="U32" s="763"/>
      <c r="V32" s="763"/>
      <c r="W32" s="763"/>
      <c r="X32" s="763"/>
      <c r="Y32" s="763"/>
      <c r="Z32" s="763"/>
      <c r="AA32" s="763"/>
      <c r="AB32" s="763"/>
      <c r="AC32" s="763"/>
      <c r="AD32" s="763"/>
      <c r="AE32" s="763"/>
      <c r="AF32" s="763"/>
      <c r="AG32" s="763"/>
      <c r="AH32" s="763"/>
      <c r="AI32" s="763"/>
      <c r="AJ32" s="764"/>
    </row>
    <row r="33" spans="2:36" ht="108" customHeight="1" thickBot="1">
      <c r="B33" s="415" t="s">
        <v>44</v>
      </c>
      <c r="C33" s="416" t="s">
        <v>786</v>
      </c>
      <c r="D33" s="416" t="s">
        <v>787</v>
      </c>
      <c r="E33" s="416" t="s">
        <v>788</v>
      </c>
      <c r="F33" s="416" t="s">
        <v>789</v>
      </c>
      <c r="G33" s="416" t="s">
        <v>790</v>
      </c>
      <c r="H33" s="417" t="s">
        <v>791</v>
      </c>
      <c r="I33" s="418" t="s">
        <v>792</v>
      </c>
      <c r="J33" s="419"/>
      <c r="K33" s="419"/>
      <c r="L33" s="419"/>
      <c r="M33" s="419"/>
      <c r="N33" s="420"/>
      <c r="O33" s="421">
        <f>SUM(O34:O34)</f>
        <v>0</v>
      </c>
      <c r="P33" s="422">
        <f>SUM(P34:P34)</f>
        <v>0</v>
      </c>
      <c r="Q33" s="423">
        <f aca="true" t="shared" si="7" ref="Q33:AA33">SUM(Q34:Q34)</f>
        <v>0</v>
      </c>
      <c r="R33" s="422">
        <f t="shared" si="7"/>
        <v>0</v>
      </c>
      <c r="S33" s="423">
        <f t="shared" si="7"/>
        <v>0</v>
      </c>
      <c r="T33" s="422">
        <f t="shared" si="7"/>
        <v>0</v>
      </c>
      <c r="U33" s="423">
        <f t="shared" si="7"/>
        <v>0</v>
      </c>
      <c r="V33" s="422">
        <f t="shared" si="7"/>
        <v>0</v>
      </c>
      <c r="W33" s="423">
        <f t="shared" si="7"/>
        <v>0</v>
      </c>
      <c r="X33" s="422">
        <f t="shared" si="7"/>
        <v>0</v>
      </c>
      <c r="Y33" s="423">
        <f t="shared" si="7"/>
        <v>0</v>
      </c>
      <c r="Z33" s="422">
        <f t="shared" si="7"/>
        <v>0</v>
      </c>
      <c r="AA33" s="423">
        <f t="shared" si="7"/>
        <v>0</v>
      </c>
      <c r="AB33" s="422">
        <f>SUM(AB34:AB34)</f>
        <v>0</v>
      </c>
      <c r="AC33" s="423">
        <f>SUM(AC34:AC34)</f>
        <v>0</v>
      </c>
      <c r="AD33" s="422">
        <f>SUM(AD34:AD34)</f>
        <v>0</v>
      </c>
      <c r="AE33" s="423">
        <f>SUM(O33,Q33,S33,U33,W33,Y33,AA33,AC33)</f>
        <v>0</v>
      </c>
      <c r="AF33" s="422">
        <f>SUM(P33,R33,T33,V33,X33,Z33,AB33,AD33)</f>
        <v>0</v>
      </c>
      <c r="AG33" s="424">
        <f>SUM(AG34:AG34)</f>
        <v>0</v>
      </c>
      <c r="AH33" s="425"/>
      <c r="AI33" s="425"/>
      <c r="AJ33" s="426"/>
    </row>
    <row r="34" spans="2:36" ht="108" customHeight="1" thickBot="1">
      <c r="B34" s="427" t="s">
        <v>1147</v>
      </c>
      <c r="C34" s="428"/>
      <c r="D34" s="429"/>
      <c r="E34" s="429"/>
      <c r="F34" s="430"/>
      <c r="G34" s="429"/>
      <c r="H34" s="431" t="s">
        <v>686</v>
      </c>
      <c r="I34" s="431" t="s">
        <v>685</v>
      </c>
      <c r="J34" s="431">
        <v>1</v>
      </c>
      <c r="K34" s="432">
        <v>1</v>
      </c>
      <c r="L34" s="433"/>
      <c r="M34" s="433"/>
      <c r="N34" s="434"/>
      <c r="O34" s="435"/>
      <c r="P34" s="436"/>
      <c r="Q34" s="437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9"/>
      <c r="AF34" s="439"/>
      <c r="AG34" s="440"/>
      <c r="AH34" s="441"/>
      <c r="AI34" s="441"/>
      <c r="AJ34" s="442"/>
    </row>
    <row r="35" spans="2:36" ht="4.5" customHeight="1" thickBot="1">
      <c r="B35" s="762"/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3"/>
      <c r="O35" s="763"/>
      <c r="P35" s="763"/>
      <c r="Q35" s="763"/>
      <c r="R35" s="763"/>
      <c r="S35" s="763"/>
      <c r="T35" s="763"/>
      <c r="U35" s="763"/>
      <c r="V35" s="763"/>
      <c r="W35" s="763"/>
      <c r="X35" s="763"/>
      <c r="Y35" s="763"/>
      <c r="Z35" s="763"/>
      <c r="AA35" s="763"/>
      <c r="AB35" s="763"/>
      <c r="AC35" s="763"/>
      <c r="AD35" s="763"/>
      <c r="AE35" s="763"/>
      <c r="AF35" s="763"/>
      <c r="AG35" s="763"/>
      <c r="AH35" s="763"/>
      <c r="AI35" s="763"/>
      <c r="AJ35" s="764"/>
    </row>
    <row r="36" spans="2:36" ht="108" customHeight="1" thickBot="1">
      <c r="B36" s="415" t="s">
        <v>44</v>
      </c>
      <c r="C36" s="416" t="s">
        <v>786</v>
      </c>
      <c r="D36" s="416" t="s">
        <v>787</v>
      </c>
      <c r="E36" s="416" t="s">
        <v>793</v>
      </c>
      <c r="F36" s="416" t="s">
        <v>789</v>
      </c>
      <c r="G36" s="416" t="s">
        <v>790</v>
      </c>
      <c r="H36" s="417" t="s">
        <v>791</v>
      </c>
      <c r="I36" s="418" t="s">
        <v>792</v>
      </c>
      <c r="J36" s="416"/>
      <c r="K36" s="443"/>
      <c r="L36" s="443"/>
      <c r="M36" s="419"/>
      <c r="N36" s="420"/>
      <c r="O36" s="421">
        <f>SUM(O37:O37)</f>
        <v>0</v>
      </c>
      <c r="P36" s="422">
        <f>SUM(P37:P37)</f>
        <v>0</v>
      </c>
      <c r="Q36" s="423">
        <f aca="true" t="shared" si="8" ref="Q36:AD36">SUM(Q37:Q37)</f>
        <v>0</v>
      </c>
      <c r="R36" s="422">
        <f t="shared" si="8"/>
        <v>0</v>
      </c>
      <c r="S36" s="423">
        <f t="shared" si="8"/>
        <v>0</v>
      </c>
      <c r="T36" s="422">
        <f t="shared" si="8"/>
        <v>0</v>
      </c>
      <c r="U36" s="423">
        <f t="shared" si="8"/>
        <v>0</v>
      </c>
      <c r="V36" s="422">
        <f t="shared" si="8"/>
        <v>0</v>
      </c>
      <c r="W36" s="423">
        <f t="shared" si="8"/>
        <v>0</v>
      </c>
      <c r="X36" s="422">
        <f t="shared" si="8"/>
        <v>0</v>
      </c>
      <c r="Y36" s="423">
        <f t="shared" si="8"/>
        <v>0</v>
      </c>
      <c r="Z36" s="422">
        <f t="shared" si="8"/>
        <v>0</v>
      </c>
      <c r="AA36" s="423">
        <f t="shared" si="8"/>
        <v>0</v>
      </c>
      <c r="AB36" s="422">
        <f t="shared" si="8"/>
        <v>0</v>
      </c>
      <c r="AC36" s="423">
        <f t="shared" si="8"/>
        <v>0</v>
      </c>
      <c r="AD36" s="422">
        <f t="shared" si="8"/>
        <v>0</v>
      </c>
      <c r="AE36" s="423">
        <f>SUM(O36,Q36,S36,U36,W36,Y36,AA36,AC36)</f>
        <v>0</v>
      </c>
      <c r="AF36" s="422">
        <f>SUM(P36,R36,T36,V36,X36,Z36,AB36,AD36)</f>
        <v>0</v>
      </c>
      <c r="AG36" s="424">
        <f>SUM(AG37:AG37)</f>
        <v>0</v>
      </c>
      <c r="AH36" s="425"/>
      <c r="AI36" s="425"/>
      <c r="AJ36" s="426"/>
    </row>
    <row r="37" spans="2:36" ht="108" customHeight="1" thickBot="1">
      <c r="B37" s="427" t="s">
        <v>1147</v>
      </c>
      <c r="C37" s="428"/>
      <c r="D37" s="429"/>
      <c r="E37" s="429"/>
      <c r="F37" s="444"/>
      <c r="G37" s="429"/>
      <c r="H37" s="445" t="s">
        <v>684</v>
      </c>
      <c r="I37" s="446" t="s">
        <v>682</v>
      </c>
      <c r="J37" s="431">
        <v>0</v>
      </c>
      <c r="K37" s="447">
        <v>200</v>
      </c>
      <c r="L37" s="448"/>
      <c r="M37" s="449"/>
      <c r="N37" s="450"/>
      <c r="O37" s="451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  <c r="AA37" s="439"/>
      <c r="AB37" s="439"/>
      <c r="AC37" s="439"/>
      <c r="AD37" s="439"/>
      <c r="AE37" s="439"/>
      <c r="AF37" s="439"/>
      <c r="AG37" s="452"/>
      <c r="AH37" s="441"/>
      <c r="AI37" s="449"/>
      <c r="AJ37" s="453"/>
    </row>
    <row r="38" spans="2:36" ht="4.5" customHeight="1" thickBot="1">
      <c r="B38" s="762"/>
      <c r="C38" s="763"/>
      <c r="D38" s="763"/>
      <c r="E38" s="763"/>
      <c r="F38" s="763"/>
      <c r="G38" s="763"/>
      <c r="H38" s="763"/>
      <c r="I38" s="763"/>
      <c r="J38" s="763"/>
      <c r="K38" s="763"/>
      <c r="L38" s="763"/>
      <c r="M38" s="763"/>
      <c r="N38" s="763"/>
      <c r="O38" s="763"/>
      <c r="P38" s="763"/>
      <c r="Q38" s="763"/>
      <c r="R38" s="763"/>
      <c r="S38" s="763"/>
      <c r="T38" s="763"/>
      <c r="U38" s="763"/>
      <c r="V38" s="763"/>
      <c r="W38" s="763"/>
      <c r="X38" s="763"/>
      <c r="Y38" s="763"/>
      <c r="Z38" s="763"/>
      <c r="AA38" s="763"/>
      <c r="AB38" s="763"/>
      <c r="AC38" s="763"/>
      <c r="AD38" s="763"/>
      <c r="AE38" s="763"/>
      <c r="AF38" s="763"/>
      <c r="AG38" s="763"/>
      <c r="AH38" s="763"/>
      <c r="AI38" s="763"/>
      <c r="AJ38" s="764"/>
    </row>
  </sheetData>
  <sheetProtection password="CFC3" sheet="1"/>
  <mergeCells count="69">
    <mergeCell ref="B23:AJ23"/>
    <mergeCell ref="B26:AJ26"/>
    <mergeCell ref="B29:AJ29"/>
    <mergeCell ref="B32:AJ32"/>
    <mergeCell ref="B35:AJ35"/>
    <mergeCell ref="B38:AJ38"/>
    <mergeCell ref="AG17:AG18"/>
    <mergeCell ref="AH17:AH18"/>
    <mergeCell ref="AI17:AI18"/>
    <mergeCell ref="AJ17:AJ18"/>
    <mergeCell ref="C19:H19"/>
    <mergeCell ref="B20:AJ20"/>
    <mergeCell ref="U17:V17"/>
    <mergeCell ref="W17:X17"/>
    <mergeCell ref="Y17:Z17"/>
    <mergeCell ref="AA17:AB17"/>
    <mergeCell ref="AC17:AD17"/>
    <mergeCell ref="AE17:AF17"/>
    <mergeCell ref="L17:L18"/>
    <mergeCell ref="M17:M18"/>
    <mergeCell ref="N17:N18"/>
    <mergeCell ref="O17:P17"/>
    <mergeCell ref="Q17:R17"/>
    <mergeCell ref="S17:T17"/>
    <mergeCell ref="B15:AJ15"/>
    <mergeCell ref="B16:D16"/>
    <mergeCell ref="F16:N16"/>
    <mergeCell ref="O16:AF16"/>
    <mergeCell ref="AG16:AJ16"/>
    <mergeCell ref="B17:B18"/>
    <mergeCell ref="C17:H18"/>
    <mergeCell ref="I17:I18"/>
    <mergeCell ref="J17:J18"/>
    <mergeCell ref="K17:K18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N4"/>
    <mergeCell ref="O4:Q4"/>
    <mergeCell ref="R4:T4"/>
    <mergeCell ref="U4:AJ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9">
    <tabColor rgb="FF7030A0"/>
  </sheetPr>
  <dimension ref="B1:AK36"/>
  <sheetViews>
    <sheetView zoomScale="70" zoomScaleNormal="70" zoomScalePageLayoutView="0" workbookViewId="0" topLeftCell="B1">
      <selection activeCell="B6" sqref="B6:AJ82"/>
    </sheetView>
  </sheetViews>
  <sheetFormatPr defaultColWidth="11.421875" defaultRowHeight="15"/>
  <cols>
    <col min="1" max="1" width="4.57421875" style="397" customWidth="1"/>
    <col min="2" max="2" width="15.8515625" style="457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37.421875" style="458" bestFit="1" customWidth="1"/>
    <col min="9" max="9" width="15.7109375" style="458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19" t="s">
        <v>1189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1"/>
    </row>
    <row r="3" spans="2:36" ht="12.75" thickBot="1">
      <c r="B3" s="722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4"/>
    </row>
    <row r="4" spans="2:36" ht="33.75" customHeight="1">
      <c r="B4" s="725" t="s">
        <v>799</v>
      </c>
      <c r="C4" s="726"/>
      <c r="D4" s="726"/>
      <c r="E4" s="726"/>
      <c r="F4" s="726"/>
      <c r="G4" s="726"/>
      <c r="H4" s="727"/>
      <c r="I4" s="728" t="s">
        <v>1148</v>
      </c>
      <c r="J4" s="729"/>
      <c r="K4" s="729"/>
      <c r="L4" s="729"/>
      <c r="M4" s="729"/>
      <c r="N4" s="729"/>
      <c r="O4" s="728" t="s">
        <v>757</v>
      </c>
      <c r="P4" s="729"/>
      <c r="Q4" s="729"/>
      <c r="R4" s="729"/>
      <c r="S4" s="729"/>
      <c r="T4" s="730"/>
      <c r="U4" s="731" t="s">
        <v>758</v>
      </c>
      <c r="V4" s="732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3"/>
    </row>
    <row r="5" spans="2:36" ht="35.25" customHeight="1" thickBot="1">
      <c r="B5" s="736" t="s">
        <v>1149</v>
      </c>
      <c r="C5" s="737"/>
      <c r="D5" s="738"/>
      <c r="E5" s="398"/>
      <c r="F5" s="737" t="s">
        <v>816</v>
      </c>
      <c r="G5" s="737"/>
      <c r="H5" s="737"/>
      <c r="I5" s="737"/>
      <c r="J5" s="737"/>
      <c r="K5" s="737"/>
      <c r="L5" s="737"/>
      <c r="M5" s="737"/>
      <c r="N5" s="738"/>
      <c r="O5" s="739" t="s">
        <v>759</v>
      </c>
      <c r="P5" s="740"/>
      <c r="Q5" s="740"/>
      <c r="R5" s="740"/>
      <c r="S5" s="740"/>
      <c r="T5" s="740"/>
      <c r="U5" s="740"/>
      <c r="V5" s="740"/>
      <c r="W5" s="740"/>
      <c r="X5" s="740"/>
      <c r="Y5" s="740"/>
      <c r="Z5" s="740"/>
      <c r="AA5" s="740"/>
      <c r="AB5" s="740"/>
      <c r="AC5" s="740"/>
      <c r="AD5" s="740"/>
      <c r="AE5" s="740"/>
      <c r="AF5" s="741"/>
      <c r="AG5" s="742" t="s">
        <v>760</v>
      </c>
      <c r="AH5" s="743"/>
      <c r="AI5" s="743"/>
      <c r="AJ5" s="744"/>
    </row>
    <row r="6" spans="2:36" ht="36" customHeight="1">
      <c r="B6" s="745" t="s">
        <v>761</v>
      </c>
      <c r="C6" s="747" t="s">
        <v>762</v>
      </c>
      <c r="D6" s="748"/>
      <c r="E6" s="748"/>
      <c r="F6" s="748"/>
      <c r="G6" s="748"/>
      <c r="H6" s="748"/>
      <c r="I6" s="751" t="s">
        <v>763</v>
      </c>
      <c r="J6" s="753" t="s">
        <v>764</v>
      </c>
      <c r="K6" s="753" t="s">
        <v>765</v>
      </c>
      <c r="L6" s="717" t="s">
        <v>766</v>
      </c>
      <c r="M6" s="772" t="s">
        <v>767</v>
      </c>
      <c r="N6" s="774" t="s">
        <v>768</v>
      </c>
      <c r="O6" s="776" t="s">
        <v>769</v>
      </c>
      <c r="P6" s="735"/>
      <c r="Q6" s="734" t="s">
        <v>770</v>
      </c>
      <c r="R6" s="735"/>
      <c r="S6" s="734" t="s">
        <v>771</v>
      </c>
      <c r="T6" s="735"/>
      <c r="U6" s="734" t="s">
        <v>772</v>
      </c>
      <c r="V6" s="735"/>
      <c r="W6" s="734" t="s">
        <v>773</v>
      </c>
      <c r="X6" s="735"/>
      <c r="Y6" s="734" t="s">
        <v>774</v>
      </c>
      <c r="Z6" s="735"/>
      <c r="AA6" s="734" t="s">
        <v>775</v>
      </c>
      <c r="AB6" s="735"/>
      <c r="AC6" s="734" t="s">
        <v>776</v>
      </c>
      <c r="AD6" s="735"/>
      <c r="AE6" s="734" t="s">
        <v>777</v>
      </c>
      <c r="AF6" s="765"/>
      <c r="AG6" s="766" t="s">
        <v>778</v>
      </c>
      <c r="AH6" s="768" t="s">
        <v>779</v>
      </c>
      <c r="AI6" s="770" t="s">
        <v>780</v>
      </c>
      <c r="AJ6" s="755" t="s">
        <v>781</v>
      </c>
    </row>
    <row r="7" spans="2:36" ht="80.25" customHeight="1" thickBot="1">
      <c r="B7" s="746"/>
      <c r="C7" s="749"/>
      <c r="D7" s="750"/>
      <c r="E7" s="750"/>
      <c r="F7" s="750"/>
      <c r="G7" s="750"/>
      <c r="H7" s="750"/>
      <c r="I7" s="752"/>
      <c r="J7" s="754" t="s">
        <v>764</v>
      </c>
      <c r="K7" s="754"/>
      <c r="L7" s="718"/>
      <c r="M7" s="773"/>
      <c r="N7" s="775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67"/>
      <c r="AH7" s="769"/>
      <c r="AI7" s="771"/>
      <c r="AJ7" s="756"/>
    </row>
    <row r="8" spans="2:36" ht="108" customHeight="1" thickBot="1">
      <c r="B8" s="403" t="s">
        <v>785</v>
      </c>
      <c r="C8" s="777"/>
      <c r="D8" s="778"/>
      <c r="E8" s="778"/>
      <c r="F8" s="778"/>
      <c r="G8" s="778"/>
      <c r="H8" s="778"/>
      <c r="I8" s="468"/>
      <c r="J8" s="469"/>
      <c r="K8" s="470"/>
      <c r="L8" s="406"/>
      <c r="M8" s="407"/>
      <c r="N8" s="408"/>
      <c r="O8" s="409">
        <f>O10+O13</f>
        <v>0</v>
      </c>
      <c r="P8" s="410">
        <f aca="true" t="shared" si="0" ref="P8:AD8">P10+P13</f>
        <v>0</v>
      </c>
      <c r="Q8" s="410">
        <f t="shared" si="0"/>
        <v>0</v>
      </c>
      <c r="R8" s="410">
        <f t="shared" si="0"/>
        <v>0</v>
      </c>
      <c r="S8" s="410">
        <f t="shared" si="0"/>
        <v>0</v>
      </c>
      <c r="T8" s="410">
        <f t="shared" si="0"/>
        <v>0</v>
      </c>
      <c r="U8" s="410">
        <f t="shared" si="0"/>
        <v>0</v>
      </c>
      <c r="V8" s="410">
        <f t="shared" si="0"/>
        <v>0</v>
      </c>
      <c r="W8" s="410">
        <f t="shared" si="0"/>
        <v>0</v>
      </c>
      <c r="X8" s="410">
        <f t="shared" si="0"/>
        <v>0</v>
      </c>
      <c r="Y8" s="410">
        <f t="shared" si="0"/>
        <v>0</v>
      </c>
      <c r="Z8" s="410">
        <f t="shared" si="0"/>
        <v>0</v>
      </c>
      <c r="AA8" s="410">
        <f t="shared" si="0"/>
        <v>0</v>
      </c>
      <c r="AB8" s="410">
        <f t="shared" si="0"/>
        <v>0</v>
      </c>
      <c r="AC8" s="410">
        <f t="shared" si="0"/>
        <v>0</v>
      </c>
      <c r="AD8" s="410">
        <f t="shared" si="0"/>
        <v>0</v>
      </c>
      <c r="AE8" s="410">
        <f>SUM(O8,Q8,S8,U8,W8,Y8,AA8,AC8)</f>
        <v>0</v>
      </c>
      <c r="AF8" s="411">
        <f>SUM(P8,R8,T8,V8,X8,Z8,AB8,AD8)</f>
        <v>0</v>
      </c>
      <c r="AG8" s="412">
        <f>AG10+AG13</f>
        <v>0</v>
      </c>
      <c r="AH8" s="413"/>
      <c r="AI8" s="413"/>
      <c r="AJ8" s="414"/>
    </row>
    <row r="9" spans="2:36" ht="5.25" customHeight="1" thickBot="1">
      <c r="B9" s="759"/>
      <c r="C9" s="760"/>
      <c r="D9" s="760"/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Q9" s="760"/>
      <c r="R9" s="760"/>
      <c r="S9" s="760"/>
      <c r="T9" s="760"/>
      <c r="U9" s="760"/>
      <c r="V9" s="760"/>
      <c r="W9" s="760"/>
      <c r="X9" s="760"/>
      <c r="Y9" s="760"/>
      <c r="Z9" s="760"/>
      <c r="AA9" s="760"/>
      <c r="AB9" s="760"/>
      <c r="AC9" s="760"/>
      <c r="AD9" s="760"/>
      <c r="AE9" s="760"/>
      <c r="AF9" s="760"/>
      <c r="AG9" s="760"/>
      <c r="AH9" s="760"/>
      <c r="AI9" s="760"/>
      <c r="AJ9" s="761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1" ref="Q10:AD10">SUM(Q11:Q11)</f>
        <v>0</v>
      </c>
      <c r="R10" s="422">
        <f t="shared" si="1"/>
        <v>0</v>
      </c>
      <c r="S10" s="423">
        <f t="shared" si="1"/>
        <v>0</v>
      </c>
      <c r="T10" s="422">
        <f t="shared" si="1"/>
        <v>0</v>
      </c>
      <c r="U10" s="423">
        <f t="shared" si="1"/>
        <v>0</v>
      </c>
      <c r="V10" s="422">
        <f t="shared" si="1"/>
        <v>0</v>
      </c>
      <c r="W10" s="423">
        <f t="shared" si="1"/>
        <v>0</v>
      </c>
      <c r="X10" s="422">
        <f t="shared" si="1"/>
        <v>0</v>
      </c>
      <c r="Y10" s="423">
        <f t="shared" si="1"/>
        <v>0</v>
      </c>
      <c r="Z10" s="422">
        <f t="shared" si="1"/>
        <v>0</v>
      </c>
      <c r="AA10" s="423">
        <f t="shared" si="1"/>
        <v>0</v>
      </c>
      <c r="AB10" s="422">
        <f>SUM(AB11:AB11)</f>
        <v>0</v>
      </c>
      <c r="AC10" s="423">
        <f t="shared" si="1"/>
        <v>0</v>
      </c>
      <c r="AD10" s="422">
        <f t="shared" si="1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27" t="s">
        <v>109</v>
      </c>
      <c r="C11" s="428"/>
      <c r="D11" s="429"/>
      <c r="E11" s="429"/>
      <c r="F11" s="430"/>
      <c r="G11" s="429"/>
      <c r="H11" s="431" t="s">
        <v>1150</v>
      </c>
      <c r="I11" s="431" t="s">
        <v>1151</v>
      </c>
      <c r="J11" s="431">
        <v>0</v>
      </c>
      <c r="K11" s="432">
        <v>1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4.5" customHeight="1" thickBot="1">
      <c r="B12" s="762"/>
      <c r="C12" s="763"/>
      <c r="D12" s="763"/>
      <c r="E12" s="763"/>
      <c r="F12" s="763"/>
      <c r="G12" s="763"/>
      <c r="H12" s="763"/>
      <c r="I12" s="763"/>
      <c r="J12" s="763"/>
      <c r="K12" s="763"/>
      <c r="L12" s="763"/>
      <c r="M12" s="763"/>
      <c r="N12" s="763"/>
      <c r="O12" s="763"/>
      <c r="P12" s="763"/>
      <c r="Q12" s="763"/>
      <c r="R12" s="763"/>
      <c r="S12" s="763"/>
      <c r="T12" s="763"/>
      <c r="U12" s="763"/>
      <c r="V12" s="763"/>
      <c r="W12" s="763"/>
      <c r="X12" s="763"/>
      <c r="Y12" s="763"/>
      <c r="Z12" s="763"/>
      <c r="AA12" s="763"/>
      <c r="AB12" s="763"/>
      <c r="AC12" s="763"/>
      <c r="AD12" s="763"/>
      <c r="AE12" s="763"/>
      <c r="AF12" s="763"/>
      <c r="AG12" s="763"/>
      <c r="AH12" s="763"/>
      <c r="AI12" s="763"/>
      <c r="AJ12" s="764"/>
    </row>
    <row r="13" spans="2:36" ht="108" customHeight="1" thickBot="1">
      <c r="B13" s="415" t="s">
        <v>44</v>
      </c>
      <c r="C13" s="416" t="s">
        <v>786</v>
      </c>
      <c r="D13" s="416" t="s">
        <v>787</v>
      </c>
      <c r="E13" s="416" t="s">
        <v>793</v>
      </c>
      <c r="F13" s="416" t="s">
        <v>789</v>
      </c>
      <c r="G13" s="416" t="s">
        <v>790</v>
      </c>
      <c r="H13" s="417" t="s">
        <v>791</v>
      </c>
      <c r="I13" s="418" t="s">
        <v>792</v>
      </c>
      <c r="J13" s="416"/>
      <c r="K13" s="443"/>
      <c r="L13" s="443"/>
      <c r="M13" s="419"/>
      <c r="N13" s="420"/>
      <c r="O13" s="421">
        <f>SUM(O14:O14)</f>
        <v>0</v>
      </c>
      <c r="P13" s="422">
        <f>SUM(P14:P14)</f>
        <v>0</v>
      </c>
      <c r="Q13" s="423">
        <f aca="true" t="shared" si="2" ref="Q13:AD13">SUM(Q14:Q14)</f>
        <v>0</v>
      </c>
      <c r="R13" s="422">
        <f t="shared" si="2"/>
        <v>0</v>
      </c>
      <c r="S13" s="423">
        <f t="shared" si="2"/>
        <v>0</v>
      </c>
      <c r="T13" s="422">
        <f t="shared" si="2"/>
        <v>0</v>
      </c>
      <c r="U13" s="423">
        <f t="shared" si="2"/>
        <v>0</v>
      </c>
      <c r="V13" s="422">
        <f t="shared" si="2"/>
        <v>0</v>
      </c>
      <c r="W13" s="423">
        <f t="shared" si="2"/>
        <v>0</v>
      </c>
      <c r="X13" s="422">
        <f t="shared" si="2"/>
        <v>0</v>
      </c>
      <c r="Y13" s="423">
        <f t="shared" si="2"/>
        <v>0</v>
      </c>
      <c r="Z13" s="422">
        <f t="shared" si="2"/>
        <v>0</v>
      </c>
      <c r="AA13" s="423">
        <f t="shared" si="2"/>
        <v>0</v>
      </c>
      <c r="AB13" s="422">
        <f t="shared" si="2"/>
        <v>0</v>
      </c>
      <c r="AC13" s="423">
        <f t="shared" si="2"/>
        <v>0</v>
      </c>
      <c r="AD13" s="422">
        <f t="shared" si="2"/>
        <v>0</v>
      </c>
      <c r="AE13" s="423">
        <f>SUM(O13,Q13,S13,U13,W13,Y13,AA13,AC13)</f>
        <v>0</v>
      </c>
      <c r="AF13" s="422">
        <f>SUM(P13,R13,T13,V13,X13,Z13,AB13,AD13)</f>
        <v>0</v>
      </c>
      <c r="AG13" s="424">
        <f>SUM(AG14:AG14)</f>
        <v>0</v>
      </c>
      <c r="AH13" s="425"/>
      <c r="AI13" s="425"/>
      <c r="AJ13" s="426"/>
    </row>
    <row r="14" spans="2:37" ht="108" customHeight="1" thickBot="1">
      <c r="B14" s="427" t="s">
        <v>109</v>
      </c>
      <c r="C14" s="428"/>
      <c r="D14" s="429"/>
      <c r="E14" s="429"/>
      <c r="F14" s="444"/>
      <c r="G14" s="429"/>
      <c r="H14" s="445" t="s">
        <v>1152</v>
      </c>
      <c r="I14" s="446" t="s">
        <v>1153</v>
      </c>
      <c r="J14" s="431">
        <v>0</v>
      </c>
      <c r="K14" s="447">
        <v>1</v>
      </c>
      <c r="L14" s="448"/>
      <c r="M14" s="449"/>
      <c r="N14" s="450"/>
      <c r="O14" s="451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52"/>
      <c r="AH14" s="441"/>
      <c r="AI14" s="449"/>
      <c r="AJ14" s="453"/>
      <c r="AK14" s="454"/>
    </row>
    <row r="15" spans="2:36" ht="94.5" customHeight="1" thickBot="1">
      <c r="B15" s="415" t="s">
        <v>44</v>
      </c>
      <c r="C15" s="416" t="s">
        <v>786</v>
      </c>
      <c r="D15" s="416" t="s">
        <v>787</v>
      </c>
      <c r="E15" s="416" t="s">
        <v>788</v>
      </c>
      <c r="F15" s="416" t="s">
        <v>789</v>
      </c>
      <c r="G15" s="416" t="s">
        <v>790</v>
      </c>
      <c r="H15" s="417" t="s">
        <v>791</v>
      </c>
      <c r="I15" s="418" t="s">
        <v>792</v>
      </c>
      <c r="J15" s="419"/>
      <c r="K15" s="419"/>
      <c r="L15" s="419"/>
      <c r="M15" s="419"/>
      <c r="N15" s="420"/>
      <c r="O15" s="421">
        <f>SUM(O16:O16)</f>
        <v>0</v>
      </c>
      <c r="P15" s="422">
        <f>SUM(P16:P16)</f>
        <v>0</v>
      </c>
      <c r="Q15" s="423">
        <f aca="true" t="shared" si="3" ref="Q15:AA15">SUM(Q16:Q16)</f>
        <v>0</v>
      </c>
      <c r="R15" s="422">
        <f t="shared" si="3"/>
        <v>0</v>
      </c>
      <c r="S15" s="423">
        <f t="shared" si="3"/>
        <v>0</v>
      </c>
      <c r="T15" s="422">
        <f t="shared" si="3"/>
        <v>0</v>
      </c>
      <c r="U15" s="423">
        <f t="shared" si="3"/>
        <v>0</v>
      </c>
      <c r="V15" s="422">
        <f t="shared" si="3"/>
        <v>0</v>
      </c>
      <c r="W15" s="423">
        <f t="shared" si="3"/>
        <v>0</v>
      </c>
      <c r="X15" s="422">
        <f t="shared" si="3"/>
        <v>0</v>
      </c>
      <c r="Y15" s="423">
        <f t="shared" si="3"/>
        <v>0</v>
      </c>
      <c r="Z15" s="422">
        <f t="shared" si="3"/>
        <v>0</v>
      </c>
      <c r="AA15" s="423">
        <f t="shared" si="3"/>
        <v>0</v>
      </c>
      <c r="AB15" s="422">
        <f>SUM(AB16:AB16)</f>
        <v>0</v>
      </c>
      <c r="AC15" s="423">
        <f>SUM(AC16:AC16)</f>
        <v>0</v>
      </c>
      <c r="AD15" s="422">
        <f>SUM(AD16:AD16)</f>
        <v>0</v>
      </c>
      <c r="AE15" s="423">
        <f>SUM(O15,Q15,S15,U15,W15,Y15,AA15,AC15)</f>
        <v>0</v>
      </c>
      <c r="AF15" s="422">
        <f>SUM(P15,R15,T15,V15,X15,Z15,AB15,AD15)</f>
        <v>0</v>
      </c>
      <c r="AG15" s="424">
        <f>SUM(AG16:AG16)</f>
        <v>0</v>
      </c>
      <c r="AH15" s="425"/>
      <c r="AI15" s="425"/>
      <c r="AJ15" s="426"/>
    </row>
    <row r="16" spans="2:36" ht="134.25" customHeight="1" thickBot="1">
      <c r="B16" s="427" t="s">
        <v>109</v>
      </c>
      <c r="C16" s="428"/>
      <c r="D16" s="429"/>
      <c r="E16" s="429"/>
      <c r="F16" s="430"/>
      <c r="G16" s="429"/>
      <c r="H16" s="431" t="s">
        <v>1154</v>
      </c>
      <c r="I16" s="431" t="s">
        <v>1153</v>
      </c>
      <c r="J16" s="431">
        <v>0</v>
      </c>
      <c r="K16" s="432">
        <v>1</v>
      </c>
      <c r="L16" s="433"/>
      <c r="M16" s="433"/>
      <c r="N16" s="434"/>
      <c r="O16" s="435"/>
      <c r="P16" s="436"/>
      <c r="Q16" s="437"/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C16" s="438"/>
      <c r="AD16" s="438"/>
      <c r="AE16" s="439"/>
      <c r="AF16" s="439"/>
      <c r="AG16" s="440"/>
      <c r="AH16" s="441"/>
      <c r="AI16" s="441"/>
      <c r="AJ16" s="442"/>
    </row>
    <row r="17" spans="2:36" ht="39.75" customHeight="1" thickBot="1">
      <c r="B17" s="415" t="s">
        <v>44</v>
      </c>
      <c r="C17" s="416" t="s">
        <v>786</v>
      </c>
      <c r="D17" s="416" t="s">
        <v>787</v>
      </c>
      <c r="E17" s="416" t="s">
        <v>793</v>
      </c>
      <c r="F17" s="416" t="s">
        <v>789</v>
      </c>
      <c r="G17" s="416" t="s">
        <v>790</v>
      </c>
      <c r="H17" s="417" t="s">
        <v>791</v>
      </c>
      <c r="I17" s="418" t="s">
        <v>792</v>
      </c>
      <c r="J17" s="416"/>
      <c r="K17" s="443"/>
      <c r="L17" s="443"/>
      <c r="M17" s="419"/>
      <c r="N17" s="420"/>
      <c r="O17" s="421">
        <f>SUM(O18:O18)</f>
        <v>0</v>
      </c>
      <c r="P17" s="422">
        <f>SUM(P18:P18)</f>
        <v>0</v>
      </c>
      <c r="Q17" s="423">
        <f aca="true" t="shared" si="4" ref="Q17:AD17">SUM(Q18:Q18)</f>
        <v>0</v>
      </c>
      <c r="R17" s="422">
        <f t="shared" si="4"/>
        <v>0</v>
      </c>
      <c r="S17" s="423">
        <f t="shared" si="4"/>
        <v>0</v>
      </c>
      <c r="T17" s="422">
        <f t="shared" si="4"/>
        <v>0</v>
      </c>
      <c r="U17" s="423">
        <f t="shared" si="4"/>
        <v>0</v>
      </c>
      <c r="V17" s="422">
        <f t="shared" si="4"/>
        <v>0</v>
      </c>
      <c r="W17" s="423">
        <f t="shared" si="4"/>
        <v>0</v>
      </c>
      <c r="X17" s="422">
        <f t="shared" si="4"/>
        <v>0</v>
      </c>
      <c r="Y17" s="423">
        <f t="shared" si="4"/>
        <v>0</v>
      </c>
      <c r="Z17" s="422">
        <f t="shared" si="4"/>
        <v>0</v>
      </c>
      <c r="AA17" s="423">
        <f t="shared" si="4"/>
        <v>0</v>
      </c>
      <c r="AB17" s="422">
        <f t="shared" si="4"/>
        <v>0</v>
      </c>
      <c r="AC17" s="423">
        <f t="shared" si="4"/>
        <v>0</v>
      </c>
      <c r="AD17" s="422">
        <f t="shared" si="4"/>
        <v>0</v>
      </c>
      <c r="AE17" s="423">
        <f>SUM(O17,Q17,S17,U17,W17,Y17,AA17,AC17)</f>
        <v>0</v>
      </c>
      <c r="AF17" s="422">
        <f>SUM(P17,R17,T17,V17,X17,Z17,AB17,AD17)</f>
        <v>0</v>
      </c>
      <c r="AG17" s="424">
        <f>SUM(AG18:AG18)</f>
        <v>0</v>
      </c>
      <c r="AH17" s="425"/>
      <c r="AI17" s="425"/>
      <c r="AJ17" s="426"/>
    </row>
    <row r="18" spans="2:36" ht="108" customHeight="1" thickBot="1">
      <c r="B18" s="427" t="s">
        <v>109</v>
      </c>
      <c r="C18" s="428"/>
      <c r="D18" s="429"/>
      <c r="E18" s="429"/>
      <c r="F18" s="444"/>
      <c r="G18" s="429"/>
      <c r="H18" s="445" t="s">
        <v>1155</v>
      </c>
      <c r="I18" s="446" t="s">
        <v>1156</v>
      </c>
      <c r="J18" s="431">
        <v>2</v>
      </c>
      <c r="K18" s="447">
        <v>10</v>
      </c>
      <c r="L18" s="448"/>
      <c r="M18" s="449"/>
      <c r="N18" s="450"/>
      <c r="O18" s="451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52"/>
      <c r="AH18" s="441"/>
      <c r="AI18" s="449"/>
      <c r="AJ18" s="453"/>
    </row>
    <row r="19" spans="2:36" ht="4.5" customHeight="1" thickBot="1">
      <c r="B19" s="762"/>
      <c r="C19" s="763"/>
      <c r="D19" s="763"/>
      <c r="E19" s="763"/>
      <c r="F19" s="763"/>
      <c r="G19" s="763"/>
      <c r="H19" s="763"/>
      <c r="I19" s="763"/>
      <c r="J19" s="763"/>
      <c r="K19" s="763"/>
      <c r="L19" s="763"/>
      <c r="M19" s="763"/>
      <c r="N19" s="763"/>
      <c r="O19" s="763"/>
      <c r="P19" s="763"/>
      <c r="Q19" s="763"/>
      <c r="R19" s="763"/>
      <c r="S19" s="763"/>
      <c r="T19" s="763"/>
      <c r="U19" s="763"/>
      <c r="V19" s="763"/>
      <c r="W19" s="763"/>
      <c r="X19" s="763"/>
      <c r="Y19" s="763"/>
      <c r="Z19" s="763"/>
      <c r="AA19" s="763"/>
      <c r="AB19" s="763"/>
      <c r="AC19" s="763"/>
      <c r="AD19" s="763"/>
      <c r="AE19" s="763"/>
      <c r="AF19" s="763"/>
      <c r="AG19" s="763"/>
      <c r="AH19" s="763"/>
      <c r="AI19" s="763"/>
      <c r="AJ19" s="764"/>
    </row>
    <row r="20" spans="2:36" ht="108" customHeight="1" thickBot="1">
      <c r="B20" s="415" t="s">
        <v>44</v>
      </c>
      <c r="C20" s="416" t="s">
        <v>786</v>
      </c>
      <c r="D20" s="416" t="s">
        <v>787</v>
      </c>
      <c r="E20" s="416" t="s">
        <v>788</v>
      </c>
      <c r="F20" s="416" t="s">
        <v>789</v>
      </c>
      <c r="G20" s="416" t="s">
        <v>790</v>
      </c>
      <c r="H20" s="417" t="s">
        <v>791</v>
      </c>
      <c r="I20" s="418" t="s">
        <v>792</v>
      </c>
      <c r="J20" s="419"/>
      <c r="K20" s="419"/>
      <c r="L20" s="419"/>
      <c r="M20" s="419"/>
      <c r="N20" s="420"/>
      <c r="O20" s="421">
        <f>SUM(O21:O21)</f>
        <v>0</v>
      </c>
      <c r="P20" s="422">
        <f>SUM(P21:P21)</f>
        <v>0</v>
      </c>
      <c r="Q20" s="423">
        <f aca="true" t="shared" si="5" ref="Q20:AA20">SUM(Q21:Q21)</f>
        <v>0</v>
      </c>
      <c r="R20" s="422">
        <f t="shared" si="5"/>
        <v>0</v>
      </c>
      <c r="S20" s="423">
        <f t="shared" si="5"/>
        <v>0</v>
      </c>
      <c r="T20" s="422">
        <f t="shared" si="5"/>
        <v>0</v>
      </c>
      <c r="U20" s="423">
        <f t="shared" si="5"/>
        <v>0</v>
      </c>
      <c r="V20" s="422">
        <f t="shared" si="5"/>
        <v>0</v>
      </c>
      <c r="W20" s="423">
        <f t="shared" si="5"/>
        <v>0</v>
      </c>
      <c r="X20" s="422">
        <f t="shared" si="5"/>
        <v>0</v>
      </c>
      <c r="Y20" s="423">
        <f t="shared" si="5"/>
        <v>0</v>
      </c>
      <c r="Z20" s="422">
        <f t="shared" si="5"/>
        <v>0</v>
      </c>
      <c r="AA20" s="423">
        <f t="shared" si="5"/>
        <v>0</v>
      </c>
      <c r="AB20" s="422">
        <f>SUM(AB21:AB21)</f>
        <v>0</v>
      </c>
      <c r="AC20" s="423">
        <f>SUM(AC21:AC21)</f>
        <v>0</v>
      </c>
      <c r="AD20" s="422">
        <f>SUM(AD21:AD21)</f>
        <v>0</v>
      </c>
      <c r="AE20" s="423">
        <f>SUM(O20,Q20,S20,U20,W20,Y20,AA20,AC20)</f>
        <v>0</v>
      </c>
      <c r="AF20" s="422">
        <f>SUM(P20,R20,T20,V20,X20,Z20,AB20,AD20)</f>
        <v>0</v>
      </c>
      <c r="AG20" s="424">
        <f>SUM(AG21:AG21)</f>
        <v>0</v>
      </c>
      <c r="AH20" s="425"/>
      <c r="AI20" s="425"/>
      <c r="AJ20" s="426"/>
    </row>
    <row r="21" spans="2:36" ht="108" customHeight="1" thickBot="1">
      <c r="B21" s="427" t="s">
        <v>109</v>
      </c>
      <c r="C21" s="428"/>
      <c r="D21" s="429"/>
      <c r="E21" s="429"/>
      <c r="F21" s="430"/>
      <c r="G21" s="429"/>
      <c r="H21" s="431" t="s">
        <v>1157</v>
      </c>
      <c r="I21" s="431" t="s">
        <v>1153</v>
      </c>
      <c r="J21" s="431">
        <v>0</v>
      </c>
      <c r="K21" s="432">
        <v>1</v>
      </c>
      <c r="L21" s="433"/>
      <c r="M21" s="433"/>
      <c r="N21" s="434"/>
      <c r="O21" s="435"/>
      <c r="P21" s="436"/>
      <c r="Q21" s="437"/>
      <c r="R21" s="438"/>
      <c r="S21" s="438"/>
      <c r="T21" s="438"/>
      <c r="U21" s="438"/>
      <c r="V21" s="438"/>
      <c r="W21" s="438"/>
      <c r="X21" s="438"/>
      <c r="Y21" s="438"/>
      <c r="Z21" s="438"/>
      <c r="AA21" s="438"/>
      <c r="AB21" s="438"/>
      <c r="AC21" s="438"/>
      <c r="AD21" s="438"/>
      <c r="AE21" s="439"/>
      <c r="AF21" s="439"/>
      <c r="AG21" s="440"/>
      <c r="AH21" s="441"/>
      <c r="AI21" s="441"/>
      <c r="AJ21" s="442"/>
    </row>
    <row r="22" spans="2:36" ht="54" customHeight="1" thickBot="1">
      <c r="B22" s="762"/>
      <c r="C22" s="763"/>
      <c r="D22" s="763"/>
      <c r="E22" s="763"/>
      <c r="F22" s="763"/>
      <c r="G22" s="763"/>
      <c r="H22" s="763"/>
      <c r="I22" s="763"/>
      <c r="J22" s="763"/>
      <c r="K22" s="763"/>
      <c r="L22" s="763"/>
      <c r="M22" s="763"/>
      <c r="N22" s="763"/>
      <c r="O22" s="763"/>
      <c r="P22" s="763"/>
      <c r="Q22" s="763"/>
      <c r="R22" s="763"/>
      <c r="S22" s="763"/>
      <c r="T22" s="763"/>
      <c r="U22" s="763"/>
      <c r="V22" s="763"/>
      <c r="W22" s="763"/>
      <c r="X22" s="763"/>
      <c r="Y22" s="763"/>
      <c r="Z22" s="763"/>
      <c r="AA22" s="763"/>
      <c r="AB22" s="763"/>
      <c r="AC22" s="763"/>
      <c r="AD22" s="763"/>
      <c r="AE22" s="763"/>
      <c r="AF22" s="763"/>
      <c r="AG22" s="763"/>
      <c r="AH22" s="763"/>
      <c r="AI22" s="763"/>
      <c r="AJ22" s="764"/>
    </row>
    <row r="23" spans="2:36" ht="35.25" customHeight="1" thickBot="1">
      <c r="B23" s="736" t="s">
        <v>1158</v>
      </c>
      <c r="C23" s="737"/>
      <c r="D23" s="738"/>
      <c r="E23" s="398"/>
      <c r="F23" s="737" t="s">
        <v>801</v>
      </c>
      <c r="G23" s="737"/>
      <c r="H23" s="737"/>
      <c r="I23" s="737"/>
      <c r="J23" s="737"/>
      <c r="K23" s="737"/>
      <c r="L23" s="737"/>
      <c r="M23" s="737"/>
      <c r="N23" s="738"/>
      <c r="O23" s="739" t="s">
        <v>759</v>
      </c>
      <c r="P23" s="740"/>
      <c r="Q23" s="740"/>
      <c r="R23" s="740"/>
      <c r="S23" s="740"/>
      <c r="T23" s="740"/>
      <c r="U23" s="740"/>
      <c r="V23" s="740"/>
      <c r="W23" s="740"/>
      <c r="X23" s="740"/>
      <c r="Y23" s="740"/>
      <c r="Z23" s="740"/>
      <c r="AA23" s="740"/>
      <c r="AB23" s="740"/>
      <c r="AC23" s="740"/>
      <c r="AD23" s="740"/>
      <c r="AE23" s="740"/>
      <c r="AF23" s="741"/>
      <c r="AG23" s="742" t="s">
        <v>760</v>
      </c>
      <c r="AH23" s="743"/>
      <c r="AI23" s="743"/>
      <c r="AJ23" s="744"/>
    </row>
    <row r="24" spans="2:36" ht="35.25" customHeight="1">
      <c r="B24" s="745" t="s">
        <v>761</v>
      </c>
      <c r="C24" s="747" t="s">
        <v>762</v>
      </c>
      <c r="D24" s="748"/>
      <c r="E24" s="748"/>
      <c r="F24" s="748"/>
      <c r="G24" s="748"/>
      <c r="H24" s="748"/>
      <c r="I24" s="751" t="s">
        <v>763</v>
      </c>
      <c r="J24" s="753" t="s">
        <v>764</v>
      </c>
      <c r="K24" s="753" t="s">
        <v>765</v>
      </c>
      <c r="L24" s="717" t="s">
        <v>766</v>
      </c>
      <c r="M24" s="772" t="s">
        <v>767</v>
      </c>
      <c r="N24" s="774" t="s">
        <v>768</v>
      </c>
      <c r="O24" s="776" t="s">
        <v>769</v>
      </c>
      <c r="P24" s="735"/>
      <c r="Q24" s="734" t="s">
        <v>770</v>
      </c>
      <c r="R24" s="735"/>
      <c r="S24" s="734" t="s">
        <v>771</v>
      </c>
      <c r="T24" s="735"/>
      <c r="U24" s="734" t="s">
        <v>772</v>
      </c>
      <c r="V24" s="735"/>
      <c r="W24" s="734" t="s">
        <v>773</v>
      </c>
      <c r="X24" s="735"/>
      <c r="Y24" s="734" t="s">
        <v>774</v>
      </c>
      <c r="Z24" s="735"/>
      <c r="AA24" s="734" t="s">
        <v>775</v>
      </c>
      <c r="AB24" s="735"/>
      <c r="AC24" s="734" t="s">
        <v>776</v>
      </c>
      <c r="AD24" s="735"/>
      <c r="AE24" s="734" t="s">
        <v>777</v>
      </c>
      <c r="AF24" s="765"/>
      <c r="AG24" s="766" t="s">
        <v>778</v>
      </c>
      <c r="AH24" s="768" t="s">
        <v>779</v>
      </c>
      <c r="AI24" s="770" t="s">
        <v>780</v>
      </c>
      <c r="AJ24" s="755" t="s">
        <v>781</v>
      </c>
    </row>
    <row r="25" spans="2:36" ht="80.25" customHeight="1" thickBot="1">
      <c r="B25" s="746"/>
      <c r="C25" s="749"/>
      <c r="D25" s="750"/>
      <c r="E25" s="750"/>
      <c r="F25" s="750"/>
      <c r="G25" s="750"/>
      <c r="H25" s="750"/>
      <c r="I25" s="752"/>
      <c r="J25" s="754" t="s">
        <v>764</v>
      </c>
      <c r="K25" s="754"/>
      <c r="L25" s="718"/>
      <c r="M25" s="773"/>
      <c r="N25" s="775"/>
      <c r="O25" s="399" t="s">
        <v>782</v>
      </c>
      <c r="P25" s="400" t="s">
        <v>783</v>
      </c>
      <c r="Q25" s="401" t="s">
        <v>782</v>
      </c>
      <c r="R25" s="400" t="s">
        <v>783</v>
      </c>
      <c r="S25" s="401" t="s">
        <v>782</v>
      </c>
      <c r="T25" s="400" t="s">
        <v>783</v>
      </c>
      <c r="U25" s="401" t="s">
        <v>782</v>
      </c>
      <c r="V25" s="400" t="s">
        <v>783</v>
      </c>
      <c r="W25" s="401" t="s">
        <v>782</v>
      </c>
      <c r="X25" s="400" t="s">
        <v>783</v>
      </c>
      <c r="Y25" s="401" t="s">
        <v>782</v>
      </c>
      <c r="Z25" s="400" t="s">
        <v>783</v>
      </c>
      <c r="AA25" s="401" t="s">
        <v>782</v>
      </c>
      <c r="AB25" s="400" t="s">
        <v>784</v>
      </c>
      <c r="AC25" s="401" t="s">
        <v>782</v>
      </c>
      <c r="AD25" s="400" t="s">
        <v>784</v>
      </c>
      <c r="AE25" s="401" t="s">
        <v>782</v>
      </c>
      <c r="AF25" s="402" t="s">
        <v>784</v>
      </c>
      <c r="AG25" s="767"/>
      <c r="AH25" s="769"/>
      <c r="AI25" s="771"/>
      <c r="AJ25" s="756"/>
    </row>
    <row r="26" spans="2:36" ht="108" customHeight="1" thickBot="1">
      <c r="B26" s="403" t="s">
        <v>785</v>
      </c>
      <c r="C26" s="757" t="s">
        <v>694</v>
      </c>
      <c r="D26" s="758"/>
      <c r="E26" s="758"/>
      <c r="F26" s="758"/>
      <c r="G26" s="758"/>
      <c r="H26" s="758"/>
      <c r="I26" s="404" t="s">
        <v>1159</v>
      </c>
      <c r="J26" s="405">
        <v>0</v>
      </c>
      <c r="K26" s="460">
        <v>0.3</v>
      </c>
      <c r="L26" s="406"/>
      <c r="M26" s="407"/>
      <c r="N26" s="408"/>
      <c r="O26" s="409">
        <f>SUM(O27,O30,O33,O36)</f>
        <v>0</v>
      </c>
      <c r="P26" s="410">
        <f aca="true" t="shared" si="6" ref="P26:AD26">SUM(P27,P30,P33,P36)</f>
        <v>0</v>
      </c>
      <c r="Q26" s="410">
        <f t="shared" si="6"/>
        <v>0</v>
      </c>
      <c r="R26" s="410">
        <f t="shared" si="6"/>
        <v>0</v>
      </c>
      <c r="S26" s="410">
        <f t="shared" si="6"/>
        <v>0</v>
      </c>
      <c r="T26" s="410">
        <f t="shared" si="6"/>
        <v>0</v>
      </c>
      <c r="U26" s="410">
        <f t="shared" si="6"/>
        <v>0</v>
      </c>
      <c r="V26" s="410">
        <f t="shared" si="6"/>
        <v>0</v>
      </c>
      <c r="W26" s="410">
        <f t="shared" si="6"/>
        <v>0</v>
      </c>
      <c r="X26" s="410">
        <f t="shared" si="6"/>
        <v>0</v>
      </c>
      <c r="Y26" s="410">
        <f t="shared" si="6"/>
        <v>0</v>
      </c>
      <c r="Z26" s="410">
        <f t="shared" si="6"/>
        <v>0</v>
      </c>
      <c r="AA26" s="410">
        <f t="shared" si="6"/>
        <v>0</v>
      </c>
      <c r="AB26" s="410">
        <f t="shared" si="6"/>
        <v>0</v>
      </c>
      <c r="AC26" s="410">
        <f t="shared" si="6"/>
        <v>0</v>
      </c>
      <c r="AD26" s="410">
        <f t="shared" si="6"/>
        <v>0</v>
      </c>
      <c r="AE26" s="410">
        <f>SUM(O26,Q26,S26,U26,W26,Y26,AA26,AC26)</f>
        <v>0</v>
      </c>
      <c r="AF26" s="411">
        <f>SUM(P26,R26,T26,V26,X26,Z26,AB26,AD26)</f>
        <v>0</v>
      </c>
      <c r="AG26" s="412">
        <f>AG27+AG30</f>
        <v>0</v>
      </c>
      <c r="AH26" s="413"/>
      <c r="AI26" s="413"/>
      <c r="AJ26" s="414"/>
    </row>
    <row r="27" spans="2:36" ht="4.5" customHeight="1" thickBot="1">
      <c r="B27" s="762"/>
      <c r="C27" s="763"/>
      <c r="D27" s="763"/>
      <c r="E27" s="763"/>
      <c r="F27" s="763"/>
      <c r="G27" s="763"/>
      <c r="H27" s="763"/>
      <c r="I27" s="763"/>
      <c r="J27" s="763"/>
      <c r="K27" s="763"/>
      <c r="L27" s="763"/>
      <c r="M27" s="763"/>
      <c r="N27" s="763"/>
      <c r="O27" s="763"/>
      <c r="P27" s="763"/>
      <c r="Q27" s="763"/>
      <c r="R27" s="763"/>
      <c r="S27" s="763"/>
      <c r="T27" s="763"/>
      <c r="U27" s="763"/>
      <c r="V27" s="763"/>
      <c r="W27" s="763"/>
      <c r="X27" s="763"/>
      <c r="Y27" s="763"/>
      <c r="Z27" s="763"/>
      <c r="AA27" s="763"/>
      <c r="AB27" s="763"/>
      <c r="AC27" s="763"/>
      <c r="AD27" s="763"/>
      <c r="AE27" s="763"/>
      <c r="AF27" s="763"/>
      <c r="AG27" s="763"/>
      <c r="AH27" s="763"/>
      <c r="AI27" s="763"/>
      <c r="AJ27" s="764"/>
    </row>
    <row r="28" spans="2:36" ht="108" customHeight="1" thickBot="1">
      <c r="B28" s="415" t="s">
        <v>44</v>
      </c>
      <c r="C28" s="416" t="s">
        <v>786</v>
      </c>
      <c r="D28" s="416" t="s">
        <v>787</v>
      </c>
      <c r="E28" s="416" t="s">
        <v>793</v>
      </c>
      <c r="F28" s="416" t="s">
        <v>789</v>
      </c>
      <c r="G28" s="416" t="s">
        <v>790</v>
      </c>
      <c r="H28" s="417" t="s">
        <v>791</v>
      </c>
      <c r="I28" s="418" t="s">
        <v>792</v>
      </c>
      <c r="J28" s="416"/>
      <c r="K28" s="443"/>
      <c r="L28" s="443"/>
      <c r="M28" s="419"/>
      <c r="N28" s="420"/>
      <c r="O28" s="421">
        <f>SUM(O29:O29)</f>
        <v>0</v>
      </c>
      <c r="P28" s="422">
        <f>SUM(P29:P29)</f>
        <v>0</v>
      </c>
      <c r="Q28" s="423">
        <f aca="true" t="shared" si="7" ref="Q28:AD28">SUM(Q29:Q29)</f>
        <v>0</v>
      </c>
      <c r="R28" s="422">
        <f t="shared" si="7"/>
        <v>0</v>
      </c>
      <c r="S28" s="423">
        <f t="shared" si="7"/>
        <v>0</v>
      </c>
      <c r="T28" s="422">
        <f t="shared" si="7"/>
        <v>0</v>
      </c>
      <c r="U28" s="423">
        <f t="shared" si="7"/>
        <v>0</v>
      </c>
      <c r="V28" s="422">
        <f t="shared" si="7"/>
        <v>0</v>
      </c>
      <c r="W28" s="423">
        <f t="shared" si="7"/>
        <v>0</v>
      </c>
      <c r="X28" s="422">
        <f t="shared" si="7"/>
        <v>0</v>
      </c>
      <c r="Y28" s="423">
        <f t="shared" si="7"/>
        <v>0</v>
      </c>
      <c r="Z28" s="422">
        <f t="shared" si="7"/>
        <v>0</v>
      </c>
      <c r="AA28" s="423">
        <f t="shared" si="7"/>
        <v>0</v>
      </c>
      <c r="AB28" s="422">
        <f t="shared" si="7"/>
        <v>0</v>
      </c>
      <c r="AC28" s="423">
        <f t="shared" si="7"/>
        <v>0</v>
      </c>
      <c r="AD28" s="422">
        <f t="shared" si="7"/>
        <v>0</v>
      </c>
      <c r="AE28" s="423">
        <f>SUM(O28,Q28,S28,U28,W28,Y28,AA28,AC28)</f>
        <v>0</v>
      </c>
      <c r="AF28" s="422">
        <f>SUM(P28,R28,T28,V28,X28,Z28,AB28,AD28)</f>
        <v>0</v>
      </c>
      <c r="AG28" s="424">
        <f>SUM(AG29:AG29)</f>
        <v>0</v>
      </c>
      <c r="AH28" s="425"/>
      <c r="AI28" s="425"/>
      <c r="AJ28" s="426"/>
    </row>
    <row r="29" spans="2:36" ht="108" customHeight="1" thickBot="1">
      <c r="B29" s="427" t="s">
        <v>115</v>
      </c>
      <c r="C29" s="428"/>
      <c r="D29" s="429"/>
      <c r="E29" s="429"/>
      <c r="F29" s="444"/>
      <c r="G29" s="429"/>
      <c r="H29" s="445" t="s">
        <v>1160</v>
      </c>
      <c r="I29" s="446" t="s">
        <v>1161</v>
      </c>
      <c r="J29" s="431">
        <v>0</v>
      </c>
      <c r="K29" s="447">
        <v>2</v>
      </c>
      <c r="L29" s="448"/>
      <c r="M29" s="449"/>
      <c r="N29" s="450"/>
      <c r="O29" s="451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E29" s="439"/>
      <c r="AF29" s="439"/>
      <c r="AG29" s="452"/>
      <c r="AH29" s="441"/>
      <c r="AI29" s="449"/>
      <c r="AJ29" s="453"/>
    </row>
    <row r="30" spans="2:36" ht="4.5" customHeight="1" thickBot="1">
      <c r="B30" s="762"/>
      <c r="C30" s="763"/>
      <c r="D30" s="763"/>
      <c r="E30" s="763"/>
      <c r="F30" s="763"/>
      <c r="G30" s="763"/>
      <c r="H30" s="763"/>
      <c r="I30" s="763"/>
      <c r="J30" s="763"/>
      <c r="K30" s="763"/>
      <c r="L30" s="763"/>
      <c r="M30" s="763"/>
      <c r="N30" s="763"/>
      <c r="O30" s="763"/>
      <c r="P30" s="763"/>
      <c r="Q30" s="763"/>
      <c r="R30" s="763"/>
      <c r="S30" s="763"/>
      <c r="T30" s="763"/>
      <c r="U30" s="763"/>
      <c r="V30" s="763"/>
      <c r="W30" s="763"/>
      <c r="X30" s="763"/>
      <c r="Y30" s="763"/>
      <c r="Z30" s="763"/>
      <c r="AA30" s="763"/>
      <c r="AB30" s="763"/>
      <c r="AC30" s="763"/>
      <c r="AD30" s="763"/>
      <c r="AE30" s="763"/>
      <c r="AF30" s="763"/>
      <c r="AG30" s="763"/>
      <c r="AH30" s="763"/>
      <c r="AI30" s="763"/>
      <c r="AJ30" s="764"/>
    </row>
    <row r="31" spans="2:36" ht="108" customHeight="1" thickBot="1">
      <c r="B31" s="415" t="s">
        <v>44</v>
      </c>
      <c r="C31" s="416" t="s">
        <v>786</v>
      </c>
      <c r="D31" s="416" t="s">
        <v>787</v>
      </c>
      <c r="E31" s="416" t="s">
        <v>788</v>
      </c>
      <c r="F31" s="416" t="s">
        <v>789</v>
      </c>
      <c r="G31" s="416" t="s">
        <v>790</v>
      </c>
      <c r="H31" s="417" t="s">
        <v>791</v>
      </c>
      <c r="I31" s="418" t="s">
        <v>792</v>
      </c>
      <c r="J31" s="419"/>
      <c r="K31" s="419"/>
      <c r="L31" s="419"/>
      <c r="M31" s="419"/>
      <c r="N31" s="420"/>
      <c r="O31" s="421">
        <f>SUM(O32:O32)</f>
        <v>0</v>
      </c>
      <c r="P31" s="422">
        <f>SUM(P32:P32)</f>
        <v>0</v>
      </c>
      <c r="Q31" s="423">
        <f aca="true" t="shared" si="8" ref="Q31:AA31">SUM(Q32:Q32)</f>
        <v>0</v>
      </c>
      <c r="R31" s="422">
        <f t="shared" si="8"/>
        <v>0</v>
      </c>
      <c r="S31" s="423">
        <f t="shared" si="8"/>
        <v>0</v>
      </c>
      <c r="T31" s="422">
        <f t="shared" si="8"/>
        <v>0</v>
      </c>
      <c r="U31" s="423">
        <f t="shared" si="8"/>
        <v>0</v>
      </c>
      <c r="V31" s="422">
        <f t="shared" si="8"/>
        <v>0</v>
      </c>
      <c r="W31" s="423">
        <f t="shared" si="8"/>
        <v>0</v>
      </c>
      <c r="X31" s="422">
        <f t="shared" si="8"/>
        <v>0</v>
      </c>
      <c r="Y31" s="423">
        <f t="shared" si="8"/>
        <v>0</v>
      </c>
      <c r="Z31" s="422">
        <f t="shared" si="8"/>
        <v>0</v>
      </c>
      <c r="AA31" s="423">
        <f t="shared" si="8"/>
        <v>0</v>
      </c>
      <c r="AB31" s="422">
        <f>SUM(AB32:AB32)</f>
        <v>0</v>
      </c>
      <c r="AC31" s="423">
        <f>SUM(AC32:AC32)</f>
        <v>0</v>
      </c>
      <c r="AD31" s="422">
        <f>SUM(AD32:AD32)</f>
        <v>0</v>
      </c>
      <c r="AE31" s="423">
        <f>SUM(O31,Q31,S31,U31,W31,Y31,AA31,AC31)</f>
        <v>0</v>
      </c>
      <c r="AF31" s="422">
        <f>SUM(P31,R31,T31,V31,X31,Z31,AB31,AD31)</f>
        <v>0</v>
      </c>
      <c r="AG31" s="424">
        <f>SUM(AG32:AG32)</f>
        <v>0</v>
      </c>
      <c r="AH31" s="425"/>
      <c r="AI31" s="425"/>
      <c r="AJ31" s="426"/>
    </row>
    <row r="32" spans="2:36" ht="108" customHeight="1" thickBot="1">
      <c r="B32" s="427" t="s">
        <v>115</v>
      </c>
      <c r="C32" s="428"/>
      <c r="D32" s="429"/>
      <c r="E32" s="429"/>
      <c r="F32" s="430"/>
      <c r="G32" s="429"/>
      <c r="H32" s="431" t="s">
        <v>1162</v>
      </c>
      <c r="I32" s="431" t="s">
        <v>1163</v>
      </c>
      <c r="J32" s="431">
        <v>0</v>
      </c>
      <c r="K32" s="432">
        <v>4</v>
      </c>
      <c r="L32" s="433"/>
      <c r="M32" s="433"/>
      <c r="N32" s="434"/>
      <c r="O32" s="435"/>
      <c r="P32" s="436"/>
      <c r="Q32" s="437"/>
      <c r="R32" s="438"/>
      <c r="S32" s="438"/>
      <c r="T32" s="438"/>
      <c r="U32" s="438"/>
      <c r="V32" s="438"/>
      <c r="W32" s="438"/>
      <c r="X32" s="438"/>
      <c r="Y32" s="438"/>
      <c r="Z32" s="438"/>
      <c r="AA32" s="438"/>
      <c r="AB32" s="438"/>
      <c r="AC32" s="438"/>
      <c r="AD32" s="438"/>
      <c r="AE32" s="439"/>
      <c r="AF32" s="439"/>
      <c r="AG32" s="440"/>
      <c r="AH32" s="441"/>
      <c r="AI32" s="441"/>
      <c r="AJ32" s="442"/>
    </row>
    <row r="33" spans="2:36" ht="4.5" customHeight="1" thickBot="1">
      <c r="B33" s="762"/>
      <c r="C33" s="763"/>
      <c r="D33" s="763"/>
      <c r="E33" s="763"/>
      <c r="F33" s="763"/>
      <c r="G33" s="763"/>
      <c r="H33" s="763"/>
      <c r="I33" s="763"/>
      <c r="J33" s="763"/>
      <c r="K33" s="763"/>
      <c r="L33" s="763"/>
      <c r="M33" s="763"/>
      <c r="N33" s="763"/>
      <c r="O33" s="763"/>
      <c r="P33" s="763"/>
      <c r="Q33" s="763"/>
      <c r="R33" s="763"/>
      <c r="S33" s="763"/>
      <c r="T33" s="763"/>
      <c r="U33" s="763"/>
      <c r="V33" s="763"/>
      <c r="W33" s="763"/>
      <c r="X33" s="763"/>
      <c r="Y33" s="763"/>
      <c r="Z33" s="763"/>
      <c r="AA33" s="763"/>
      <c r="AB33" s="763"/>
      <c r="AC33" s="763"/>
      <c r="AD33" s="763"/>
      <c r="AE33" s="763"/>
      <c r="AF33" s="763"/>
      <c r="AG33" s="763"/>
      <c r="AH33" s="763"/>
      <c r="AI33" s="763"/>
      <c r="AJ33" s="764"/>
    </row>
    <row r="34" spans="2:36" ht="108" customHeight="1" thickBot="1">
      <c r="B34" s="415" t="s">
        <v>44</v>
      </c>
      <c r="C34" s="416" t="s">
        <v>786</v>
      </c>
      <c r="D34" s="416" t="s">
        <v>787</v>
      </c>
      <c r="E34" s="416" t="s">
        <v>793</v>
      </c>
      <c r="F34" s="416" t="s">
        <v>789</v>
      </c>
      <c r="G34" s="416" t="s">
        <v>790</v>
      </c>
      <c r="H34" s="417" t="s">
        <v>791</v>
      </c>
      <c r="I34" s="418" t="s">
        <v>792</v>
      </c>
      <c r="J34" s="416"/>
      <c r="K34" s="443"/>
      <c r="L34" s="443"/>
      <c r="M34" s="419"/>
      <c r="N34" s="420"/>
      <c r="O34" s="421">
        <f>SUM(O35:O35)</f>
        <v>0</v>
      </c>
      <c r="P34" s="422">
        <f>SUM(P35:P35)</f>
        <v>0</v>
      </c>
      <c r="Q34" s="423">
        <f aca="true" t="shared" si="9" ref="Q34:AD34">SUM(Q35:Q35)</f>
        <v>0</v>
      </c>
      <c r="R34" s="422">
        <f t="shared" si="9"/>
        <v>0</v>
      </c>
      <c r="S34" s="423">
        <f t="shared" si="9"/>
        <v>0</v>
      </c>
      <c r="T34" s="422">
        <f t="shared" si="9"/>
        <v>0</v>
      </c>
      <c r="U34" s="423">
        <f t="shared" si="9"/>
        <v>0</v>
      </c>
      <c r="V34" s="422">
        <f t="shared" si="9"/>
        <v>0</v>
      </c>
      <c r="W34" s="423">
        <f t="shared" si="9"/>
        <v>0</v>
      </c>
      <c r="X34" s="422">
        <f t="shared" si="9"/>
        <v>0</v>
      </c>
      <c r="Y34" s="423">
        <f t="shared" si="9"/>
        <v>0</v>
      </c>
      <c r="Z34" s="422">
        <f t="shared" si="9"/>
        <v>0</v>
      </c>
      <c r="AA34" s="423">
        <f t="shared" si="9"/>
        <v>0</v>
      </c>
      <c r="AB34" s="422">
        <f t="shared" si="9"/>
        <v>0</v>
      </c>
      <c r="AC34" s="423">
        <f t="shared" si="9"/>
        <v>0</v>
      </c>
      <c r="AD34" s="422">
        <f t="shared" si="9"/>
        <v>0</v>
      </c>
      <c r="AE34" s="423">
        <f>SUM(O34,Q34,S34,U34,W34,Y34,AA34,AC34)</f>
        <v>0</v>
      </c>
      <c r="AF34" s="422">
        <f>SUM(P34,R34,T34,V34,X34,Z34,AB34,AD34)</f>
        <v>0</v>
      </c>
      <c r="AG34" s="424">
        <f>SUM(AG35:AG35)</f>
        <v>0</v>
      </c>
      <c r="AH34" s="425"/>
      <c r="AI34" s="425"/>
      <c r="AJ34" s="426"/>
    </row>
    <row r="35" spans="2:36" ht="108" customHeight="1" thickBot="1">
      <c r="B35" s="427" t="s">
        <v>115</v>
      </c>
      <c r="C35" s="428"/>
      <c r="D35" s="429"/>
      <c r="E35" s="429"/>
      <c r="F35" s="444"/>
      <c r="G35" s="429"/>
      <c r="H35" s="445" t="s">
        <v>1164</v>
      </c>
      <c r="I35" s="446" t="s">
        <v>957</v>
      </c>
      <c r="J35" s="431">
        <v>0</v>
      </c>
      <c r="K35" s="447">
        <v>4</v>
      </c>
      <c r="L35" s="448"/>
      <c r="M35" s="449"/>
      <c r="N35" s="450"/>
      <c r="O35" s="451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52"/>
      <c r="AH35" s="441"/>
      <c r="AI35" s="449"/>
      <c r="AJ35" s="453"/>
    </row>
    <row r="36" spans="2:36" ht="4.5" customHeight="1" thickBot="1">
      <c r="B36" s="762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763"/>
      <c r="N36" s="763"/>
      <c r="O36" s="763"/>
      <c r="P36" s="763"/>
      <c r="Q36" s="763"/>
      <c r="R36" s="763"/>
      <c r="S36" s="763"/>
      <c r="T36" s="763"/>
      <c r="U36" s="763"/>
      <c r="V36" s="763"/>
      <c r="W36" s="763"/>
      <c r="X36" s="763"/>
      <c r="Y36" s="763"/>
      <c r="Z36" s="763"/>
      <c r="AA36" s="763"/>
      <c r="AB36" s="763"/>
      <c r="AC36" s="763"/>
      <c r="AD36" s="763"/>
      <c r="AE36" s="763"/>
      <c r="AF36" s="763"/>
      <c r="AG36" s="763"/>
      <c r="AH36" s="763"/>
      <c r="AI36" s="763"/>
      <c r="AJ36" s="764"/>
    </row>
  </sheetData>
  <sheetProtection password="CFC3" sheet="1"/>
  <mergeCells count="67">
    <mergeCell ref="B33:AJ33"/>
    <mergeCell ref="B36:AJ36"/>
    <mergeCell ref="B19:AJ19"/>
    <mergeCell ref="B22:AJ22"/>
    <mergeCell ref="B27:AJ27"/>
    <mergeCell ref="B30:AJ30"/>
    <mergeCell ref="B23:D23"/>
    <mergeCell ref="F23:N23"/>
    <mergeCell ref="O23:AF23"/>
    <mergeCell ref="AG23:AJ23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N4"/>
    <mergeCell ref="O4:Q4"/>
    <mergeCell ref="R4:T4"/>
    <mergeCell ref="U4:AJ4"/>
    <mergeCell ref="B24:B25"/>
    <mergeCell ref="C24:H25"/>
    <mergeCell ref="I24:I25"/>
    <mergeCell ref="J24:J25"/>
    <mergeCell ref="K24:K25"/>
    <mergeCell ref="L24:L25"/>
    <mergeCell ref="M24:M25"/>
    <mergeCell ref="N24:N25"/>
    <mergeCell ref="O24:P24"/>
    <mergeCell ref="Q24:R24"/>
    <mergeCell ref="S24:T24"/>
    <mergeCell ref="U24:V24"/>
    <mergeCell ref="AH24:AH25"/>
    <mergeCell ref="AI24:AI25"/>
    <mergeCell ref="AJ24:AJ25"/>
    <mergeCell ref="C26:H26"/>
    <mergeCell ref="W24:X24"/>
    <mergeCell ref="Y24:Z24"/>
    <mergeCell ref="AA24:AB24"/>
    <mergeCell ref="AC24:AD24"/>
    <mergeCell ref="AE24:AF24"/>
    <mergeCell ref="AG24:AG2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0">
    <tabColor rgb="FF7030A0"/>
  </sheetPr>
  <dimension ref="B1:AK45"/>
  <sheetViews>
    <sheetView tabSelected="1" zoomScale="70" zoomScaleNormal="70" zoomScalePageLayoutView="0" workbookViewId="0" topLeftCell="B1">
      <selection activeCell="B6" sqref="B6:AJ82"/>
    </sheetView>
  </sheetViews>
  <sheetFormatPr defaultColWidth="11.421875" defaultRowHeight="15"/>
  <cols>
    <col min="1" max="1" width="4.57421875" style="397" customWidth="1"/>
    <col min="2" max="2" width="21.7109375" style="457" bestFit="1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33.140625" style="458" bestFit="1" customWidth="1"/>
    <col min="9" max="9" width="25.28125" style="458" bestFit="1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19" t="s">
        <v>1189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1"/>
    </row>
    <row r="3" spans="2:36" ht="12.75" thickBot="1">
      <c r="B3" s="722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4"/>
    </row>
    <row r="4" spans="2:36" ht="33.75" customHeight="1">
      <c r="B4" s="725" t="s">
        <v>799</v>
      </c>
      <c r="C4" s="726"/>
      <c r="D4" s="726"/>
      <c r="E4" s="726"/>
      <c r="F4" s="726"/>
      <c r="G4" s="726"/>
      <c r="H4" s="727"/>
      <c r="I4" s="728" t="s">
        <v>1165</v>
      </c>
      <c r="J4" s="729"/>
      <c r="K4" s="729"/>
      <c r="L4" s="729"/>
      <c r="M4" s="729"/>
      <c r="N4" s="729"/>
      <c r="O4" s="728" t="s">
        <v>757</v>
      </c>
      <c r="P4" s="729"/>
      <c r="Q4" s="729"/>
      <c r="R4" s="729"/>
      <c r="S4" s="729"/>
      <c r="T4" s="730"/>
      <c r="U4" s="731" t="s">
        <v>758</v>
      </c>
      <c r="V4" s="732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3"/>
    </row>
    <row r="5" spans="2:36" ht="35.25" customHeight="1" thickBot="1">
      <c r="B5" s="736" t="s">
        <v>1166</v>
      </c>
      <c r="C5" s="737"/>
      <c r="D5" s="738"/>
      <c r="E5" s="398"/>
      <c r="F5" s="737" t="s">
        <v>801</v>
      </c>
      <c r="G5" s="737"/>
      <c r="H5" s="737"/>
      <c r="I5" s="737"/>
      <c r="J5" s="737"/>
      <c r="K5" s="737"/>
      <c r="L5" s="737"/>
      <c r="M5" s="737"/>
      <c r="N5" s="738"/>
      <c r="O5" s="739" t="s">
        <v>759</v>
      </c>
      <c r="P5" s="740"/>
      <c r="Q5" s="740"/>
      <c r="R5" s="740"/>
      <c r="S5" s="740"/>
      <c r="T5" s="740"/>
      <c r="U5" s="740"/>
      <c r="V5" s="740"/>
      <c r="W5" s="740"/>
      <c r="X5" s="740"/>
      <c r="Y5" s="740"/>
      <c r="Z5" s="740"/>
      <c r="AA5" s="740"/>
      <c r="AB5" s="740"/>
      <c r="AC5" s="740"/>
      <c r="AD5" s="740"/>
      <c r="AE5" s="740"/>
      <c r="AF5" s="741"/>
      <c r="AG5" s="742" t="s">
        <v>760</v>
      </c>
      <c r="AH5" s="743"/>
      <c r="AI5" s="743"/>
      <c r="AJ5" s="744"/>
    </row>
    <row r="6" spans="2:36" ht="36" customHeight="1">
      <c r="B6" s="745" t="s">
        <v>761</v>
      </c>
      <c r="C6" s="747" t="s">
        <v>762</v>
      </c>
      <c r="D6" s="748"/>
      <c r="E6" s="748"/>
      <c r="F6" s="748"/>
      <c r="G6" s="748"/>
      <c r="H6" s="748"/>
      <c r="I6" s="751" t="s">
        <v>763</v>
      </c>
      <c r="J6" s="753" t="s">
        <v>764</v>
      </c>
      <c r="K6" s="753" t="s">
        <v>765</v>
      </c>
      <c r="L6" s="717" t="s">
        <v>766</v>
      </c>
      <c r="M6" s="772" t="s">
        <v>767</v>
      </c>
      <c r="N6" s="774" t="s">
        <v>768</v>
      </c>
      <c r="O6" s="776" t="s">
        <v>769</v>
      </c>
      <c r="P6" s="735"/>
      <c r="Q6" s="734" t="s">
        <v>770</v>
      </c>
      <c r="R6" s="735"/>
      <c r="S6" s="734" t="s">
        <v>771</v>
      </c>
      <c r="T6" s="735"/>
      <c r="U6" s="734" t="s">
        <v>772</v>
      </c>
      <c r="V6" s="735"/>
      <c r="W6" s="734" t="s">
        <v>773</v>
      </c>
      <c r="X6" s="735"/>
      <c r="Y6" s="734" t="s">
        <v>774</v>
      </c>
      <c r="Z6" s="735"/>
      <c r="AA6" s="734" t="s">
        <v>775</v>
      </c>
      <c r="AB6" s="735"/>
      <c r="AC6" s="734" t="s">
        <v>776</v>
      </c>
      <c r="AD6" s="735"/>
      <c r="AE6" s="734" t="s">
        <v>777</v>
      </c>
      <c r="AF6" s="765"/>
      <c r="AG6" s="766" t="s">
        <v>778</v>
      </c>
      <c r="AH6" s="768" t="s">
        <v>779</v>
      </c>
      <c r="AI6" s="770" t="s">
        <v>780</v>
      </c>
      <c r="AJ6" s="755" t="s">
        <v>781</v>
      </c>
    </row>
    <row r="7" spans="2:36" ht="80.25" customHeight="1" thickBot="1">
      <c r="B7" s="746"/>
      <c r="C7" s="749"/>
      <c r="D7" s="750"/>
      <c r="E7" s="750"/>
      <c r="F7" s="750"/>
      <c r="G7" s="750"/>
      <c r="H7" s="750"/>
      <c r="I7" s="752"/>
      <c r="J7" s="754" t="s">
        <v>764</v>
      </c>
      <c r="K7" s="754"/>
      <c r="L7" s="718"/>
      <c r="M7" s="773"/>
      <c r="N7" s="775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67"/>
      <c r="AH7" s="769"/>
      <c r="AI7" s="771"/>
      <c r="AJ7" s="756"/>
    </row>
    <row r="8" spans="2:36" ht="108" customHeight="1" thickBot="1">
      <c r="B8" s="403" t="s">
        <v>785</v>
      </c>
      <c r="C8" s="757" t="s">
        <v>1167</v>
      </c>
      <c r="D8" s="758"/>
      <c r="E8" s="758"/>
      <c r="F8" s="758"/>
      <c r="G8" s="758"/>
      <c r="H8" s="758"/>
      <c r="I8" s="404" t="s">
        <v>1168</v>
      </c>
      <c r="J8" s="459">
        <v>0</v>
      </c>
      <c r="K8" s="460">
        <v>1</v>
      </c>
      <c r="L8" s="406"/>
      <c r="M8" s="407"/>
      <c r="N8" s="408"/>
      <c r="O8" s="409">
        <f>O10+O13</f>
        <v>0</v>
      </c>
      <c r="P8" s="410">
        <f aca="true" t="shared" si="0" ref="P8:AD8">P10+P13</f>
        <v>0</v>
      </c>
      <c r="Q8" s="410">
        <f t="shared" si="0"/>
        <v>0</v>
      </c>
      <c r="R8" s="410">
        <f t="shared" si="0"/>
        <v>0</v>
      </c>
      <c r="S8" s="410">
        <f t="shared" si="0"/>
        <v>0</v>
      </c>
      <c r="T8" s="410">
        <f t="shared" si="0"/>
        <v>0</v>
      </c>
      <c r="U8" s="410">
        <f t="shared" si="0"/>
        <v>0</v>
      </c>
      <c r="V8" s="410">
        <f t="shared" si="0"/>
        <v>0</v>
      </c>
      <c r="W8" s="410">
        <f t="shared" si="0"/>
        <v>0</v>
      </c>
      <c r="X8" s="410">
        <f t="shared" si="0"/>
        <v>0</v>
      </c>
      <c r="Y8" s="410">
        <f t="shared" si="0"/>
        <v>0</v>
      </c>
      <c r="Z8" s="410">
        <f t="shared" si="0"/>
        <v>0</v>
      </c>
      <c r="AA8" s="410">
        <f t="shared" si="0"/>
        <v>0</v>
      </c>
      <c r="AB8" s="410">
        <f t="shared" si="0"/>
        <v>0</v>
      </c>
      <c r="AC8" s="410">
        <f t="shared" si="0"/>
        <v>0</v>
      </c>
      <c r="AD8" s="410">
        <f t="shared" si="0"/>
        <v>0</v>
      </c>
      <c r="AE8" s="410">
        <f>SUM(O8,Q8,S8,U8,W8,Y8,AA8,AC8)</f>
        <v>0</v>
      </c>
      <c r="AF8" s="411">
        <f>SUM(P8,R8,T8,V8,X8,Z8,AB8,AD8)</f>
        <v>0</v>
      </c>
      <c r="AG8" s="412">
        <f>AG10+AG13</f>
        <v>0</v>
      </c>
      <c r="AH8" s="413"/>
      <c r="AI8" s="413"/>
      <c r="AJ8" s="414"/>
    </row>
    <row r="9" spans="2:36" ht="5.25" customHeight="1" thickBot="1">
      <c r="B9" s="759"/>
      <c r="C9" s="760"/>
      <c r="D9" s="760"/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Q9" s="760"/>
      <c r="R9" s="760"/>
      <c r="S9" s="760"/>
      <c r="T9" s="760"/>
      <c r="U9" s="760"/>
      <c r="V9" s="760"/>
      <c r="W9" s="760"/>
      <c r="X9" s="760"/>
      <c r="Y9" s="760"/>
      <c r="Z9" s="760"/>
      <c r="AA9" s="760"/>
      <c r="AB9" s="760"/>
      <c r="AC9" s="760"/>
      <c r="AD9" s="760"/>
      <c r="AE9" s="760"/>
      <c r="AF9" s="760"/>
      <c r="AG9" s="760"/>
      <c r="AH9" s="760"/>
      <c r="AI9" s="760"/>
      <c r="AJ9" s="761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1" ref="Q10:AD10">SUM(Q11:Q11)</f>
        <v>0</v>
      </c>
      <c r="R10" s="422">
        <f t="shared" si="1"/>
        <v>0</v>
      </c>
      <c r="S10" s="423">
        <f t="shared" si="1"/>
        <v>0</v>
      </c>
      <c r="T10" s="422">
        <f t="shared" si="1"/>
        <v>0</v>
      </c>
      <c r="U10" s="423">
        <f t="shared" si="1"/>
        <v>0</v>
      </c>
      <c r="V10" s="422">
        <f t="shared" si="1"/>
        <v>0</v>
      </c>
      <c r="W10" s="423">
        <f t="shared" si="1"/>
        <v>0</v>
      </c>
      <c r="X10" s="422">
        <f t="shared" si="1"/>
        <v>0</v>
      </c>
      <c r="Y10" s="423">
        <f t="shared" si="1"/>
        <v>0</v>
      </c>
      <c r="Z10" s="422">
        <f t="shared" si="1"/>
        <v>0</v>
      </c>
      <c r="AA10" s="423">
        <f t="shared" si="1"/>
        <v>0</v>
      </c>
      <c r="AB10" s="422">
        <f>SUM(AB11:AB11)</f>
        <v>0</v>
      </c>
      <c r="AC10" s="423">
        <f t="shared" si="1"/>
        <v>0</v>
      </c>
      <c r="AD10" s="422">
        <f t="shared" si="1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27" t="s">
        <v>92</v>
      </c>
      <c r="C11" s="428"/>
      <c r="D11" s="429"/>
      <c r="E11" s="429"/>
      <c r="F11" s="430"/>
      <c r="G11" s="429"/>
      <c r="H11" s="431" t="s">
        <v>1169</v>
      </c>
      <c r="I11" s="431" t="s">
        <v>957</v>
      </c>
      <c r="J11" s="431">
        <v>0</v>
      </c>
      <c r="K11" s="432">
        <v>4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4.5" customHeight="1" thickBot="1">
      <c r="B12" s="762"/>
      <c r="C12" s="763"/>
      <c r="D12" s="763"/>
      <c r="E12" s="763"/>
      <c r="F12" s="763"/>
      <c r="G12" s="763"/>
      <c r="H12" s="763"/>
      <c r="I12" s="763"/>
      <c r="J12" s="763"/>
      <c r="K12" s="763"/>
      <c r="L12" s="763"/>
      <c r="M12" s="763"/>
      <c r="N12" s="763"/>
      <c r="O12" s="763"/>
      <c r="P12" s="763"/>
      <c r="Q12" s="763"/>
      <c r="R12" s="763"/>
      <c r="S12" s="763"/>
      <c r="T12" s="763"/>
      <c r="U12" s="763"/>
      <c r="V12" s="763"/>
      <c r="W12" s="763"/>
      <c r="X12" s="763"/>
      <c r="Y12" s="763"/>
      <c r="Z12" s="763"/>
      <c r="AA12" s="763"/>
      <c r="AB12" s="763"/>
      <c r="AC12" s="763"/>
      <c r="AD12" s="763"/>
      <c r="AE12" s="763"/>
      <c r="AF12" s="763"/>
      <c r="AG12" s="763"/>
      <c r="AH12" s="763"/>
      <c r="AI12" s="763"/>
      <c r="AJ12" s="764"/>
    </row>
    <row r="13" spans="2:36" ht="108" customHeight="1" thickBot="1">
      <c r="B13" s="415" t="s">
        <v>44</v>
      </c>
      <c r="C13" s="416" t="s">
        <v>786</v>
      </c>
      <c r="D13" s="416" t="s">
        <v>787</v>
      </c>
      <c r="E13" s="416" t="s">
        <v>793</v>
      </c>
      <c r="F13" s="416" t="s">
        <v>789</v>
      </c>
      <c r="G13" s="416" t="s">
        <v>790</v>
      </c>
      <c r="H13" s="417" t="s">
        <v>791</v>
      </c>
      <c r="I13" s="418" t="s">
        <v>792</v>
      </c>
      <c r="J13" s="416"/>
      <c r="K13" s="443"/>
      <c r="L13" s="443"/>
      <c r="M13" s="419"/>
      <c r="N13" s="420"/>
      <c r="O13" s="421">
        <f>SUM(O14:O14)</f>
        <v>0</v>
      </c>
      <c r="P13" s="422">
        <f>SUM(P14:P14)</f>
        <v>0</v>
      </c>
      <c r="Q13" s="423">
        <f aca="true" t="shared" si="2" ref="Q13:AD13">SUM(Q14:Q14)</f>
        <v>0</v>
      </c>
      <c r="R13" s="422">
        <f t="shared" si="2"/>
        <v>0</v>
      </c>
      <c r="S13" s="423">
        <f t="shared" si="2"/>
        <v>0</v>
      </c>
      <c r="T13" s="422">
        <f t="shared" si="2"/>
        <v>0</v>
      </c>
      <c r="U13" s="423">
        <f t="shared" si="2"/>
        <v>0</v>
      </c>
      <c r="V13" s="422">
        <f t="shared" si="2"/>
        <v>0</v>
      </c>
      <c r="W13" s="423">
        <f t="shared" si="2"/>
        <v>0</v>
      </c>
      <c r="X13" s="422">
        <f t="shared" si="2"/>
        <v>0</v>
      </c>
      <c r="Y13" s="423">
        <f t="shared" si="2"/>
        <v>0</v>
      </c>
      <c r="Z13" s="422">
        <f t="shared" si="2"/>
        <v>0</v>
      </c>
      <c r="AA13" s="423">
        <f t="shared" si="2"/>
        <v>0</v>
      </c>
      <c r="AB13" s="422">
        <f t="shared" si="2"/>
        <v>0</v>
      </c>
      <c r="AC13" s="423">
        <f t="shared" si="2"/>
        <v>0</v>
      </c>
      <c r="AD13" s="422">
        <f t="shared" si="2"/>
        <v>0</v>
      </c>
      <c r="AE13" s="423">
        <f>SUM(O13,Q13,S13,U13,W13,Y13,AA13,AC13)</f>
        <v>0</v>
      </c>
      <c r="AF13" s="422">
        <f>SUM(P13,R13,T13,V13,X13,Z13,AB13,AD13)</f>
        <v>0</v>
      </c>
      <c r="AG13" s="424">
        <f>SUM(AG14:AG14)</f>
        <v>0</v>
      </c>
      <c r="AH13" s="425"/>
      <c r="AI13" s="425"/>
      <c r="AJ13" s="426"/>
    </row>
    <row r="14" spans="2:37" ht="108" customHeight="1" thickBot="1">
      <c r="B14" s="427" t="s">
        <v>92</v>
      </c>
      <c r="C14" s="428"/>
      <c r="D14" s="429"/>
      <c r="E14" s="429"/>
      <c r="F14" s="444"/>
      <c r="G14" s="429"/>
      <c r="H14" s="445" t="s">
        <v>1170</v>
      </c>
      <c r="I14" s="446" t="s">
        <v>1171</v>
      </c>
      <c r="J14" s="431">
        <v>0</v>
      </c>
      <c r="K14" s="447">
        <v>1</v>
      </c>
      <c r="L14" s="448"/>
      <c r="M14" s="449"/>
      <c r="N14" s="450"/>
      <c r="O14" s="451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52"/>
      <c r="AH14" s="441"/>
      <c r="AI14" s="449"/>
      <c r="AJ14" s="453"/>
      <c r="AK14" s="454"/>
    </row>
    <row r="15" spans="2:36" ht="4.5" customHeight="1" thickBot="1">
      <c r="B15" s="759"/>
      <c r="C15" s="760"/>
      <c r="D15" s="760"/>
      <c r="E15" s="760"/>
      <c r="F15" s="760"/>
      <c r="G15" s="760"/>
      <c r="H15" s="760"/>
      <c r="I15" s="760"/>
      <c r="J15" s="760"/>
      <c r="K15" s="760"/>
      <c r="L15" s="760"/>
      <c r="M15" s="760"/>
      <c r="N15" s="760"/>
      <c r="O15" s="760"/>
      <c r="P15" s="760"/>
      <c r="Q15" s="760"/>
      <c r="R15" s="760"/>
      <c r="S15" s="760"/>
      <c r="T15" s="760"/>
      <c r="U15" s="760"/>
      <c r="V15" s="760"/>
      <c r="W15" s="760"/>
      <c r="X15" s="760"/>
      <c r="Y15" s="760"/>
      <c r="Z15" s="760"/>
      <c r="AA15" s="760"/>
      <c r="AB15" s="760"/>
      <c r="AC15" s="760"/>
      <c r="AD15" s="760"/>
      <c r="AE15" s="760"/>
      <c r="AF15" s="760"/>
      <c r="AG15" s="760"/>
      <c r="AH15" s="760"/>
      <c r="AI15" s="760"/>
      <c r="AJ15" s="761"/>
    </row>
    <row r="16" spans="2:36" ht="108" customHeight="1" thickBot="1">
      <c r="B16" s="415" t="s">
        <v>44</v>
      </c>
      <c r="C16" s="416" t="s">
        <v>786</v>
      </c>
      <c r="D16" s="416" t="s">
        <v>787</v>
      </c>
      <c r="E16" s="416" t="s">
        <v>788</v>
      </c>
      <c r="F16" s="416" t="s">
        <v>789</v>
      </c>
      <c r="G16" s="416" t="s">
        <v>790</v>
      </c>
      <c r="H16" s="417" t="s">
        <v>791</v>
      </c>
      <c r="I16" s="418" t="s">
        <v>792</v>
      </c>
      <c r="J16" s="419"/>
      <c r="K16" s="419"/>
      <c r="L16" s="419"/>
      <c r="M16" s="419"/>
      <c r="N16" s="420"/>
      <c r="O16" s="421">
        <f>SUM(O17:O17)</f>
        <v>0</v>
      </c>
      <c r="P16" s="422">
        <f>SUM(P17:P17)</f>
        <v>0</v>
      </c>
      <c r="Q16" s="423">
        <f aca="true" t="shared" si="3" ref="Q16:AA16">SUM(Q17:Q17)</f>
        <v>0</v>
      </c>
      <c r="R16" s="422">
        <f t="shared" si="3"/>
        <v>0</v>
      </c>
      <c r="S16" s="423">
        <f t="shared" si="3"/>
        <v>0</v>
      </c>
      <c r="T16" s="422">
        <f t="shared" si="3"/>
        <v>0</v>
      </c>
      <c r="U16" s="423">
        <f t="shared" si="3"/>
        <v>0</v>
      </c>
      <c r="V16" s="422">
        <f t="shared" si="3"/>
        <v>0</v>
      </c>
      <c r="W16" s="423">
        <f t="shared" si="3"/>
        <v>0</v>
      </c>
      <c r="X16" s="422">
        <f t="shared" si="3"/>
        <v>0</v>
      </c>
      <c r="Y16" s="423">
        <f t="shared" si="3"/>
        <v>0</v>
      </c>
      <c r="Z16" s="422">
        <f t="shared" si="3"/>
        <v>0</v>
      </c>
      <c r="AA16" s="423">
        <f t="shared" si="3"/>
        <v>0</v>
      </c>
      <c r="AB16" s="422">
        <f>SUM(AB17:AB17)</f>
        <v>0</v>
      </c>
      <c r="AC16" s="423">
        <f>SUM(AC17:AC17)</f>
        <v>0</v>
      </c>
      <c r="AD16" s="422">
        <f>SUM(AD17:AD17)</f>
        <v>0</v>
      </c>
      <c r="AE16" s="423">
        <f>SUM(O16,Q16,S16,U16,W16,Y16,AA16,AC16)</f>
        <v>0</v>
      </c>
      <c r="AF16" s="422">
        <f>SUM(P16,R16,T16,V16,X16,Z16,AB16,AD16)</f>
        <v>0</v>
      </c>
      <c r="AG16" s="424">
        <f>SUM(AG17:AG17)</f>
        <v>0</v>
      </c>
      <c r="AH16" s="425"/>
      <c r="AI16" s="425"/>
      <c r="AJ16" s="426"/>
    </row>
    <row r="17" spans="2:36" ht="108" customHeight="1" thickBot="1">
      <c r="B17" s="427" t="s">
        <v>98</v>
      </c>
      <c r="C17" s="428"/>
      <c r="D17" s="429"/>
      <c r="E17" s="429"/>
      <c r="F17" s="430"/>
      <c r="G17" s="429"/>
      <c r="H17" s="431" t="s">
        <v>1172</v>
      </c>
      <c r="I17" s="431" t="s">
        <v>1173</v>
      </c>
      <c r="J17" s="431">
        <v>13</v>
      </c>
      <c r="K17" s="432">
        <v>10</v>
      </c>
      <c r="L17" s="433"/>
      <c r="M17" s="433"/>
      <c r="N17" s="434"/>
      <c r="O17" s="435"/>
      <c r="P17" s="436"/>
      <c r="Q17" s="437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9"/>
      <c r="AF17" s="439"/>
      <c r="AG17" s="440"/>
      <c r="AH17" s="441"/>
      <c r="AI17" s="441"/>
      <c r="AJ17" s="442"/>
    </row>
    <row r="18" spans="2:36" ht="4.5" customHeight="1" thickBot="1">
      <c r="B18" s="762"/>
      <c r="C18" s="763"/>
      <c r="D18" s="763"/>
      <c r="E18" s="763"/>
      <c r="F18" s="763"/>
      <c r="G18" s="763"/>
      <c r="H18" s="763"/>
      <c r="I18" s="763"/>
      <c r="J18" s="763"/>
      <c r="K18" s="763"/>
      <c r="L18" s="763"/>
      <c r="M18" s="763"/>
      <c r="N18" s="763"/>
      <c r="O18" s="763"/>
      <c r="P18" s="763"/>
      <c r="Q18" s="763"/>
      <c r="R18" s="763"/>
      <c r="S18" s="763"/>
      <c r="T18" s="763"/>
      <c r="U18" s="763"/>
      <c r="V18" s="763"/>
      <c r="W18" s="763"/>
      <c r="X18" s="763"/>
      <c r="Y18" s="763"/>
      <c r="Z18" s="763"/>
      <c r="AA18" s="763"/>
      <c r="AB18" s="763"/>
      <c r="AC18" s="763"/>
      <c r="AD18" s="763"/>
      <c r="AE18" s="763"/>
      <c r="AF18" s="763"/>
      <c r="AG18" s="763"/>
      <c r="AH18" s="763"/>
      <c r="AI18" s="763"/>
      <c r="AJ18" s="764"/>
    </row>
    <row r="19" spans="2:36" ht="108" customHeight="1" thickBot="1">
      <c r="B19" s="415" t="s">
        <v>44</v>
      </c>
      <c r="C19" s="416" t="s">
        <v>786</v>
      </c>
      <c r="D19" s="416" t="s">
        <v>787</v>
      </c>
      <c r="E19" s="416" t="s">
        <v>793</v>
      </c>
      <c r="F19" s="416" t="s">
        <v>789</v>
      </c>
      <c r="G19" s="416" t="s">
        <v>790</v>
      </c>
      <c r="H19" s="417" t="s">
        <v>791</v>
      </c>
      <c r="I19" s="418" t="s">
        <v>792</v>
      </c>
      <c r="J19" s="416"/>
      <c r="K19" s="443"/>
      <c r="L19" s="443"/>
      <c r="M19" s="419"/>
      <c r="N19" s="420"/>
      <c r="O19" s="421">
        <f>SUM(O20:O20)</f>
        <v>0</v>
      </c>
      <c r="P19" s="422">
        <f>SUM(P20:P20)</f>
        <v>0</v>
      </c>
      <c r="Q19" s="423">
        <f aca="true" t="shared" si="4" ref="Q19:AD19">SUM(Q20:Q20)</f>
        <v>0</v>
      </c>
      <c r="R19" s="422">
        <f t="shared" si="4"/>
        <v>0</v>
      </c>
      <c r="S19" s="423">
        <f t="shared" si="4"/>
        <v>0</v>
      </c>
      <c r="T19" s="422">
        <f t="shared" si="4"/>
        <v>0</v>
      </c>
      <c r="U19" s="423">
        <f t="shared" si="4"/>
        <v>0</v>
      </c>
      <c r="V19" s="422">
        <f t="shared" si="4"/>
        <v>0</v>
      </c>
      <c r="W19" s="423">
        <f t="shared" si="4"/>
        <v>0</v>
      </c>
      <c r="X19" s="422">
        <f t="shared" si="4"/>
        <v>0</v>
      </c>
      <c r="Y19" s="423">
        <f t="shared" si="4"/>
        <v>0</v>
      </c>
      <c r="Z19" s="422">
        <f t="shared" si="4"/>
        <v>0</v>
      </c>
      <c r="AA19" s="423">
        <f t="shared" si="4"/>
        <v>0</v>
      </c>
      <c r="AB19" s="422">
        <f t="shared" si="4"/>
        <v>0</v>
      </c>
      <c r="AC19" s="423">
        <f t="shared" si="4"/>
        <v>0</v>
      </c>
      <c r="AD19" s="422">
        <f t="shared" si="4"/>
        <v>0</v>
      </c>
      <c r="AE19" s="423">
        <f>SUM(O19,Q19,S19,U19,W19,Y19,AA19,AC19)</f>
        <v>0</v>
      </c>
      <c r="AF19" s="422">
        <f>SUM(P19,R19,T19,V19,X19,Z19,AB19,AD19)</f>
        <v>0</v>
      </c>
      <c r="AG19" s="424">
        <f>SUM(AG20:AG20)</f>
        <v>0</v>
      </c>
      <c r="AH19" s="425"/>
      <c r="AI19" s="425"/>
      <c r="AJ19" s="426"/>
    </row>
    <row r="20" spans="2:36" ht="108" customHeight="1" thickBot="1">
      <c r="B20" s="427" t="s">
        <v>92</v>
      </c>
      <c r="C20" s="428"/>
      <c r="D20" s="429"/>
      <c r="E20" s="429"/>
      <c r="F20" s="444"/>
      <c r="G20" s="429"/>
      <c r="H20" s="445" t="s">
        <v>1174</v>
      </c>
      <c r="I20" s="446" t="s">
        <v>1175</v>
      </c>
      <c r="J20" s="431">
        <v>0</v>
      </c>
      <c r="K20" s="447">
        <v>42</v>
      </c>
      <c r="L20" s="448"/>
      <c r="M20" s="449"/>
      <c r="N20" s="450"/>
      <c r="O20" s="451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52"/>
      <c r="AH20" s="441"/>
      <c r="AI20" s="449"/>
      <c r="AJ20" s="453"/>
    </row>
    <row r="21" spans="2:36" ht="4.5" customHeight="1" thickBot="1">
      <c r="B21" s="762"/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763"/>
      <c r="N21" s="763"/>
      <c r="O21" s="763"/>
      <c r="P21" s="763"/>
      <c r="Q21" s="763"/>
      <c r="R21" s="763"/>
      <c r="S21" s="763"/>
      <c r="T21" s="763"/>
      <c r="U21" s="763"/>
      <c r="V21" s="763"/>
      <c r="W21" s="763"/>
      <c r="X21" s="763"/>
      <c r="Y21" s="763"/>
      <c r="Z21" s="763"/>
      <c r="AA21" s="763"/>
      <c r="AB21" s="763"/>
      <c r="AC21" s="763"/>
      <c r="AD21" s="763"/>
      <c r="AE21" s="763"/>
      <c r="AF21" s="763"/>
      <c r="AG21" s="763"/>
      <c r="AH21" s="763"/>
      <c r="AI21" s="763"/>
      <c r="AJ21" s="764"/>
    </row>
    <row r="22" spans="2:36" ht="108" customHeight="1" thickBot="1">
      <c r="B22" s="415" t="s">
        <v>44</v>
      </c>
      <c r="C22" s="416" t="s">
        <v>786</v>
      </c>
      <c r="D22" s="416" t="s">
        <v>787</v>
      </c>
      <c r="E22" s="416" t="s">
        <v>788</v>
      </c>
      <c r="F22" s="416" t="s">
        <v>789</v>
      </c>
      <c r="G22" s="416" t="s">
        <v>790</v>
      </c>
      <c r="H22" s="417" t="s">
        <v>791</v>
      </c>
      <c r="I22" s="418" t="s">
        <v>792</v>
      </c>
      <c r="J22" s="419"/>
      <c r="K22" s="419"/>
      <c r="L22" s="419"/>
      <c r="M22" s="419"/>
      <c r="N22" s="420"/>
      <c r="O22" s="421">
        <f>SUM(O23:O23)</f>
        <v>0</v>
      </c>
      <c r="P22" s="422">
        <f>SUM(P23:P23)</f>
        <v>0</v>
      </c>
      <c r="Q22" s="423">
        <f aca="true" t="shared" si="5" ref="Q22:AA22">SUM(Q23:Q23)</f>
        <v>0</v>
      </c>
      <c r="R22" s="422">
        <f t="shared" si="5"/>
        <v>0</v>
      </c>
      <c r="S22" s="423">
        <f t="shared" si="5"/>
        <v>0</v>
      </c>
      <c r="T22" s="422">
        <f t="shared" si="5"/>
        <v>0</v>
      </c>
      <c r="U22" s="423">
        <f t="shared" si="5"/>
        <v>0</v>
      </c>
      <c r="V22" s="422">
        <f t="shared" si="5"/>
        <v>0</v>
      </c>
      <c r="W22" s="423">
        <f t="shared" si="5"/>
        <v>0</v>
      </c>
      <c r="X22" s="422">
        <f t="shared" si="5"/>
        <v>0</v>
      </c>
      <c r="Y22" s="423">
        <f t="shared" si="5"/>
        <v>0</v>
      </c>
      <c r="Z22" s="422">
        <f t="shared" si="5"/>
        <v>0</v>
      </c>
      <c r="AA22" s="423">
        <f t="shared" si="5"/>
        <v>0</v>
      </c>
      <c r="AB22" s="422">
        <f>SUM(AB23:AB23)</f>
        <v>0</v>
      </c>
      <c r="AC22" s="423">
        <f>SUM(AC23:AC23)</f>
        <v>0</v>
      </c>
      <c r="AD22" s="422">
        <f>SUM(AD23:AD23)</f>
        <v>0</v>
      </c>
      <c r="AE22" s="423">
        <f>SUM(O22,Q22,S22,U22,W22,Y22,AA22,AC22)</f>
        <v>0</v>
      </c>
      <c r="AF22" s="422">
        <f>SUM(P22,R22,T22,V22,X22,Z22,AB22,AD22)</f>
        <v>0</v>
      </c>
      <c r="AG22" s="424">
        <f>SUM(AG23:AG23)</f>
        <v>0</v>
      </c>
      <c r="AH22" s="425"/>
      <c r="AI22" s="425"/>
      <c r="AJ22" s="426"/>
    </row>
    <row r="23" spans="2:36" ht="108" customHeight="1" thickBot="1">
      <c r="B23" s="427" t="s">
        <v>372</v>
      </c>
      <c r="C23" s="428"/>
      <c r="D23" s="429"/>
      <c r="E23" s="429"/>
      <c r="F23" s="430"/>
      <c r="G23" s="429"/>
      <c r="H23" s="431" t="s">
        <v>1176</v>
      </c>
      <c r="I23" s="431" t="s">
        <v>1171</v>
      </c>
      <c r="J23" s="431">
        <v>0</v>
      </c>
      <c r="K23" s="432">
        <v>1</v>
      </c>
      <c r="L23" s="433"/>
      <c r="M23" s="433"/>
      <c r="N23" s="434"/>
      <c r="O23" s="435"/>
      <c r="P23" s="436"/>
      <c r="Q23" s="437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9"/>
      <c r="AF23" s="439"/>
      <c r="AG23" s="440"/>
      <c r="AH23" s="441"/>
      <c r="AI23" s="441"/>
      <c r="AJ23" s="442"/>
    </row>
    <row r="24" spans="2:36" ht="4.5" customHeight="1" thickBot="1">
      <c r="B24" s="762"/>
      <c r="C24" s="763"/>
      <c r="D24" s="763"/>
      <c r="E24" s="763"/>
      <c r="F24" s="763"/>
      <c r="G24" s="763"/>
      <c r="H24" s="763"/>
      <c r="I24" s="763"/>
      <c r="J24" s="763"/>
      <c r="K24" s="763"/>
      <c r="L24" s="763"/>
      <c r="M24" s="763"/>
      <c r="N24" s="763"/>
      <c r="O24" s="763"/>
      <c r="P24" s="763"/>
      <c r="Q24" s="763"/>
      <c r="R24" s="763"/>
      <c r="S24" s="763"/>
      <c r="T24" s="763"/>
      <c r="U24" s="763"/>
      <c r="V24" s="763"/>
      <c r="W24" s="763"/>
      <c r="X24" s="763"/>
      <c r="Y24" s="763"/>
      <c r="Z24" s="763"/>
      <c r="AA24" s="763"/>
      <c r="AB24" s="763"/>
      <c r="AC24" s="763"/>
      <c r="AD24" s="763"/>
      <c r="AE24" s="763"/>
      <c r="AF24" s="763"/>
      <c r="AG24" s="763"/>
      <c r="AH24" s="763"/>
      <c r="AI24" s="763"/>
      <c r="AJ24" s="764"/>
    </row>
    <row r="25" spans="2:36" ht="108" customHeight="1" thickBot="1">
      <c r="B25" s="415" t="s">
        <v>44</v>
      </c>
      <c r="C25" s="416" t="s">
        <v>786</v>
      </c>
      <c r="D25" s="416" t="s">
        <v>787</v>
      </c>
      <c r="E25" s="416" t="s">
        <v>793</v>
      </c>
      <c r="F25" s="416" t="s">
        <v>789</v>
      </c>
      <c r="G25" s="416" t="s">
        <v>790</v>
      </c>
      <c r="H25" s="417" t="s">
        <v>791</v>
      </c>
      <c r="I25" s="418" t="s">
        <v>792</v>
      </c>
      <c r="J25" s="416"/>
      <c r="K25" s="443"/>
      <c r="L25" s="443"/>
      <c r="M25" s="419"/>
      <c r="N25" s="420"/>
      <c r="O25" s="421">
        <f>SUM(O26:O26)</f>
        <v>0</v>
      </c>
      <c r="P25" s="422">
        <f>SUM(P26:P26)</f>
        <v>0</v>
      </c>
      <c r="Q25" s="423">
        <f aca="true" t="shared" si="6" ref="Q25:AD25">SUM(Q26:Q26)</f>
        <v>0</v>
      </c>
      <c r="R25" s="422">
        <f t="shared" si="6"/>
        <v>0</v>
      </c>
      <c r="S25" s="423">
        <f t="shared" si="6"/>
        <v>0</v>
      </c>
      <c r="T25" s="422">
        <f t="shared" si="6"/>
        <v>0</v>
      </c>
      <c r="U25" s="423">
        <f t="shared" si="6"/>
        <v>0</v>
      </c>
      <c r="V25" s="422">
        <f t="shared" si="6"/>
        <v>0</v>
      </c>
      <c r="W25" s="423">
        <f t="shared" si="6"/>
        <v>0</v>
      </c>
      <c r="X25" s="422">
        <f t="shared" si="6"/>
        <v>0</v>
      </c>
      <c r="Y25" s="423">
        <f t="shared" si="6"/>
        <v>0</v>
      </c>
      <c r="Z25" s="422">
        <f t="shared" si="6"/>
        <v>0</v>
      </c>
      <c r="AA25" s="423">
        <f t="shared" si="6"/>
        <v>0</v>
      </c>
      <c r="AB25" s="422">
        <f t="shared" si="6"/>
        <v>0</v>
      </c>
      <c r="AC25" s="423">
        <f t="shared" si="6"/>
        <v>0</v>
      </c>
      <c r="AD25" s="422">
        <f t="shared" si="6"/>
        <v>0</v>
      </c>
      <c r="AE25" s="423">
        <f>SUM(O25,Q25,S25,U25,W25,Y25,AA25,AC25)</f>
        <v>0</v>
      </c>
      <c r="AF25" s="422">
        <f>SUM(P25,R25,T25,V25,X25,Z25,AB25,AD25)</f>
        <v>0</v>
      </c>
      <c r="AG25" s="424">
        <f>SUM(AG26:AG26)</f>
        <v>0</v>
      </c>
      <c r="AH25" s="425"/>
      <c r="AI25" s="425"/>
      <c r="AJ25" s="426"/>
    </row>
    <row r="26" spans="2:36" ht="108" customHeight="1" thickBot="1">
      <c r="B26" s="427" t="s">
        <v>92</v>
      </c>
      <c r="C26" s="428"/>
      <c r="D26" s="429"/>
      <c r="E26" s="429"/>
      <c r="F26" s="444"/>
      <c r="G26" s="429"/>
      <c r="H26" s="445" t="s">
        <v>1177</v>
      </c>
      <c r="I26" s="446" t="s">
        <v>1178</v>
      </c>
      <c r="J26" s="431">
        <v>0</v>
      </c>
      <c r="K26" s="447">
        <v>12</v>
      </c>
      <c r="L26" s="448"/>
      <c r="M26" s="449"/>
      <c r="N26" s="450"/>
      <c r="O26" s="451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52"/>
      <c r="AH26" s="441"/>
      <c r="AI26" s="449"/>
      <c r="AJ26" s="453"/>
    </row>
    <row r="27" spans="2:36" ht="57.75" customHeight="1" thickBot="1">
      <c r="B27" s="762"/>
      <c r="C27" s="763"/>
      <c r="D27" s="763"/>
      <c r="E27" s="763"/>
      <c r="F27" s="763"/>
      <c r="G27" s="763"/>
      <c r="H27" s="763"/>
      <c r="I27" s="763"/>
      <c r="J27" s="763"/>
      <c r="K27" s="763"/>
      <c r="L27" s="763"/>
      <c r="M27" s="763"/>
      <c r="N27" s="763"/>
      <c r="O27" s="763"/>
      <c r="P27" s="763"/>
      <c r="Q27" s="763"/>
      <c r="R27" s="763"/>
      <c r="S27" s="763"/>
      <c r="T27" s="763"/>
      <c r="U27" s="763"/>
      <c r="V27" s="763"/>
      <c r="W27" s="763"/>
      <c r="X27" s="763"/>
      <c r="Y27" s="763"/>
      <c r="Z27" s="763"/>
      <c r="AA27" s="763"/>
      <c r="AB27" s="763"/>
      <c r="AC27" s="763"/>
      <c r="AD27" s="763"/>
      <c r="AE27" s="763"/>
      <c r="AF27" s="763"/>
      <c r="AG27" s="763"/>
      <c r="AH27" s="763"/>
      <c r="AI27" s="763"/>
      <c r="AJ27" s="764"/>
    </row>
    <row r="28" spans="2:36" ht="4.5" customHeight="1" thickBot="1">
      <c r="B28" s="762"/>
      <c r="C28" s="763"/>
      <c r="D28" s="763"/>
      <c r="E28" s="763"/>
      <c r="F28" s="763"/>
      <c r="G28" s="763"/>
      <c r="H28" s="763"/>
      <c r="I28" s="763"/>
      <c r="J28" s="763"/>
      <c r="K28" s="763"/>
      <c r="L28" s="763"/>
      <c r="M28" s="763"/>
      <c r="N28" s="763"/>
      <c r="O28" s="763"/>
      <c r="P28" s="763"/>
      <c r="Q28" s="763"/>
      <c r="R28" s="763"/>
      <c r="S28" s="763"/>
      <c r="T28" s="763"/>
      <c r="U28" s="763"/>
      <c r="V28" s="763"/>
      <c r="W28" s="763"/>
      <c r="X28" s="763"/>
      <c r="Y28" s="763"/>
      <c r="Z28" s="763"/>
      <c r="AA28" s="763"/>
      <c r="AB28" s="763"/>
      <c r="AC28" s="763"/>
      <c r="AD28" s="763"/>
      <c r="AE28" s="763"/>
      <c r="AF28" s="763"/>
      <c r="AG28" s="763"/>
      <c r="AH28" s="763"/>
      <c r="AI28" s="763"/>
      <c r="AJ28" s="764"/>
    </row>
    <row r="29" spans="2:36" ht="35.25" customHeight="1" thickBot="1">
      <c r="B29" s="736" t="s">
        <v>1179</v>
      </c>
      <c r="C29" s="737"/>
      <c r="D29" s="738"/>
      <c r="E29" s="398"/>
      <c r="F29" s="737" t="s">
        <v>816</v>
      </c>
      <c r="G29" s="737"/>
      <c r="H29" s="737"/>
      <c r="I29" s="737"/>
      <c r="J29" s="737"/>
      <c r="K29" s="737"/>
      <c r="L29" s="737"/>
      <c r="M29" s="737"/>
      <c r="N29" s="738"/>
      <c r="O29" s="739" t="s">
        <v>759</v>
      </c>
      <c r="P29" s="740"/>
      <c r="Q29" s="740"/>
      <c r="R29" s="740"/>
      <c r="S29" s="740"/>
      <c r="T29" s="740"/>
      <c r="U29" s="740"/>
      <c r="V29" s="740"/>
      <c r="W29" s="740"/>
      <c r="X29" s="740"/>
      <c r="Y29" s="740"/>
      <c r="Z29" s="740"/>
      <c r="AA29" s="740"/>
      <c r="AB29" s="740"/>
      <c r="AC29" s="740"/>
      <c r="AD29" s="740"/>
      <c r="AE29" s="740"/>
      <c r="AF29" s="741"/>
      <c r="AG29" s="742" t="s">
        <v>760</v>
      </c>
      <c r="AH29" s="743"/>
      <c r="AI29" s="743"/>
      <c r="AJ29" s="744"/>
    </row>
    <row r="30" spans="2:36" ht="35.25" customHeight="1">
      <c r="B30" s="745" t="s">
        <v>761</v>
      </c>
      <c r="C30" s="747" t="s">
        <v>762</v>
      </c>
      <c r="D30" s="748"/>
      <c r="E30" s="748"/>
      <c r="F30" s="748"/>
      <c r="G30" s="748"/>
      <c r="H30" s="748"/>
      <c r="I30" s="751" t="s">
        <v>763</v>
      </c>
      <c r="J30" s="753" t="s">
        <v>764</v>
      </c>
      <c r="K30" s="753" t="s">
        <v>765</v>
      </c>
      <c r="L30" s="717" t="s">
        <v>766</v>
      </c>
      <c r="M30" s="772" t="s">
        <v>767</v>
      </c>
      <c r="N30" s="774" t="s">
        <v>768</v>
      </c>
      <c r="O30" s="776" t="s">
        <v>769</v>
      </c>
      <c r="P30" s="735"/>
      <c r="Q30" s="734" t="s">
        <v>770</v>
      </c>
      <c r="R30" s="735"/>
      <c r="S30" s="734" t="s">
        <v>771</v>
      </c>
      <c r="T30" s="735"/>
      <c r="U30" s="734" t="s">
        <v>772</v>
      </c>
      <c r="V30" s="735"/>
      <c r="W30" s="734" t="s">
        <v>773</v>
      </c>
      <c r="X30" s="735"/>
      <c r="Y30" s="734" t="s">
        <v>774</v>
      </c>
      <c r="Z30" s="735"/>
      <c r="AA30" s="734" t="s">
        <v>775</v>
      </c>
      <c r="AB30" s="735"/>
      <c r="AC30" s="734" t="s">
        <v>776</v>
      </c>
      <c r="AD30" s="735"/>
      <c r="AE30" s="734" t="s">
        <v>777</v>
      </c>
      <c r="AF30" s="765"/>
      <c r="AG30" s="766" t="s">
        <v>778</v>
      </c>
      <c r="AH30" s="768" t="s">
        <v>779</v>
      </c>
      <c r="AI30" s="770" t="s">
        <v>780</v>
      </c>
      <c r="AJ30" s="755" t="s">
        <v>781</v>
      </c>
    </row>
    <row r="31" spans="2:36" ht="80.25" customHeight="1" thickBot="1">
      <c r="B31" s="746"/>
      <c r="C31" s="749"/>
      <c r="D31" s="750"/>
      <c r="E31" s="750"/>
      <c r="F31" s="750"/>
      <c r="G31" s="750"/>
      <c r="H31" s="750"/>
      <c r="I31" s="752"/>
      <c r="J31" s="754" t="s">
        <v>764</v>
      </c>
      <c r="K31" s="754"/>
      <c r="L31" s="718"/>
      <c r="M31" s="773"/>
      <c r="N31" s="775"/>
      <c r="O31" s="399" t="s">
        <v>782</v>
      </c>
      <c r="P31" s="400" t="s">
        <v>783</v>
      </c>
      <c r="Q31" s="401" t="s">
        <v>782</v>
      </c>
      <c r="R31" s="400" t="s">
        <v>783</v>
      </c>
      <c r="S31" s="401" t="s">
        <v>782</v>
      </c>
      <c r="T31" s="400" t="s">
        <v>783</v>
      </c>
      <c r="U31" s="401" t="s">
        <v>782</v>
      </c>
      <c r="V31" s="400" t="s">
        <v>783</v>
      </c>
      <c r="W31" s="401" t="s">
        <v>782</v>
      </c>
      <c r="X31" s="400" t="s">
        <v>783</v>
      </c>
      <c r="Y31" s="401" t="s">
        <v>782</v>
      </c>
      <c r="Z31" s="400" t="s">
        <v>783</v>
      </c>
      <c r="AA31" s="401" t="s">
        <v>782</v>
      </c>
      <c r="AB31" s="400" t="s">
        <v>784</v>
      </c>
      <c r="AC31" s="401" t="s">
        <v>782</v>
      </c>
      <c r="AD31" s="400" t="s">
        <v>784</v>
      </c>
      <c r="AE31" s="401" t="s">
        <v>782</v>
      </c>
      <c r="AF31" s="402" t="s">
        <v>784</v>
      </c>
      <c r="AG31" s="767"/>
      <c r="AH31" s="769"/>
      <c r="AI31" s="771"/>
      <c r="AJ31" s="756"/>
    </row>
    <row r="32" spans="2:36" ht="108" customHeight="1" thickBot="1">
      <c r="B32" s="403" t="s">
        <v>785</v>
      </c>
      <c r="C32" s="757" t="s">
        <v>1180</v>
      </c>
      <c r="D32" s="758"/>
      <c r="E32" s="758"/>
      <c r="F32" s="758"/>
      <c r="G32" s="758"/>
      <c r="H32" s="758"/>
      <c r="I32" s="404" t="s">
        <v>1181</v>
      </c>
      <c r="J32" s="405">
        <v>0</v>
      </c>
      <c r="K32" s="406">
        <v>26</v>
      </c>
      <c r="L32" s="406"/>
      <c r="M32" s="407"/>
      <c r="N32" s="408"/>
      <c r="O32" s="409">
        <f>SUM(O34,O37,O40,O43)</f>
        <v>0</v>
      </c>
      <c r="P32" s="410">
        <f aca="true" t="shared" si="7" ref="P32:AD32">SUM(P34,P37,P40,P43)</f>
        <v>0</v>
      </c>
      <c r="Q32" s="410">
        <f t="shared" si="7"/>
        <v>0</v>
      </c>
      <c r="R32" s="410">
        <f t="shared" si="7"/>
        <v>0</v>
      </c>
      <c r="S32" s="410">
        <f t="shared" si="7"/>
        <v>0</v>
      </c>
      <c r="T32" s="410">
        <f t="shared" si="7"/>
        <v>0</v>
      </c>
      <c r="U32" s="410">
        <f t="shared" si="7"/>
        <v>0</v>
      </c>
      <c r="V32" s="410">
        <f t="shared" si="7"/>
        <v>0</v>
      </c>
      <c r="W32" s="410">
        <f t="shared" si="7"/>
        <v>0</v>
      </c>
      <c r="X32" s="410">
        <f t="shared" si="7"/>
        <v>0</v>
      </c>
      <c r="Y32" s="410">
        <f t="shared" si="7"/>
        <v>0</v>
      </c>
      <c r="Z32" s="410">
        <f t="shared" si="7"/>
        <v>0</v>
      </c>
      <c r="AA32" s="410">
        <f t="shared" si="7"/>
        <v>0</v>
      </c>
      <c r="AB32" s="410">
        <f t="shared" si="7"/>
        <v>0</v>
      </c>
      <c r="AC32" s="410">
        <f t="shared" si="7"/>
        <v>0</v>
      </c>
      <c r="AD32" s="410">
        <f t="shared" si="7"/>
        <v>0</v>
      </c>
      <c r="AE32" s="410">
        <f>SUM(O32,Q32,S32,U32,W32,Y32,AA32,AC32)</f>
        <v>0</v>
      </c>
      <c r="AF32" s="411">
        <f>SUM(P32,R32,T32,V32,X32,Z32,AB32,AD32)</f>
        <v>0</v>
      </c>
      <c r="AG32" s="412">
        <f>AG34+AG37</f>
        <v>0</v>
      </c>
      <c r="AH32" s="413"/>
      <c r="AI32" s="413"/>
      <c r="AJ32" s="414"/>
    </row>
    <row r="33" spans="2:36" ht="4.5" customHeight="1" thickBot="1">
      <c r="B33" s="759"/>
      <c r="C33" s="760"/>
      <c r="D33" s="760"/>
      <c r="E33" s="760"/>
      <c r="F33" s="760"/>
      <c r="G33" s="760"/>
      <c r="H33" s="760"/>
      <c r="I33" s="760"/>
      <c r="J33" s="760"/>
      <c r="K33" s="760"/>
      <c r="L33" s="760"/>
      <c r="M33" s="760"/>
      <c r="N33" s="760"/>
      <c r="O33" s="760"/>
      <c r="P33" s="760"/>
      <c r="Q33" s="760"/>
      <c r="R33" s="760"/>
      <c r="S33" s="760"/>
      <c r="T33" s="760"/>
      <c r="U33" s="760"/>
      <c r="V33" s="760"/>
      <c r="W33" s="760"/>
      <c r="X33" s="760"/>
      <c r="Y33" s="760"/>
      <c r="Z33" s="760"/>
      <c r="AA33" s="760"/>
      <c r="AB33" s="760"/>
      <c r="AC33" s="760"/>
      <c r="AD33" s="760"/>
      <c r="AE33" s="760"/>
      <c r="AF33" s="760"/>
      <c r="AG33" s="760"/>
      <c r="AH33" s="760"/>
      <c r="AI33" s="760"/>
      <c r="AJ33" s="761"/>
    </row>
    <row r="34" spans="2:36" ht="108" customHeight="1" thickBot="1">
      <c r="B34" s="415" t="s">
        <v>44</v>
      </c>
      <c r="C34" s="416" t="s">
        <v>786</v>
      </c>
      <c r="D34" s="416" t="s">
        <v>787</v>
      </c>
      <c r="E34" s="416" t="s">
        <v>788</v>
      </c>
      <c r="F34" s="416" t="s">
        <v>789</v>
      </c>
      <c r="G34" s="416" t="s">
        <v>790</v>
      </c>
      <c r="H34" s="417" t="s">
        <v>791</v>
      </c>
      <c r="I34" s="418" t="s">
        <v>792</v>
      </c>
      <c r="J34" s="419"/>
      <c r="K34" s="419"/>
      <c r="L34" s="419"/>
      <c r="M34" s="419"/>
      <c r="N34" s="420"/>
      <c r="O34" s="421">
        <f>SUM(O35:O35)</f>
        <v>0</v>
      </c>
      <c r="P34" s="422">
        <f>SUM(P35:P35)</f>
        <v>0</v>
      </c>
      <c r="Q34" s="423">
        <f aca="true" t="shared" si="8" ref="Q34:AA34">SUM(Q35:Q35)</f>
        <v>0</v>
      </c>
      <c r="R34" s="422">
        <f t="shared" si="8"/>
        <v>0</v>
      </c>
      <c r="S34" s="423">
        <f t="shared" si="8"/>
        <v>0</v>
      </c>
      <c r="T34" s="422">
        <f t="shared" si="8"/>
        <v>0</v>
      </c>
      <c r="U34" s="423">
        <f t="shared" si="8"/>
        <v>0</v>
      </c>
      <c r="V34" s="422">
        <f t="shared" si="8"/>
        <v>0</v>
      </c>
      <c r="W34" s="423">
        <f t="shared" si="8"/>
        <v>0</v>
      </c>
      <c r="X34" s="422">
        <f t="shared" si="8"/>
        <v>0</v>
      </c>
      <c r="Y34" s="423">
        <f t="shared" si="8"/>
        <v>0</v>
      </c>
      <c r="Z34" s="422">
        <f t="shared" si="8"/>
        <v>0</v>
      </c>
      <c r="AA34" s="423">
        <f t="shared" si="8"/>
        <v>0</v>
      </c>
      <c r="AB34" s="422">
        <f>SUM(AB35:AB35)</f>
        <v>0</v>
      </c>
      <c r="AC34" s="423">
        <f>SUM(AC35:AC35)</f>
        <v>0</v>
      </c>
      <c r="AD34" s="422">
        <f>SUM(AD35:AD35)</f>
        <v>0</v>
      </c>
      <c r="AE34" s="423">
        <f>SUM(O34,Q34,S34,U34,W34,Y34,AA34,AC34)</f>
        <v>0</v>
      </c>
      <c r="AF34" s="422">
        <f>SUM(P34,R34,T34,V34,X34,Z34,AB34,AD34)</f>
        <v>0</v>
      </c>
      <c r="AG34" s="424">
        <f>SUM(AG35:AG35)</f>
        <v>0</v>
      </c>
      <c r="AH34" s="425"/>
      <c r="AI34" s="425"/>
      <c r="AJ34" s="426"/>
    </row>
    <row r="35" spans="2:36" ht="108" customHeight="1" thickBot="1">
      <c r="B35" s="427" t="s">
        <v>92</v>
      </c>
      <c r="C35" s="428"/>
      <c r="D35" s="429"/>
      <c r="E35" s="429"/>
      <c r="F35" s="430"/>
      <c r="G35" s="429"/>
      <c r="H35" s="431" t="s">
        <v>1182</v>
      </c>
      <c r="I35" s="431" t="s">
        <v>1183</v>
      </c>
      <c r="J35" s="431">
        <v>0</v>
      </c>
      <c r="K35" s="432">
        <v>10</v>
      </c>
      <c r="L35" s="433"/>
      <c r="M35" s="433"/>
      <c r="N35" s="434"/>
      <c r="O35" s="435"/>
      <c r="P35" s="436"/>
      <c r="Q35" s="437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9"/>
      <c r="AF35" s="439"/>
      <c r="AG35" s="440"/>
      <c r="AH35" s="441"/>
      <c r="AI35" s="441"/>
      <c r="AJ35" s="442"/>
    </row>
    <row r="36" spans="2:36" ht="4.5" customHeight="1" thickBot="1">
      <c r="B36" s="762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763"/>
      <c r="N36" s="763"/>
      <c r="O36" s="763"/>
      <c r="P36" s="763"/>
      <c r="Q36" s="763"/>
      <c r="R36" s="763"/>
      <c r="S36" s="763"/>
      <c r="T36" s="763"/>
      <c r="U36" s="763"/>
      <c r="V36" s="763"/>
      <c r="W36" s="763"/>
      <c r="X36" s="763"/>
      <c r="Y36" s="763"/>
      <c r="Z36" s="763"/>
      <c r="AA36" s="763"/>
      <c r="AB36" s="763"/>
      <c r="AC36" s="763"/>
      <c r="AD36" s="763"/>
      <c r="AE36" s="763"/>
      <c r="AF36" s="763"/>
      <c r="AG36" s="763"/>
      <c r="AH36" s="763"/>
      <c r="AI36" s="763"/>
      <c r="AJ36" s="764"/>
    </row>
    <row r="37" spans="2:36" ht="108" customHeight="1" thickBot="1">
      <c r="B37" s="415" t="s">
        <v>44</v>
      </c>
      <c r="C37" s="416" t="s">
        <v>786</v>
      </c>
      <c r="D37" s="416" t="s">
        <v>787</v>
      </c>
      <c r="E37" s="416" t="s">
        <v>793</v>
      </c>
      <c r="F37" s="416" t="s">
        <v>789</v>
      </c>
      <c r="G37" s="416" t="s">
        <v>790</v>
      </c>
      <c r="H37" s="417" t="s">
        <v>791</v>
      </c>
      <c r="I37" s="418" t="s">
        <v>792</v>
      </c>
      <c r="J37" s="416"/>
      <c r="K37" s="443"/>
      <c r="L37" s="443"/>
      <c r="M37" s="419"/>
      <c r="N37" s="420"/>
      <c r="O37" s="421">
        <f>SUM(O38:O38)</f>
        <v>0</v>
      </c>
      <c r="P37" s="422">
        <f>SUM(P38:P38)</f>
        <v>0</v>
      </c>
      <c r="Q37" s="423">
        <f aca="true" t="shared" si="9" ref="Q37:AD37">SUM(Q38:Q38)</f>
        <v>0</v>
      </c>
      <c r="R37" s="422">
        <f t="shared" si="9"/>
        <v>0</v>
      </c>
      <c r="S37" s="423">
        <f t="shared" si="9"/>
        <v>0</v>
      </c>
      <c r="T37" s="422">
        <f t="shared" si="9"/>
        <v>0</v>
      </c>
      <c r="U37" s="423">
        <f t="shared" si="9"/>
        <v>0</v>
      </c>
      <c r="V37" s="422">
        <f t="shared" si="9"/>
        <v>0</v>
      </c>
      <c r="W37" s="423">
        <f t="shared" si="9"/>
        <v>0</v>
      </c>
      <c r="X37" s="422">
        <f t="shared" si="9"/>
        <v>0</v>
      </c>
      <c r="Y37" s="423">
        <f t="shared" si="9"/>
        <v>0</v>
      </c>
      <c r="Z37" s="422">
        <f t="shared" si="9"/>
        <v>0</v>
      </c>
      <c r="AA37" s="423">
        <f t="shared" si="9"/>
        <v>0</v>
      </c>
      <c r="AB37" s="422">
        <f t="shared" si="9"/>
        <v>0</v>
      </c>
      <c r="AC37" s="423">
        <f t="shared" si="9"/>
        <v>0</v>
      </c>
      <c r="AD37" s="422">
        <f t="shared" si="9"/>
        <v>0</v>
      </c>
      <c r="AE37" s="423">
        <f>SUM(O37,Q37,S37,U37,W37,Y37,AA37,AC37)</f>
        <v>0</v>
      </c>
      <c r="AF37" s="422">
        <f>SUM(P37,R37,T37,V37,X37,Z37,AB37,AD37)</f>
        <v>0</v>
      </c>
      <c r="AG37" s="424">
        <f>SUM(AG38:AG38)</f>
        <v>0</v>
      </c>
      <c r="AH37" s="425"/>
      <c r="AI37" s="425"/>
      <c r="AJ37" s="426"/>
    </row>
    <row r="38" spans="2:36" ht="108" customHeight="1" thickBot="1">
      <c r="B38" s="427" t="s">
        <v>92</v>
      </c>
      <c r="C38" s="428"/>
      <c r="D38" s="429"/>
      <c r="E38" s="429"/>
      <c r="F38" s="444"/>
      <c r="G38" s="429"/>
      <c r="H38" s="445" t="s">
        <v>1184</v>
      </c>
      <c r="I38" s="446" t="s">
        <v>960</v>
      </c>
      <c r="J38" s="431">
        <v>0</v>
      </c>
      <c r="K38" s="447">
        <v>4</v>
      </c>
      <c r="L38" s="448"/>
      <c r="M38" s="449"/>
      <c r="N38" s="450"/>
      <c r="O38" s="451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39"/>
      <c r="AA38" s="439"/>
      <c r="AB38" s="439"/>
      <c r="AC38" s="439"/>
      <c r="AD38" s="439"/>
      <c r="AE38" s="439"/>
      <c r="AF38" s="439"/>
      <c r="AG38" s="452"/>
      <c r="AH38" s="441"/>
      <c r="AI38" s="449"/>
      <c r="AJ38" s="453"/>
    </row>
    <row r="39" spans="2:36" ht="4.5" customHeight="1" thickBot="1">
      <c r="B39" s="762"/>
      <c r="C39" s="763"/>
      <c r="D39" s="763"/>
      <c r="E39" s="763"/>
      <c r="F39" s="763"/>
      <c r="G39" s="763"/>
      <c r="H39" s="763"/>
      <c r="I39" s="763"/>
      <c r="J39" s="763"/>
      <c r="K39" s="763"/>
      <c r="L39" s="763"/>
      <c r="M39" s="763"/>
      <c r="N39" s="763"/>
      <c r="O39" s="763"/>
      <c r="P39" s="763"/>
      <c r="Q39" s="763"/>
      <c r="R39" s="763"/>
      <c r="S39" s="763"/>
      <c r="T39" s="763"/>
      <c r="U39" s="763"/>
      <c r="V39" s="763"/>
      <c r="W39" s="763"/>
      <c r="X39" s="763"/>
      <c r="Y39" s="763"/>
      <c r="Z39" s="763"/>
      <c r="AA39" s="763"/>
      <c r="AB39" s="763"/>
      <c r="AC39" s="763"/>
      <c r="AD39" s="763"/>
      <c r="AE39" s="763"/>
      <c r="AF39" s="763"/>
      <c r="AG39" s="763"/>
      <c r="AH39" s="763"/>
      <c r="AI39" s="763"/>
      <c r="AJ39" s="764"/>
    </row>
    <row r="40" spans="2:36" ht="108" customHeight="1" thickBot="1">
      <c r="B40" s="415" t="s">
        <v>44</v>
      </c>
      <c r="C40" s="416" t="s">
        <v>786</v>
      </c>
      <c r="D40" s="416" t="s">
        <v>787</v>
      </c>
      <c r="E40" s="416" t="s">
        <v>788</v>
      </c>
      <c r="F40" s="416" t="s">
        <v>789</v>
      </c>
      <c r="G40" s="416" t="s">
        <v>790</v>
      </c>
      <c r="H40" s="417" t="s">
        <v>791</v>
      </c>
      <c r="I40" s="418" t="s">
        <v>792</v>
      </c>
      <c r="J40" s="419"/>
      <c r="K40" s="419"/>
      <c r="L40" s="419"/>
      <c r="M40" s="419"/>
      <c r="N40" s="420"/>
      <c r="O40" s="421">
        <f>SUM(O41:O41)</f>
        <v>0</v>
      </c>
      <c r="P40" s="422">
        <f>SUM(P41:P41)</f>
        <v>0</v>
      </c>
      <c r="Q40" s="423">
        <f aca="true" t="shared" si="10" ref="Q40:AA40">SUM(Q41:Q41)</f>
        <v>0</v>
      </c>
      <c r="R40" s="422">
        <f t="shared" si="10"/>
        <v>0</v>
      </c>
      <c r="S40" s="423">
        <f t="shared" si="10"/>
        <v>0</v>
      </c>
      <c r="T40" s="422">
        <f t="shared" si="10"/>
        <v>0</v>
      </c>
      <c r="U40" s="423">
        <f t="shared" si="10"/>
        <v>0</v>
      </c>
      <c r="V40" s="422">
        <f t="shared" si="10"/>
        <v>0</v>
      </c>
      <c r="W40" s="423">
        <f t="shared" si="10"/>
        <v>0</v>
      </c>
      <c r="X40" s="422">
        <f t="shared" si="10"/>
        <v>0</v>
      </c>
      <c r="Y40" s="423">
        <f t="shared" si="10"/>
        <v>0</v>
      </c>
      <c r="Z40" s="422">
        <f t="shared" si="10"/>
        <v>0</v>
      </c>
      <c r="AA40" s="423">
        <f t="shared" si="10"/>
        <v>0</v>
      </c>
      <c r="AB40" s="422">
        <f>SUM(AB41:AB41)</f>
        <v>0</v>
      </c>
      <c r="AC40" s="423">
        <f>SUM(AC41:AC41)</f>
        <v>0</v>
      </c>
      <c r="AD40" s="422">
        <f>SUM(AD41:AD41)</f>
        <v>0</v>
      </c>
      <c r="AE40" s="423">
        <f>SUM(O40,Q40,S40,U40,W40,Y40,AA40,AC40)</f>
        <v>0</v>
      </c>
      <c r="AF40" s="422">
        <f>SUM(P40,R40,T40,V40,X40,Z40,AB40,AD40)</f>
        <v>0</v>
      </c>
      <c r="AG40" s="424">
        <f>SUM(AG41:AG41)</f>
        <v>0</v>
      </c>
      <c r="AH40" s="425"/>
      <c r="AI40" s="425"/>
      <c r="AJ40" s="426"/>
    </row>
    <row r="41" spans="2:36" ht="108" customHeight="1" thickBot="1">
      <c r="B41" s="427" t="s">
        <v>92</v>
      </c>
      <c r="C41" s="428"/>
      <c r="D41" s="429"/>
      <c r="E41" s="429"/>
      <c r="F41" s="430"/>
      <c r="G41" s="429"/>
      <c r="H41" s="431" t="s">
        <v>1185</v>
      </c>
      <c r="I41" s="431" t="s">
        <v>1186</v>
      </c>
      <c r="J41" s="431">
        <v>0</v>
      </c>
      <c r="K41" s="432">
        <v>8</v>
      </c>
      <c r="L41" s="433"/>
      <c r="M41" s="433"/>
      <c r="N41" s="434"/>
      <c r="O41" s="435"/>
      <c r="P41" s="436"/>
      <c r="Q41" s="437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9"/>
      <c r="AF41" s="439"/>
      <c r="AG41" s="440"/>
      <c r="AH41" s="441"/>
      <c r="AI41" s="441"/>
      <c r="AJ41" s="442"/>
    </row>
    <row r="42" spans="2:36" ht="4.5" customHeight="1" thickBot="1">
      <c r="B42" s="762"/>
      <c r="C42" s="763"/>
      <c r="D42" s="763"/>
      <c r="E42" s="763"/>
      <c r="F42" s="763"/>
      <c r="G42" s="763"/>
      <c r="H42" s="763"/>
      <c r="I42" s="763"/>
      <c r="J42" s="763"/>
      <c r="K42" s="763"/>
      <c r="L42" s="763"/>
      <c r="M42" s="763"/>
      <c r="N42" s="763"/>
      <c r="O42" s="763"/>
      <c r="P42" s="763"/>
      <c r="Q42" s="763"/>
      <c r="R42" s="763"/>
      <c r="S42" s="763"/>
      <c r="T42" s="763"/>
      <c r="U42" s="763"/>
      <c r="V42" s="763"/>
      <c r="W42" s="763"/>
      <c r="X42" s="763"/>
      <c r="Y42" s="763"/>
      <c r="Z42" s="763"/>
      <c r="AA42" s="763"/>
      <c r="AB42" s="763"/>
      <c r="AC42" s="763"/>
      <c r="AD42" s="763"/>
      <c r="AE42" s="763"/>
      <c r="AF42" s="763"/>
      <c r="AG42" s="763"/>
      <c r="AH42" s="763"/>
      <c r="AI42" s="763"/>
      <c r="AJ42" s="764"/>
    </row>
    <row r="43" spans="2:36" ht="108" customHeight="1" thickBot="1">
      <c r="B43" s="415" t="s">
        <v>44</v>
      </c>
      <c r="C43" s="416" t="s">
        <v>786</v>
      </c>
      <c r="D43" s="416" t="s">
        <v>787</v>
      </c>
      <c r="E43" s="416" t="s">
        <v>793</v>
      </c>
      <c r="F43" s="416" t="s">
        <v>789</v>
      </c>
      <c r="G43" s="416" t="s">
        <v>790</v>
      </c>
      <c r="H43" s="417" t="s">
        <v>791</v>
      </c>
      <c r="I43" s="418" t="s">
        <v>792</v>
      </c>
      <c r="J43" s="416"/>
      <c r="K43" s="443"/>
      <c r="L43" s="443"/>
      <c r="M43" s="419"/>
      <c r="N43" s="420"/>
      <c r="O43" s="421">
        <f>SUM(O44:O44)</f>
        <v>0</v>
      </c>
      <c r="P43" s="422">
        <f>SUM(P44:P44)</f>
        <v>0</v>
      </c>
      <c r="Q43" s="423">
        <f aca="true" t="shared" si="11" ref="Q43:AD43">SUM(Q44:Q44)</f>
        <v>0</v>
      </c>
      <c r="R43" s="422">
        <f t="shared" si="11"/>
        <v>0</v>
      </c>
      <c r="S43" s="423">
        <f t="shared" si="11"/>
        <v>0</v>
      </c>
      <c r="T43" s="422">
        <f t="shared" si="11"/>
        <v>0</v>
      </c>
      <c r="U43" s="423">
        <f t="shared" si="11"/>
        <v>0</v>
      </c>
      <c r="V43" s="422">
        <f t="shared" si="11"/>
        <v>0</v>
      </c>
      <c r="W43" s="423">
        <f t="shared" si="11"/>
        <v>0</v>
      </c>
      <c r="X43" s="422">
        <f t="shared" si="11"/>
        <v>0</v>
      </c>
      <c r="Y43" s="423">
        <f t="shared" si="11"/>
        <v>0</v>
      </c>
      <c r="Z43" s="422">
        <f t="shared" si="11"/>
        <v>0</v>
      </c>
      <c r="AA43" s="423">
        <f t="shared" si="11"/>
        <v>0</v>
      </c>
      <c r="AB43" s="422">
        <f t="shared" si="11"/>
        <v>0</v>
      </c>
      <c r="AC43" s="423">
        <f t="shared" si="11"/>
        <v>0</v>
      </c>
      <c r="AD43" s="422">
        <f t="shared" si="11"/>
        <v>0</v>
      </c>
      <c r="AE43" s="423">
        <f>SUM(O43,Q43,S43,U43,W43,Y43,AA43,AC43)</f>
        <v>0</v>
      </c>
      <c r="AF43" s="422">
        <f>SUM(P43,R43,T43,V43,X43,Z43,AB43,AD43)</f>
        <v>0</v>
      </c>
      <c r="AG43" s="424">
        <f>SUM(AG44:AG44)</f>
        <v>0</v>
      </c>
      <c r="AH43" s="425"/>
      <c r="AI43" s="425"/>
      <c r="AJ43" s="426"/>
    </row>
    <row r="44" spans="2:36" ht="108" customHeight="1" thickBot="1">
      <c r="B44" s="427" t="s">
        <v>92</v>
      </c>
      <c r="C44" s="428"/>
      <c r="D44" s="429"/>
      <c r="E44" s="429"/>
      <c r="F44" s="444"/>
      <c r="G44" s="429"/>
      <c r="H44" s="445" t="s">
        <v>1187</v>
      </c>
      <c r="I44" s="446" t="s">
        <v>1188</v>
      </c>
      <c r="J44" s="431">
        <v>0</v>
      </c>
      <c r="K44" s="447">
        <v>2</v>
      </c>
      <c r="L44" s="448"/>
      <c r="M44" s="449"/>
      <c r="N44" s="450"/>
      <c r="O44" s="451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39"/>
      <c r="AA44" s="439"/>
      <c r="AB44" s="439"/>
      <c r="AC44" s="439"/>
      <c r="AD44" s="439"/>
      <c r="AE44" s="439"/>
      <c r="AF44" s="439"/>
      <c r="AG44" s="452"/>
      <c r="AH44" s="441"/>
      <c r="AI44" s="449"/>
      <c r="AJ44" s="453"/>
    </row>
    <row r="45" spans="2:36" ht="4.5" customHeight="1" thickBot="1">
      <c r="B45" s="762"/>
      <c r="C45" s="763"/>
      <c r="D45" s="763"/>
      <c r="E45" s="763"/>
      <c r="F45" s="763"/>
      <c r="G45" s="763"/>
      <c r="H45" s="763"/>
      <c r="I45" s="763"/>
      <c r="J45" s="763"/>
      <c r="K45" s="763"/>
      <c r="L45" s="763"/>
      <c r="M45" s="763"/>
      <c r="N45" s="763"/>
      <c r="O45" s="763"/>
      <c r="P45" s="763"/>
      <c r="Q45" s="763"/>
      <c r="R45" s="763"/>
      <c r="S45" s="763"/>
      <c r="T45" s="763"/>
      <c r="U45" s="763"/>
      <c r="V45" s="763"/>
      <c r="W45" s="763"/>
      <c r="X45" s="763"/>
      <c r="Y45" s="763"/>
      <c r="Z45" s="763"/>
      <c r="AA45" s="763"/>
      <c r="AB45" s="763"/>
      <c r="AC45" s="763"/>
      <c r="AD45" s="763"/>
      <c r="AE45" s="763"/>
      <c r="AF45" s="763"/>
      <c r="AG45" s="763"/>
      <c r="AH45" s="763"/>
      <c r="AI45" s="763"/>
      <c r="AJ45" s="764"/>
    </row>
  </sheetData>
  <sheetProtection password="CFC3" sheet="1"/>
  <mergeCells count="72">
    <mergeCell ref="B39:AJ39"/>
    <mergeCell ref="B42:AJ42"/>
    <mergeCell ref="B45:AJ45"/>
    <mergeCell ref="AH30:AH31"/>
    <mergeCell ref="AI30:AI31"/>
    <mergeCell ref="AJ30:AJ31"/>
    <mergeCell ref="C32:H32"/>
    <mergeCell ref="B33:AJ33"/>
    <mergeCell ref="B36:AJ36"/>
    <mergeCell ref="W30:X30"/>
    <mergeCell ref="AE30:AF30"/>
    <mergeCell ref="AG30:AG31"/>
    <mergeCell ref="M30:M31"/>
    <mergeCell ref="N30:N31"/>
    <mergeCell ref="O30:P30"/>
    <mergeCell ref="Q30:R30"/>
    <mergeCell ref="S30:T30"/>
    <mergeCell ref="O29:AF29"/>
    <mergeCell ref="AG29:AJ29"/>
    <mergeCell ref="B30:B31"/>
    <mergeCell ref="C30:H31"/>
    <mergeCell ref="I30:I31"/>
    <mergeCell ref="J30:J31"/>
    <mergeCell ref="K30:K31"/>
    <mergeCell ref="Y30:Z30"/>
    <mergeCell ref="AA30:AB30"/>
    <mergeCell ref="AC30:AD30"/>
    <mergeCell ref="L30:L31"/>
    <mergeCell ref="B15:AJ15"/>
    <mergeCell ref="B18:AJ18"/>
    <mergeCell ref="B21:AJ21"/>
    <mergeCell ref="B24:AJ24"/>
    <mergeCell ref="B27:AJ27"/>
    <mergeCell ref="B28:AJ28"/>
    <mergeCell ref="U30:V30"/>
    <mergeCell ref="B29:D29"/>
    <mergeCell ref="F29:N29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N4"/>
    <mergeCell ref="O4:Q4"/>
    <mergeCell ref="R4:T4"/>
    <mergeCell ref="U4:AJ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rgb="FF00B0F0"/>
  </sheetPr>
  <dimension ref="B1:AK56"/>
  <sheetViews>
    <sheetView zoomScale="70" zoomScaleNormal="70" zoomScalePageLayoutView="0" workbookViewId="0" topLeftCell="B1">
      <selection activeCell="B6" sqref="B6:AJ82"/>
    </sheetView>
  </sheetViews>
  <sheetFormatPr defaultColWidth="11.421875" defaultRowHeight="15"/>
  <cols>
    <col min="1" max="1" width="4.57421875" style="397" customWidth="1"/>
    <col min="2" max="2" width="19.28125" style="457" bestFit="1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27.140625" style="458" bestFit="1" customWidth="1"/>
    <col min="9" max="9" width="21.57421875" style="458" bestFit="1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19" t="s">
        <v>1189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1"/>
    </row>
    <row r="3" spans="2:36" ht="12.75" thickBot="1">
      <c r="B3" s="722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4"/>
    </row>
    <row r="4" spans="2:36" ht="33.75" customHeight="1">
      <c r="B4" s="725" t="s">
        <v>794</v>
      </c>
      <c r="C4" s="726"/>
      <c r="D4" s="726"/>
      <c r="E4" s="726"/>
      <c r="F4" s="726"/>
      <c r="G4" s="726"/>
      <c r="H4" s="727"/>
      <c r="I4" s="728" t="s">
        <v>756</v>
      </c>
      <c r="J4" s="729"/>
      <c r="K4" s="729"/>
      <c r="L4" s="729"/>
      <c r="M4" s="729"/>
      <c r="N4" s="729"/>
      <c r="O4" s="728" t="s">
        <v>757</v>
      </c>
      <c r="P4" s="729"/>
      <c r="Q4" s="729"/>
      <c r="R4" s="729"/>
      <c r="S4" s="729"/>
      <c r="T4" s="730"/>
      <c r="U4" s="731" t="s">
        <v>758</v>
      </c>
      <c r="V4" s="732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3"/>
    </row>
    <row r="5" spans="2:36" ht="35.25" customHeight="1" thickBot="1">
      <c r="B5" s="736" t="s">
        <v>800</v>
      </c>
      <c r="C5" s="737"/>
      <c r="D5" s="738"/>
      <c r="E5" s="398"/>
      <c r="F5" s="737" t="s">
        <v>801</v>
      </c>
      <c r="G5" s="737"/>
      <c r="H5" s="737"/>
      <c r="I5" s="737"/>
      <c r="J5" s="737"/>
      <c r="K5" s="737"/>
      <c r="L5" s="737"/>
      <c r="M5" s="737"/>
      <c r="N5" s="738"/>
      <c r="O5" s="739" t="s">
        <v>759</v>
      </c>
      <c r="P5" s="740"/>
      <c r="Q5" s="740"/>
      <c r="R5" s="740"/>
      <c r="S5" s="740"/>
      <c r="T5" s="740"/>
      <c r="U5" s="740"/>
      <c r="V5" s="740"/>
      <c r="W5" s="740"/>
      <c r="X5" s="740"/>
      <c r="Y5" s="740"/>
      <c r="Z5" s="740"/>
      <c r="AA5" s="740"/>
      <c r="AB5" s="740"/>
      <c r="AC5" s="740"/>
      <c r="AD5" s="740"/>
      <c r="AE5" s="740"/>
      <c r="AF5" s="741"/>
      <c r="AG5" s="742" t="s">
        <v>760</v>
      </c>
      <c r="AH5" s="743"/>
      <c r="AI5" s="743"/>
      <c r="AJ5" s="744"/>
    </row>
    <row r="6" spans="2:36" ht="36" customHeight="1">
      <c r="B6" s="745" t="s">
        <v>761</v>
      </c>
      <c r="C6" s="747" t="s">
        <v>762</v>
      </c>
      <c r="D6" s="748"/>
      <c r="E6" s="748"/>
      <c r="F6" s="748"/>
      <c r="G6" s="748"/>
      <c r="H6" s="748"/>
      <c r="I6" s="751" t="s">
        <v>763</v>
      </c>
      <c r="J6" s="753" t="s">
        <v>764</v>
      </c>
      <c r="K6" s="753" t="s">
        <v>765</v>
      </c>
      <c r="L6" s="717" t="s">
        <v>766</v>
      </c>
      <c r="M6" s="772" t="s">
        <v>767</v>
      </c>
      <c r="N6" s="774" t="s">
        <v>768</v>
      </c>
      <c r="O6" s="776" t="s">
        <v>769</v>
      </c>
      <c r="P6" s="735"/>
      <c r="Q6" s="734" t="s">
        <v>770</v>
      </c>
      <c r="R6" s="735"/>
      <c r="S6" s="734" t="s">
        <v>771</v>
      </c>
      <c r="T6" s="735"/>
      <c r="U6" s="734" t="s">
        <v>772</v>
      </c>
      <c r="V6" s="735"/>
      <c r="W6" s="734" t="s">
        <v>773</v>
      </c>
      <c r="X6" s="735"/>
      <c r="Y6" s="734" t="s">
        <v>774</v>
      </c>
      <c r="Z6" s="735"/>
      <c r="AA6" s="734" t="s">
        <v>775</v>
      </c>
      <c r="AB6" s="735"/>
      <c r="AC6" s="734" t="s">
        <v>776</v>
      </c>
      <c r="AD6" s="735"/>
      <c r="AE6" s="734" t="s">
        <v>777</v>
      </c>
      <c r="AF6" s="765"/>
      <c r="AG6" s="766" t="s">
        <v>778</v>
      </c>
      <c r="AH6" s="768" t="s">
        <v>779</v>
      </c>
      <c r="AI6" s="770" t="s">
        <v>780</v>
      </c>
      <c r="AJ6" s="755" t="s">
        <v>781</v>
      </c>
    </row>
    <row r="7" spans="2:36" ht="80.25" customHeight="1" thickBot="1">
      <c r="B7" s="746"/>
      <c r="C7" s="749"/>
      <c r="D7" s="750"/>
      <c r="E7" s="750"/>
      <c r="F7" s="750"/>
      <c r="G7" s="750"/>
      <c r="H7" s="750"/>
      <c r="I7" s="752"/>
      <c r="J7" s="754" t="s">
        <v>764</v>
      </c>
      <c r="K7" s="754"/>
      <c r="L7" s="718"/>
      <c r="M7" s="773"/>
      <c r="N7" s="775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67"/>
      <c r="AH7" s="769"/>
      <c r="AI7" s="771"/>
      <c r="AJ7" s="756"/>
    </row>
    <row r="8" spans="2:36" ht="108" customHeight="1" thickBot="1">
      <c r="B8" s="403" t="s">
        <v>785</v>
      </c>
      <c r="C8" s="757" t="s">
        <v>448</v>
      </c>
      <c r="D8" s="758"/>
      <c r="E8" s="758"/>
      <c r="F8" s="758"/>
      <c r="G8" s="758"/>
      <c r="H8" s="758"/>
      <c r="I8" s="404" t="s">
        <v>444</v>
      </c>
      <c r="J8" s="459">
        <v>0.82</v>
      </c>
      <c r="K8" s="460">
        <v>0.1</v>
      </c>
      <c r="L8" s="406"/>
      <c r="M8" s="407"/>
      <c r="N8" s="408"/>
      <c r="O8" s="409" t="e">
        <f>O10+#REF!</f>
        <v>#REF!</v>
      </c>
      <c r="P8" s="410" t="e">
        <f>P10+#REF!</f>
        <v>#REF!</v>
      </c>
      <c r="Q8" s="410" t="e">
        <f>Q10+#REF!</f>
        <v>#REF!</v>
      </c>
      <c r="R8" s="410" t="e">
        <f>R10+#REF!</f>
        <v>#REF!</v>
      </c>
      <c r="S8" s="410" t="e">
        <f>S10+#REF!</f>
        <v>#REF!</v>
      </c>
      <c r="T8" s="410" t="e">
        <f>T10+#REF!</f>
        <v>#REF!</v>
      </c>
      <c r="U8" s="410" t="e">
        <f>U10+#REF!</f>
        <v>#REF!</v>
      </c>
      <c r="V8" s="410" t="e">
        <f>V10+#REF!</f>
        <v>#REF!</v>
      </c>
      <c r="W8" s="410" t="e">
        <f>W10+#REF!</f>
        <v>#REF!</v>
      </c>
      <c r="X8" s="410" t="e">
        <f>X10+#REF!</f>
        <v>#REF!</v>
      </c>
      <c r="Y8" s="410" t="e">
        <f>Y10+#REF!</f>
        <v>#REF!</v>
      </c>
      <c r="Z8" s="410" t="e">
        <f>Z10+#REF!</f>
        <v>#REF!</v>
      </c>
      <c r="AA8" s="410" t="e">
        <f>AA10+#REF!</f>
        <v>#REF!</v>
      </c>
      <c r="AB8" s="410" t="e">
        <f>AB10+#REF!</f>
        <v>#REF!</v>
      </c>
      <c r="AC8" s="410" t="e">
        <f>AC10+#REF!</f>
        <v>#REF!</v>
      </c>
      <c r="AD8" s="410" t="e">
        <f>AD10+#REF!</f>
        <v>#REF!</v>
      </c>
      <c r="AE8" s="410" t="e">
        <f>SUM(O8,Q8,S8,U8,W8,Y8,AA8,AC8)</f>
        <v>#REF!</v>
      </c>
      <c r="AF8" s="411" t="e">
        <f>SUM(P8,R8,T8,V8,X8,Z8,AB8,AD8)</f>
        <v>#REF!</v>
      </c>
      <c r="AG8" s="412" t="e">
        <f>AG10+#REF!</f>
        <v>#REF!</v>
      </c>
      <c r="AH8" s="413"/>
      <c r="AI8" s="413"/>
      <c r="AJ8" s="414"/>
    </row>
    <row r="9" spans="2:36" ht="5.25" customHeight="1" thickBot="1">
      <c r="B9" s="759"/>
      <c r="C9" s="760"/>
      <c r="D9" s="760"/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Q9" s="760"/>
      <c r="R9" s="760"/>
      <c r="S9" s="760"/>
      <c r="T9" s="760"/>
      <c r="U9" s="760"/>
      <c r="V9" s="760"/>
      <c r="W9" s="760"/>
      <c r="X9" s="760"/>
      <c r="Y9" s="760"/>
      <c r="Z9" s="760"/>
      <c r="AA9" s="760"/>
      <c r="AB9" s="760"/>
      <c r="AC9" s="760"/>
      <c r="AD9" s="760"/>
      <c r="AE9" s="760"/>
      <c r="AF9" s="760"/>
      <c r="AG9" s="760"/>
      <c r="AH9" s="760"/>
      <c r="AI9" s="760"/>
      <c r="AJ9" s="761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0" ref="Q10:AD10">SUM(Q11:Q11)</f>
        <v>0</v>
      </c>
      <c r="R10" s="422">
        <f t="shared" si="0"/>
        <v>0</v>
      </c>
      <c r="S10" s="423">
        <f t="shared" si="0"/>
        <v>0</v>
      </c>
      <c r="T10" s="422">
        <f t="shared" si="0"/>
        <v>0</v>
      </c>
      <c r="U10" s="423">
        <f t="shared" si="0"/>
        <v>0</v>
      </c>
      <c r="V10" s="422">
        <f t="shared" si="0"/>
        <v>0</v>
      </c>
      <c r="W10" s="423">
        <f t="shared" si="0"/>
        <v>0</v>
      </c>
      <c r="X10" s="422">
        <f t="shared" si="0"/>
        <v>0</v>
      </c>
      <c r="Y10" s="423">
        <f t="shared" si="0"/>
        <v>0</v>
      </c>
      <c r="Z10" s="422">
        <f t="shared" si="0"/>
        <v>0</v>
      </c>
      <c r="AA10" s="423">
        <f t="shared" si="0"/>
        <v>0</v>
      </c>
      <c r="AB10" s="422">
        <f>SUM(AB11:AB11)</f>
        <v>0</v>
      </c>
      <c r="AC10" s="423">
        <f t="shared" si="0"/>
        <v>0</v>
      </c>
      <c r="AD10" s="422">
        <f t="shared" si="0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27" t="s">
        <v>803</v>
      </c>
      <c r="C11" s="428"/>
      <c r="D11" s="429"/>
      <c r="E11" s="429"/>
      <c r="F11" s="430"/>
      <c r="G11" s="429"/>
      <c r="H11" s="431" t="s">
        <v>459</v>
      </c>
      <c r="I11" s="431" t="s">
        <v>489</v>
      </c>
      <c r="J11" s="431">
        <v>1620</v>
      </c>
      <c r="K11" s="432">
        <v>15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63.75" customHeight="1" thickBot="1">
      <c r="B12" s="762"/>
      <c r="C12" s="763"/>
      <c r="D12" s="763"/>
      <c r="E12" s="763"/>
      <c r="F12" s="763"/>
      <c r="G12" s="763"/>
      <c r="H12" s="763"/>
      <c r="I12" s="763"/>
      <c r="J12" s="763"/>
      <c r="K12" s="763"/>
      <c r="L12" s="763"/>
      <c r="M12" s="763"/>
      <c r="N12" s="763"/>
      <c r="O12" s="763"/>
      <c r="P12" s="763"/>
      <c r="Q12" s="763"/>
      <c r="R12" s="763"/>
      <c r="S12" s="763"/>
      <c r="T12" s="763"/>
      <c r="U12" s="763"/>
      <c r="V12" s="763"/>
      <c r="W12" s="763"/>
      <c r="X12" s="763"/>
      <c r="Y12" s="763"/>
      <c r="Z12" s="763"/>
      <c r="AA12" s="763"/>
      <c r="AB12" s="763"/>
      <c r="AC12" s="763"/>
      <c r="AD12" s="763"/>
      <c r="AE12" s="763"/>
      <c r="AF12" s="763"/>
      <c r="AG12" s="763"/>
      <c r="AH12" s="763"/>
      <c r="AI12" s="763"/>
      <c r="AJ12" s="764"/>
    </row>
    <row r="13" spans="2:37" ht="4.5" customHeight="1" thickBot="1">
      <c r="B13" s="762"/>
      <c r="C13" s="763"/>
      <c r="D13" s="763"/>
      <c r="E13" s="763"/>
      <c r="F13" s="763"/>
      <c r="G13" s="763"/>
      <c r="H13" s="763"/>
      <c r="I13" s="763"/>
      <c r="J13" s="763"/>
      <c r="K13" s="763"/>
      <c r="L13" s="763"/>
      <c r="M13" s="763"/>
      <c r="N13" s="763"/>
      <c r="O13" s="763"/>
      <c r="P13" s="763"/>
      <c r="Q13" s="763"/>
      <c r="R13" s="763"/>
      <c r="S13" s="763"/>
      <c r="T13" s="763"/>
      <c r="U13" s="763"/>
      <c r="V13" s="763"/>
      <c r="W13" s="763"/>
      <c r="X13" s="763"/>
      <c r="Y13" s="763"/>
      <c r="Z13" s="763"/>
      <c r="AA13" s="763"/>
      <c r="AB13" s="763"/>
      <c r="AC13" s="763"/>
      <c r="AD13" s="763"/>
      <c r="AE13" s="763"/>
      <c r="AF13" s="763"/>
      <c r="AG13" s="763"/>
      <c r="AH13" s="763"/>
      <c r="AI13" s="763"/>
      <c r="AJ13" s="764"/>
      <c r="AK13" s="454"/>
    </row>
    <row r="14" spans="2:36" ht="35.25" customHeight="1" thickBot="1">
      <c r="B14" s="736" t="s">
        <v>800</v>
      </c>
      <c r="C14" s="737"/>
      <c r="D14" s="738"/>
      <c r="E14" s="398"/>
      <c r="F14" s="737" t="s">
        <v>801</v>
      </c>
      <c r="G14" s="737"/>
      <c r="H14" s="737"/>
      <c r="I14" s="737"/>
      <c r="J14" s="737"/>
      <c r="K14" s="737"/>
      <c r="L14" s="737"/>
      <c r="M14" s="737"/>
      <c r="N14" s="738"/>
      <c r="O14" s="739" t="s">
        <v>759</v>
      </c>
      <c r="P14" s="740"/>
      <c r="Q14" s="740"/>
      <c r="R14" s="740"/>
      <c r="S14" s="740"/>
      <c r="T14" s="740"/>
      <c r="U14" s="740"/>
      <c r="V14" s="740"/>
      <c r="W14" s="740"/>
      <c r="X14" s="740"/>
      <c r="Y14" s="740"/>
      <c r="Z14" s="740"/>
      <c r="AA14" s="740"/>
      <c r="AB14" s="740"/>
      <c r="AC14" s="740"/>
      <c r="AD14" s="740"/>
      <c r="AE14" s="740"/>
      <c r="AF14" s="741"/>
      <c r="AG14" s="742" t="s">
        <v>760</v>
      </c>
      <c r="AH14" s="743"/>
      <c r="AI14" s="743"/>
      <c r="AJ14" s="744"/>
    </row>
    <row r="15" spans="2:36" ht="35.25" customHeight="1">
      <c r="B15" s="745" t="s">
        <v>761</v>
      </c>
      <c r="C15" s="747" t="s">
        <v>762</v>
      </c>
      <c r="D15" s="748"/>
      <c r="E15" s="748"/>
      <c r="F15" s="748"/>
      <c r="G15" s="748"/>
      <c r="H15" s="748"/>
      <c r="I15" s="751" t="s">
        <v>763</v>
      </c>
      <c r="J15" s="753" t="s">
        <v>764</v>
      </c>
      <c r="K15" s="753" t="s">
        <v>765</v>
      </c>
      <c r="L15" s="717" t="s">
        <v>766</v>
      </c>
      <c r="M15" s="772" t="s">
        <v>767</v>
      </c>
      <c r="N15" s="774" t="s">
        <v>768</v>
      </c>
      <c r="O15" s="776" t="s">
        <v>769</v>
      </c>
      <c r="P15" s="735"/>
      <c r="Q15" s="734" t="s">
        <v>770</v>
      </c>
      <c r="R15" s="735"/>
      <c r="S15" s="734" t="s">
        <v>771</v>
      </c>
      <c r="T15" s="735"/>
      <c r="U15" s="734" t="s">
        <v>772</v>
      </c>
      <c r="V15" s="735"/>
      <c r="W15" s="734" t="s">
        <v>773</v>
      </c>
      <c r="X15" s="735"/>
      <c r="Y15" s="734" t="s">
        <v>774</v>
      </c>
      <c r="Z15" s="735"/>
      <c r="AA15" s="734" t="s">
        <v>775</v>
      </c>
      <c r="AB15" s="735"/>
      <c r="AC15" s="734" t="s">
        <v>776</v>
      </c>
      <c r="AD15" s="735"/>
      <c r="AE15" s="734" t="s">
        <v>777</v>
      </c>
      <c r="AF15" s="765"/>
      <c r="AG15" s="766" t="s">
        <v>778</v>
      </c>
      <c r="AH15" s="768" t="s">
        <v>779</v>
      </c>
      <c r="AI15" s="770" t="s">
        <v>780</v>
      </c>
      <c r="AJ15" s="755" t="s">
        <v>781</v>
      </c>
    </row>
    <row r="16" spans="2:36" ht="81" customHeight="1" thickBot="1">
      <c r="B16" s="746"/>
      <c r="C16" s="749"/>
      <c r="D16" s="750"/>
      <c r="E16" s="750"/>
      <c r="F16" s="750"/>
      <c r="G16" s="750"/>
      <c r="H16" s="750"/>
      <c r="I16" s="752"/>
      <c r="J16" s="754" t="s">
        <v>764</v>
      </c>
      <c r="K16" s="754"/>
      <c r="L16" s="718"/>
      <c r="M16" s="773"/>
      <c r="N16" s="775"/>
      <c r="O16" s="399" t="s">
        <v>782</v>
      </c>
      <c r="P16" s="400" t="s">
        <v>783</v>
      </c>
      <c r="Q16" s="401" t="s">
        <v>782</v>
      </c>
      <c r="R16" s="400" t="s">
        <v>783</v>
      </c>
      <c r="S16" s="401" t="s">
        <v>782</v>
      </c>
      <c r="T16" s="400" t="s">
        <v>783</v>
      </c>
      <c r="U16" s="401" t="s">
        <v>782</v>
      </c>
      <c r="V16" s="400" t="s">
        <v>783</v>
      </c>
      <c r="W16" s="401" t="s">
        <v>782</v>
      </c>
      <c r="X16" s="400" t="s">
        <v>783</v>
      </c>
      <c r="Y16" s="401" t="s">
        <v>782</v>
      </c>
      <c r="Z16" s="400" t="s">
        <v>783</v>
      </c>
      <c r="AA16" s="401" t="s">
        <v>782</v>
      </c>
      <c r="AB16" s="400" t="s">
        <v>784</v>
      </c>
      <c r="AC16" s="401" t="s">
        <v>782</v>
      </c>
      <c r="AD16" s="400" t="s">
        <v>784</v>
      </c>
      <c r="AE16" s="401" t="s">
        <v>782</v>
      </c>
      <c r="AF16" s="402" t="s">
        <v>784</v>
      </c>
      <c r="AG16" s="767"/>
      <c r="AH16" s="769"/>
      <c r="AI16" s="771"/>
      <c r="AJ16" s="756"/>
    </row>
    <row r="17" spans="2:36" ht="108" customHeight="1" thickBot="1">
      <c r="B17" s="403" t="s">
        <v>785</v>
      </c>
      <c r="C17" s="757" t="s">
        <v>802</v>
      </c>
      <c r="D17" s="758"/>
      <c r="E17" s="758"/>
      <c r="F17" s="758"/>
      <c r="G17" s="758"/>
      <c r="H17" s="758"/>
      <c r="I17" s="404" t="s">
        <v>445</v>
      </c>
      <c r="J17" s="461">
        <v>0.857</v>
      </c>
      <c r="K17" s="461">
        <v>0.857</v>
      </c>
      <c r="L17" s="406"/>
      <c r="M17" s="407"/>
      <c r="N17" s="408"/>
      <c r="O17" s="455" t="e">
        <f aca="true" t="shared" si="1" ref="O17:AD17">SUM(O19+O22+O25,O27,O30,O33,O35,O38,O41,O43)</f>
        <v>#VALUE!</v>
      </c>
      <c r="P17" s="456" t="e">
        <f t="shared" si="1"/>
        <v>#REF!</v>
      </c>
      <c r="Q17" s="456" t="e">
        <f t="shared" si="1"/>
        <v>#REF!</v>
      </c>
      <c r="R17" s="456" t="e">
        <f t="shared" si="1"/>
        <v>#REF!</v>
      </c>
      <c r="S17" s="456" t="e">
        <f t="shared" si="1"/>
        <v>#REF!</v>
      </c>
      <c r="T17" s="456" t="e">
        <f t="shared" si="1"/>
        <v>#REF!</v>
      </c>
      <c r="U17" s="456" t="e">
        <f t="shared" si="1"/>
        <v>#REF!</v>
      </c>
      <c r="V17" s="456" t="e">
        <f t="shared" si="1"/>
        <v>#REF!</v>
      </c>
      <c r="W17" s="456" t="e">
        <f t="shared" si="1"/>
        <v>#REF!</v>
      </c>
      <c r="X17" s="456" t="e">
        <f t="shared" si="1"/>
        <v>#REF!</v>
      </c>
      <c r="Y17" s="456" t="e">
        <f t="shared" si="1"/>
        <v>#REF!</v>
      </c>
      <c r="Z17" s="456" t="e">
        <f t="shared" si="1"/>
        <v>#REF!</v>
      </c>
      <c r="AA17" s="456" t="e">
        <f t="shared" si="1"/>
        <v>#REF!</v>
      </c>
      <c r="AB17" s="456" t="e">
        <f t="shared" si="1"/>
        <v>#REF!</v>
      </c>
      <c r="AC17" s="456" t="e">
        <f t="shared" si="1"/>
        <v>#REF!</v>
      </c>
      <c r="AD17" s="456" t="e">
        <f t="shared" si="1"/>
        <v>#REF!</v>
      </c>
      <c r="AE17" s="410" t="e">
        <f>SUM(O17,Q17,S17,U17,W17,Y17,AA17,AC17)</f>
        <v>#VALUE!</v>
      </c>
      <c r="AF17" s="411" t="e">
        <f>SUM(P17,R17,T17,V17,X17,Z17,AB17,AD17)</f>
        <v>#REF!</v>
      </c>
      <c r="AG17" s="412" t="e">
        <f>AG19+AG22</f>
        <v>#VALUE!</v>
      </c>
      <c r="AH17" s="413"/>
      <c r="AI17" s="413"/>
      <c r="AJ17" s="414"/>
    </row>
    <row r="18" spans="2:36" ht="4.5" customHeight="1" thickBot="1">
      <c r="B18" s="759"/>
      <c r="C18" s="760"/>
      <c r="D18" s="760"/>
      <c r="E18" s="760"/>
      <c r="F18" s="760"/>
      <c r="G18" s="760"/>
      <c r="H18" s="760"/>
      <c r="I18" s="760"/>
      <c r="J18" s="760"/>
      <c r="K18" s="760"/>
      <c r="L18" s="760"/>
      <c r="M18" s="760"/>
      <c r="N18" s="760"/>
      <c r="O18" s="760"/>
      <c r="P18" s="760"/>
      <c r="Q18" s="760"/>
      <c r="R18" s="760"/>
      <c r="S18" s="760"/>
      <c r="T18" s="760"/>
      <c r="U18" s="760"/>
      <c r="V18" s="760"/>
      <c r="W18" s="760"/>
      <c r="X18" s="760"/>
      <c r="Y18" s="760"/>
      <c r="Z18" s="760"/>
      <c r="AA18" s="760"/>
      <c r="AB18" s="760"/>
      <c r="AC18" s="760"/>
      <c r="AD18" s="760"/>
      <c r="AE18" s="760"/>
      <c r="AF18" s="760"/>
      <c r="AG18" s="760"/>
      <c r="AH18" s="760"/>
      <c r="AI18" s="760"/>
      <c r="AJ18" s="761"/>
    </row>
    <row r="19" spans="2:36" ht="108" customHeight="1" thickBot="1">
      <c r="B19" s="415" t="s">
        <v>44</v>
      </c>
      <c r="C19" s="416" t="s">
        <v>786</v>
      </c>
      <c r="D19" s="416" t="s">
        <v>787</v>
      </c>
      <c r="E19" s="416" t="s">
        <v>788</v>
      </c>
      <c r="F19" s="416" t="s">
        <v>789</v>
      </c>
      <c r="G19" s="416" t="s">
        <v>790</v>
      </c>
      <c r="H19" s="417" t="s">
        <v>791</v>
      </c>
      <c r="I19" s="418" t="s">
        <v>792</v>
      </c>
      <c r="J19" s="419"/>
      <c r="K19" s="419"/>
      <c r="L19" s="419"/>
      <c r="M19" s="419"/>
      <c r="N19" s="420"/>
      <c r="O19" s="421">
        <f>SUM(O20:O20)</f>
        <v>0</v>
      </c>
      <c r="P19" s="422">
        <f>SUM(P20:P20)</f>
        <v>0</v>
      </c>
      <c r="Q19" s="423">
        <f aca="true" t="shared" si="2" ref="Q19:AA19">SUM(Q20:Q20)</f>
        <v>0</v>
      </c>
      <c r="R19" s="422">
        <f t="shared" si="2"/>
        <v>0</v>
      </c>
      <c r="S19" s="423">
        <f t="shared" si="2"/>
        <v>0</v>
      </c>
      <c r="T19" s="422">
        <f t="shared" si="2"/>
        <v>0</v>
      </c>
      <c r="U19" s="423">
        <f t="shared" si="2"/>
        <v>0</v>
      </c>
      <c r="V19" s="422">
        <f t="shared" si="2"/>
        <v>0</v>
      </c>
      <c r="W19" s="423">
        <f t="shared" si="2"/>
        <v>0</v>
      </c>
      <c r="X19" s="422">
        <f t="shared" si="2"/>
        <v>0</v>
      </c>
      <c r="Y19" s="423">
        <f t="shared" si="2"/>
        <v>0</v>
      </c>
      <c r="Z19" s="422">
        <f t="shared" si="2"/>
        <v>0</v>
      </c>
      <c r="AA19" s="423">
        <f t="shared" si="2"/>
        <v>0</v>
      </c>
      <c r="AB19" s="422">
        <f>SUM(AB20:AB20)</f>
        <v>0</v>
      </c>
      <c r="AC19" s="423">
        <f>SUM(AC20:AC20)</f>
        <v>0</v>
      </c>
      <c r="AD19" s="422">
        <f>SUM(AD20:AD20)</f>
        <v>0</v>
      </c>
      <c r="AE19" s="423">
        <f>SUM(O19,Q19,S19,U19,W19,Y19,AA19,AC19)</f>
        <v>0</v>
      </c>
      <c r="AF19" s="422">
        <f>SUM(P19,R19,T19,V19,X19,Z19,AB19,AD19)</f>
        <v>0</v>
      </c>
      <c r="AG19" s="424">
        <f>SUM(AG20:AG20)</f>
        <v>0</v>
      </c>
      <c r="AH19" s="425"/>
      <c r="AI19" s="425"/>
      <c r="AJ19" s="426"/>
    </row>
    <row r="20" spans="2:36" ht="108" customHeight="1" thickBot="1">
      <c r="B20" s="427" t="s">
        <v>804</v>
      </c>
      <c r="C20" s="428"/>
      <c r="D20" s="429"/>
      <c r="E20" s="429"/>
      <c r="F20" s="430"/>
      <c r="G20" s="429"/>
      <c r="H20" s="431" t="s">
        <v>460</v>
      </c>
      <c r="I20" s="431" t="s">
        <v>490</v>
      </c>
      <c r="J20" s="431">
        <v>318</v>
      </c>
      <c r="K20" s="431">
        <v>318</v>
      </c>
      <c r="L20" s="433"/>
      <c r="M20" s="433"/>
      <c r="N20" s="434"/>
      <c r="O20" s="435"/>
      <c r="P20" s="436"/>
      <c r="Q20" s="437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9"/>
      <c r="AF20" s="439"/>
      <c r="AG20" s="440"/>
      <c r="AH20" s="441"/>
      <c r="AI20" s="441"/>
      <c r="AJ20" s="442"/>
    </row>
    <row r="21" spans="2:36" ht="63.75" customHeight="1" thickBot="1">
      <c r="B21" s="762"/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763"/>
      <c r="N21" s="763"/>
      <c r="O21" s="763"/>
      <c r="P21" s="763"/>
      <c r="Q21" s="763"/>
      <c r="R21" s="763"/>
      <c r="S21" s="763"/>
      <c r="T21" s="763"/>
      <c r="U21" s="763"/>
      <c r="V21" s="763"/>
      <c r="W21" s="763"/>
      <c r="X21" s="763"/>
      <c r="Y21" s="763"/>
      <c r="Z21" s="763"/>
      <c r="AA21" s="763"/>
      <c r="AB21" s="763"/>
      <c r="AC21" s="763"/>
      <c r="AD21" s="763"/>
      <c r="AE21" s="763"/>
      <c r="AF21" s="763"/>
      <c r="AG21" s="763"/>
      <c r="AH21" s="763"/>
      <c r="AI21" s="763"/>
      <c r="AJ21" s="764"/>
    </row>
    <row r="22" spans="2:36" ht="35.25" customHeight="1" thickBot="1">
      <c r="B22" s="736" t="s">
        <v>800</v>
      </c>
      <c r="C22" s="737"/>
      <c r="D22" s="738"/>
      <c r="E22" s="398"/>
      <c r="F22" s="737" t="s">
        <v>801</v>
      </c>
      <c r="G22" s="737"/>
      <c r="H22" s="737"/>
      <c r="I22" s="737"/>
      <c r="J22" s="737"/>
      <c r="K22" s="737"/>
      <c r="L22" s="737"/>
      <c r="M22" s="737"/>
      <c r="N22" s="738"/>
      <c r="O22" s="739" t="s">
        <v>759</v>
      </c>
      <c r="P22" s="740"/>
      <c r="Q22" s="740"/>
      <c r="R22" s="740"/>
      <c r="S22" s="740"/>
      <c r="T22" s="740"/>
      <c r="U22" s="740"/>
      <c r="V22" s="740"/>
      <c r="W22" s="740"/>
      <c r="X22" s="740"/>
      <c r="Y22" s="740"/>
      <c r="Z22" s="740"/>
      <c r="AA22" s="740"/>
      <c r="AB22" s="740"/>
      <c r="AC22" s="740"/>
      <c r="AD22" s="740"/>
      <c r="AE22" s="740"/>
      <c r="AF22" s="741"/>
      <c r="AG22" s="742" t="s">
        <v>760</v>
      </c>
      <c r="AH22" s="743"/>
      <c r="AI22" s="743"/>
      <c r="AJ22" s="744"/>
    </row>
    <row r="23" spans="2:36" ht="35.25" customHeight="1">
      <c r="B23" s="745" t="s">
        <v>761</v>
      </c>
      <c r="C23" s="747" t="s">
        <v>762</v>
      </c>
      <c r="D23" s="748"/>
      <c r="E23" s="748"/>
      <c r="F23" s="748"/>
      <c r="G23" s="748"/>
      <c r="H23" s="748"/>
      <c r="I23" s="751" t="s">
        <v>763</v>
      </c>
      <c r="J23" s="753" t="s">
        <v>764</v>
      </c>
      <c r="K23" s="753" t="s">
        <v>765</v>
      </c>
      <c r="L23" s="717" t="s">
        <v>766</v>
      </c>
      <c r="M23" s="772" t="s">
        <v>767</v>
      </c>
      <c r="N23" s="774" t="s">
        <v>768</v>
      </c>
      <c r="O23" s="776" t="s">
        <v>769</v>
      </c>
      <c r="P23" s="735"/>
      <c r="Q23" s="734" t="s">
        <v>770</v>
      </c>
      <c r="R23" s="735"/>
      <c r="S23" s="734" t="s">
        <v>771</v>
      </c>
      <c r="T23" s="735"/>
      <c r="U23" s="734" t="s">
        <v>772</v>
      </c>
      <c r="V23" s="735"/>
      <c r="W23" s="734" t="s">
        <v>773</v>
      </c>
      <c r="X23" s="735"/>
      <c r="Y23" s="734" t="s">
        <v>774</v>
      </c>
      <c r="Z23" s="735"/>
      <c r="AA23" s="734" t="s">
        <v>775</v>
      </c>
      <c r="AB23" s="735"/>
      <c r="AC23" s="734" t="s">
        <v>776</v>
      </c>
      <c r="AD23" s="735"/>
      <c r="AE23" s="734" t="s">
        <v>777</v>
      </c>
      <c r="AF23" s="765"/>
      <c r="AG23" s="766" t="s">
        <v>778</v>
      </c>
      <c r="AH23" s="768" t="s">
        <v>779</v>
      </c>
      <c r="AI23" s="770" t="s">
        <v>780</v>
      </c>
      <c r="AJ23" s="755" t="s">
        <v>781</v>
      </c>
    </row>
    <row r="24" spans="2:36" ht="80.25" customHeight="1" thickBot="1">
      <c r="B24" s="746"/>
      <c r="C24" s="749"/>
      <c r="D24" s="750"/>
      <c r="E24" s="750"/>
      <c r="F24" s="750"/>
      <c r="G24" s="750"/>
      <c r="H24" s="750"/>
      <c r="I24" s="752"/>
      <c r="J24" s="754" t="s">
        <v>764</v>
      </c>
      <c r="K24" s="754"/>
      <c r="L24" s="718"/>
      <c r="M24" s="773"/>
      <c r="N24" s="775"/>
      <c r="O24" s="399" t="s">
        <v>782</v>
      </c>
      <c r="P24" s="400" t="s">
        <v>783</v>
      </c>
      <c r="Q24" s="401" t="s">
        <v>782</v>
      </c>
      <c r="R24" s="400" t="s">
        <v>783</v>
      </c>
      <c r="S24" s="401" t="s">
        <v>782</v>
      </c>
      <c r="T24" s="400" t="s">
        <v>783</v>
      </c>
      <c r="U24" s="401" t="s">
        <v>782</v>
      </c>
      <c r="V24" s="400" t="s">
        <v>783</v>
      </c>
      <c r="W24" s="401" t="s">
        <v>782</v>
      </c>
      <c r="X24" s="400" t="s">
        <v>783</v>
      </c>
      <c r="Y24" s="401" t="s">
        <v>782</v>
      </c>
      <c r="Z24" s="400" t="s">
        <v>783</v>
      </c>
      <c r="AA24" s="401" t="s">
        <v>782</v>
      </c>
      <c r="AB24" s="400" t="s">
        <v>784</v>
      </c>
      <c r="AC24" s="401" t="s">
        <v>782</v>
      </c>
      <c r="AD24" s="400" t="s">
        <v>784</v>
      </c>
      <c r="AE24" s="401" t="s">
        <v>782</v>
      </c>
      <c r="AF24" s="402" t="s">
        <v>784</v>
      </c>
      <c r="AG24" s="767"/>
      <c r="AH24" s="769"/>
      <c r="AI24" s="771"/>
      <c r="AJ24" s="756"/>
    </row>
    <row r="25" spans="2:36" ht="108" customHeight="1" thickBot="1">
      <c r="B25" s="403" t="s">
        <v>785</v>
      </c>
      <c r="C25" s="757" t="s">
        <v>805</v>
      </c>
      <c r="D25" s="758"/>
      <c r="E25" s="758"/>
      <c r="F25" s="758"/>
      <c r="G25" s="758"/>
      <c r="H25" s="758"/>
      <c r="I25" s="404" t="s">
        <v>806</v>
      </c>
      <c r="J25" s="459">
        <v>0.6435</v>
      </c>
      <c r="K25" s="460">
        <v>0.1</v>
      </c>
      <c r="L25" s="406"/>
      <c r="M25" s="407"/>
      <c r="N25" s="408"/>
      <c r="O25" s="409">
        <f aca="true" t="shared" si="3" ref="O25:AD25">SUM(O26,O29,O32,O34)</f>
        <v>0</v>
      </c>
      <c r="P25" s="410">
        <f t="shared" si="3"/>
        <v>0</v>
      </c>
      <c r="Q25" s="410">
        <f t="shared" si="3"/>
        <v>0</v>
      </c>
      <c r="R25" s="410">
        <f t="shared" si="3"/>
        <v>0</v>
      </c>
      <c r="S25" s="410">
        <f t="shared" si="3"/>
        <v>0</v>
      </c>
      <c r="T25" s="410">
        <f t="shared" si="3"/>
        <v>0</v>
      </c>
      <c r="U25" s="410">
        <f t="shared" si="3"/>
        <v>0</v>
      </c>
      <c r="V25" s="410">
        <f t="shared" si="3"/>
        <v>0</v>
      </c>
      <c r="W25" s="410">
        <f t="shared" si="3"/>
        <v>0</v>
      </c>
      <c r="X25" s="410">
        <f t="shared" si="3"/>
        <v>0</v>
      </c>
      <c r="Y25" s="410">
        <f t="shared" si="3"/>
        <v>0</v>
      </c>
      <c r="Z25" s="410">
        <f t="shared" si="3"/>
        <v>0</v>
      </c>
      <c r="AA25" s="410">
        <f t="shared" si="3"/>
        <v>0</v>
      </c>
      <c r="AB25" s="410">
        <f t="shared" si="3"/>
        <v>0</v>
      </c>
      <c r="AC25" s="410">
        <f t="shared" si="3"/>
        <v>0</v>
      </c>
      <c r="AD25" s="410">
        <f t="shared" si="3"/>
        <v>0</v>
      </c>
      <c r="AE25" s="410">
        <f>SUM(O25,Q25,S25,U25,W25,Y25,AA25,AC25)</f>
        <v>0</v>
      </c>
      <c r="AF25" s="411">
        <f>SUM(P25,R25,T25,V25,X25,Z25,AB25,AD25)</f>
        <v>0</v>
      </c>
      <c r="AG25" s="412">
        <f>AG26+AG29</f>
        <v>0</v>
      </c>
      <c r="AH25" s="413"/>
      <c r="AI25" s="413"/>
      <c r="AJ25" s="414"/>
    </row>
    <row r="26" spans="2:36" ht="4.5" customHeight="1" thickBot="1">
      <c r="B26" s="762"/>
      <c r="C26" s="763"/>
      <c r="D26" s="763"/>
      <c r="E26" s="763"/>
      <c r="F26" s="763"/>
      <c r="G26" s="763"/>
      <c r="H26" s="763"/>
      <c r="I26" s="763"/>
      <c r="J26" s="763"/>
      <c r="K26" s="763"/>
      <c r="L26" s="763"/>
      <c r="M26" s="763"/>
      <c r="N26" s="763"/>
      <c r="O26" s="763"/>
      <c r="P26" s="763"/>
      <c r="Q26" s="763"/>
      <c r="R26" s="763"/>
      <c r="S26" s="763"/>
      <c r="T26" s="763"/>
      <c r="U26" s="763"/>
      <c r="V26" s="763"/>
      <c r="W26" s="763"/>
      <c r="X26" s="763"/>
      <c r="Y26" s="763"/>
      <c r="Z26" s="763"/>
      <c r="AA26" s="763"/>
      <c r="AB26" s="763"/>
      <c r="AC26" s="763"/>
      <c r="AD26" s="763"/>
      <c r="AE26" s="763"/>
      <c r="AF26" s="763"/>
      <c r="AG26" s="763"/>
      <c r="AH26" s="763"/>
      <c r="AI26" s="763"/>
      <c r="AJ26" s="764"/>
    </row>
    <row r="27" spans="2:36" ht="108" customHeight="1" thickBot="1">
      <c r="B27" s="415" t="s">
        <v>44</v>
      </c>
      <c r="C27" s="416" t="s">
        <v>786</v>
      </c>
      <c r="D27" s="416" t="s">
        <v>787</v>
      </c>
      <c r="E27" s="416" t="s">
        <v>793</v>
      </c>
      <c r="F27" s="416" t="s">
        <v>789</v>
      </c>
      <c r="G27" s="416" t="s">
        <v>790</v>
      </c>
      <c r="H27" s="417" t="s">
        <v>791</v>
      </c>
      <c r="I27" s="418" t="s">
        <v>792</v>
      </c>
      <c r="J27" s="416"/>
      <c r="K27" s="443"/>
      <c r="L27" s="443"/>
      <c r="M27" s="419"/>
      <c r="N27" s="420"/>
      <c r="O27" s="421">
        <f>SUM(O28:O28)</f>
        <v>0</v>
      </c>
      <c r="P27" s="422">
        <f>SUM(P28:P28)</f>
        <v>0</v>
      </c>
      <c r="Q27" s="423">
        <f aca="true" t="shared" si="4" ref="Q27:AD27">SUM(Q28:Q28)</f>
        <v>0</v>
      </c>
      <c r="R27" s="422">
        <f t="shared" si="4"/>
        <v>0</v>
      </c>
      <c r="S27" s="423">
        <f t="shared" si="4"/>
        <v>0</v>
      </c>
      <c r="T27" s="422">
        <f t="shared" si="4"/>
        <v>0</v>
      </c>
      <c r="U27" s="423">
        <f t="shared" si="4"/>
        <v>0</v>
      </c>
      <c r="V27" s="422">
        <f t="shared" si="4"/>
        <v>0</v>
      </c>
      <c r="W27" s="423">
        <f t="shared" si="4"/>
        <v>0</v>
      </c>
      <c r="X27" s="422">
        <f t="shared" si="4"/>
        <v>0</v>
      </c>
      <c r="Y27" s="423">
        <f t="shared" si="4"/>
        <v>0</v>
      </c>
      <c r="Z27" s="422">
        <f t="shared" si="4"/>
        <v>0</v>
      </c>
      <c r="AA27" s="423">
        <f t="shared" si="4"/>
        <v>0</v>
      </c>
      <c r="AB27" s="422">
        <f t="shared" si="4"/>
        <v>0</v>
      </c>
      <c r="AC27" s="423">
        <f t="shared" si="4"/>
        <v>0</v>
      </c>
      <c r="AD27" s="422">
        <f t="shared" si="4"/>
        <v>0</v>
      </c>
      <c r="AE27" s="423">
        <f>SUM(O27,Q27,S27,U27,W27,Y27,AA27,AC27)</f>
        <v>0</v>
      </c>
      <c r="AF27" s="422">
        <f>SUM(P27,R27,T27,V27,X27,Z27,AB27,AD27)</f>
        <v>0</v>
      </c>
      <c r="AG27" s="424">
        <f>SUM(AG28:AG28)</f>
        <v>0</v>
      </c>
      <c r="AH27" s="425"/>
      <c r="AI27" s="425"/>
      <c r="AJ27" s="426"/>
    </row>
    <row r="28" spans="2:36" ht="108" customHeight="1" thickBot="1">
      <c r="B28" s="427" t="s">
        <v>809</v>
      </c>
      <c r="C28" s="428"/>
      <c r="D28" s="429"/>
      <c r="E28" s="429"/>
      <c r="F28" s="444"/>
      <c r="G28" s="429"/>
      <c r="H28" s="445" t="s">
        <v>807</v>
      </c>
      <c r="I28" s="446" t="s">
        <v>808</v>
      </c>
      <c r="J28" s="431">
        <v>0</v>
      </c>
      <c r="K28" s="447">
        <v>30</v>
      </c>
      <c r="L28" s="448"/>
      <c r="M28" s="449"/>
      <c r="N28" s="450"/>
      <c r="O28" s="451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52"/>
      <c r="AH28" s="441"/>
      <c r="AI28" s="449"/>
      <c r="AJ28" s="453"/>
    </row>
    <row r="29" spans="2:36" ht="52.5" customHeight="1" thickBot="1">
      <c r="B29" s="762"/>
      <c r="C29" s="763"/>
      <c r="D29" s="763"/>
      <c r="E29" s="763"/>
      <c r="F29" s="763"/>
      <c r="G29" s="763"/>
      <c r="H29" s="763"/>
      <c r="I29" s="763"/>
      <c r="J29" s="763"/>
      <c r="K29" s="763"/>
      <c r="L29" s="763"/>
      <c r="M29" s="763"/>
      <c r="N29" s="763"/>
      <c r="O29" s="763"/>
      <c r="P29" s="763"/>
      <c r="Q29" s="763"/>
      <c r="R29" s="763"/>
      <c r="S29" s="763"/>
      <c r="T29" s="763"/>
      <c r="U29" s="763"/>
      <c r="V29" s="763"/>
      <c r="W29" s="763"/>
      <c r="X29" s="763"/>
      <c r="Y29" s="763"/>
      <c r="Z29" s="763"/>
      <c r="AA29" s="763"/>
      <c r="AB29" s="763"/>
      <c r="AC29" s="763"/>
      <c r="AD29" s="763"/>
      <c r="AE29" s="763"/>
      <c r="AF29" s="763"/>
      <c r="AG29" s="763"/>
      <c r="AH29" s="763"/>
      <c r="AI29" s="763"/>
      <c r="AJ29" s="764"/>
    </row>
    <row r="30" spans="2:36" ht="35.25" customHeight="1" thickBot="1">
      <c r="B30" s="736" t="s">
        <v>800</v>
      </c>
      <c r="C30" s="737"/>
      <c r="D30" s="738"/>
      <c r="E30" s="398"/>
      <c r="F30" s="737" t="s">
        <v>801</v>
      </c>
      <c r="G30" s="737"/>
      <c r="H30" s="737"/>
      <c r="I30" s="737"/>
      <c r="J30" s="737"/>
      <c r="K30" s="737"/>
      <c r="L30" s="737"/>
      <c r="M30" s="737"/>
      <c r="N30" s="738"/>
      <c r="O30" s="739" t="s">
        <v>759</v>
      </c>
      <c r="P30" s="740"/>
      <c r="Q30" s="740"/>
      <c r="R30" s="740"/>
      <c r="S30" s="740"/>
      <c r="T30" s="740"/>
      <c r="U30" s="740"/>
      <c r="V30" s="740"/>
      <c r="W30" s="740"/>
      <c r="X30" s="740"/>
      <c r="Y30" s="740"/>
      <c r="Z30" s="740"/>
      <c r="AA30" s="740"/>
      <c r="AB30" s="740"/>
      <c r="AC30" s="740"/>
      <c r="AD30" s="740"/>
      <c r="AE30" s="740"/>
      <c r="AF30" s="741"/>
      <c r="AG30" s="742" t="s">
        <v>760</v>
      </c>
      <c r="AH30" s="743"/>
      <c r="AI30" s="743"/>
      <c r="AJ30" s="744"/>
    </row>
    <row r="31" spans="2:36" ht="35.25" customHeight="1">
      <c r="B31" s="745" t="s">
        <v>761</v>
      </c>
      <c r="C31" s="747" t="s">
        <v>762</v>
      </c>
      <c r="D31" s="748"/>
      <c r="E31" s="748"/>
      <c r="F31" s="748"/>
      <c r="G31" s="748"/>
      <c r="H31" s="748"/>
      <c r="I31" s="751" t="s">
        <v>763</v>
      </c>
      <c r="J31" s="753" t="s">
        <v>764</v>
      </c>
      <c r="K31" s="753" t="s">
        <v>765</v>
      </c>
      <c r="L31" s="717" t="s">
        <v>766</v>
      </c>
      <c r="M31" s="772" t="s">
        <v>767</v>
      </c>
      <c r="N31" s="774" t="s">
        <v>768</v>
      </c>
      <c r="O31" s="776" t="s">
        <v>769</v>
      </c>
      <c r="P31" s="735"/>
      <c r="Q31" s="734" t="s">
        <v>770</v>
      </c>
      <c r="R31" s="735"/>
      <c r="S31" s="734" t="s">
        <v>771</v>
      </c>
      <c r="T31" s="735"/>
      <c r="U31" s="734" t="s">
        <v>772</v>
      </c>
      <c r="V31" s="735"/>
      <c r="W31" s="734" t="s">
        <v>773</v>
      </c>
      <c r="X31" s="735"/>
      <c r="Y31" s="734" t="s">
        <v>774</v>
      </c>
      <c r="Z31" s="735"/>
      <c r="AA31" s="734" t="s">
        <v>775</v>
      </c>
      <c r="AB31" s="735"/>
      <c r="AC31" s="734" t="s">
        <v>776</v>
      </c>
      <c r="AD31" s="735"/>
      <c r="AE31" s="734" t="s">
        <v>777</v>
      </c>
      <c r="AF31" s="765"/>
      <c r="AG31" s="766" t="s">
        <v>778</v>
      </c>
      <c r="AH31" s="768" t="s">
        <v>779</v>
      </c>
      <c r="AI31" s="770" t="s">
        <v>780</v>
      </c>
      <c r="AJ31" s="755" t="s">
        <v>781</v>
      </c>
    </row>
    <row r="32" spans="2:36" ht="80.25" customHeight="1" thickBot="1">
      <c r="B32" s="746"/>
      <c r="C32" s="749"/>
      <c r="D32" s="750"/>
      <c r="E32" s="750"/>
      <c r="F32" s="750"/>
      <c r="G32" s="750"/>
      <c r="H32" s="750"/>
      <c r="I32" s="752"/>
      <c r="J32" s="754" t="s">
        <v>764</v>
      </c>
      <c r="K32" s="754"/>
      <c r="L32" s="718"/>
      <c r="M32" s="773"/>
      <c r="N32" s="775"/>
      <c r="O32" s="399" t="s">
        <v>782</v>
      </c>
      <c r="P32" s="400" t="s">
        <v>783</v>
      </c>
      <c r="Q32" s="401" t="s">
        <v>782</v>
      </c>
      <c r="R32" s="400" t="s">
        <v>783</v>
      </c>
      <c r="S32" s="401" t="s">
        <v>782</v>
      </c>
      <c r="T32" s="400" t="s">
        <v>783</v>
      </c>
      <c r="U32" s="401" t="s">
        <v>782</v>
      </c>
      <c r="V32" s="400" t="s">
        <v>783</v>
      </c>
      <c r="W32" s="401" t="s">
        <v>782</v>
      </c>
      <c r="X32" s="400" t="s">
        <v>783</v>
      </c>
      <c r="Y32" s="401" t="s">
        <v>782</v>
      </c>
      <c r="Z32" s="400" t="s">
        <v>783</v>
      </c>
      <c r="AA32" s="401" t="s">
        <v>782</v>
      </c>
      <c r="AB32" s="400" t="s">
        <v>784</v>
      </c>
      <c r="AC32" s="401" t="s">
        <v>782</v>
      </c>
      <c r="AD32" s="400" t="s">
        <v>784</v>
      </c>
      <c r="AE32" s="401" t="s">
        <v>782</v>
      </c>
      <c r="AF32" s="402" t="s">
        <v>784</v>
      </c>
      <c r="AG32" s="767"/>
      <c r="AH32" s="769"/>
      <c r="AI32" s="771"/>
      <c r="AJ32" s="756"/>
    </row>
    <row r="33" spans="2:36" ht="108" customHeight="1" thickBot="1">
      <c r="B33" s="403" t="s">
        <v>785</v>
      </c>
      <c r="C33" s="757" t="s">
        <v>453</v>
      </c>
      <c r="D33" s="758"/>
      <c r="E33" s="758"/>
      <c r="F33" s="758"/>
      <c r="G33" s="758"/>
      <c r="H33" s="758"/>
      <c r="I33" s="404" t="s">
        <v>447</v>
      </c>
      <c r="J33" s="461">
        <v>0.204</v>
      </c>
      <c r="K33" s="462">
        <v>0.1</v>
      </c>
      <c r="L33" s="406"/>
      <c r="M33" s="407"/>
      <c r="N33" s="408"/>
      <c r="O33" s="409">
        <f aca="true" t="shared" si="5" ref="O33:AD33">SUM(O34,O37,O40,O42)</f>
        <v>0</v>
      </c>
      <c r="P33" s="410">
        <f t="shared" si="5"/>
        <v>0</v>
      </c>
      <c r="Q33" s="410">
        <f t="shared" si="5"/>
        <v>0</v>
      </c>
      <c r="R33" s="410">
        <f t="shared" si="5"/>
        <v>0</v>
      </c>
      <c r="S33" s="410">
        <f t="shared" si="5"/>
        <v>0</v>
      </c>
      <c r="T33" s="410">
        <f t="shared" si="5"/>
        <v>0</v>
      </c>
      <c r="U33" s="410">
        <f t="shared" si="5"/>
        <v>0</v>
      </c>
      <c r="V33" s="410">
        <f t="shared" si="5"/>
        <v>0</v>
      </c>
      <c r="W33" s="410">
        <f t="shared" si="5"/>
        <v>0</v>
      </c>
      <c r="X33" s="410">
        <f t="shared" si="5"/>
        <v>0</v>
      </c>
      <c r="Y33" s="410">
        <f t="shared" si="5"/>
        <v>0</v>
      </c>
      <c r="Z33" s="410">
        <f t="shared" si="5"/>
        <v>0</v>
      </c>
      <c r="AA33" s="410">
        <f t="shared" si="5"/>
        <v>0</v>
      </c>
      <c r="AB33" s="410">
        <f t="shared" si="5"/>
        <v>0</v>
      </c>
      <c r="AC33" s="410">
        <f t="shared" si="5"/>
        <v>0</v>
      </c>
      <c r="AD33" s="410">
        <f t="shared" si="5"/>
        <v>0</v>
      </c>
      <c r="AE33" s="410">
        <f>SUM(O33,Q33,S33,U33,W33,Y33,AA33,AC33)</f>
        <v>0</v>
      </c>
      <c r="AF33" s="411">
        <f>SUM(P33,R33,T33,V33,X33,Z33,AB33,AD33)</f>
        <v>0</v>
      </c>
      <c r="AG33" s="412">
        <f>AG34+AG37</f>
        <v>0</v>
      </c>
      <c r="AH33" s="413"/>
      <c r="AI33" s="413"/>
      <c r="AJ33" s="414"/>
    </row>
    <row r="34" spans="2:36" ht="4.5" customHeight="1" thickBot="1">
      <c r="B34" s="762"/>
      <c r="C34" s="763"/>
      <c r="D34" s="763"/>
      <c r="E34" s="763"/>
      <c r="F34" s="763"/>
      <c r="G34" s="763"/>
      <c r="H34" s="763"/>
      <c r="I34" s="763"/>
      <c r="J34" s="763"/>
      <c r="K34" s="763"/>
      <c r="L34" s="763"/>
      <c r="M34" s="763"/>
      <c r="N34" s="763"/>
      <c r="O34" s="763"/>
      <c r="P34" s="763"/>
      <c r="Q34" s="763"/>
      <c r="R34" s="763"/>
      <c r="S34" s="763"/>
      <c r="T34" s="763"/>
      <c r="U34" s="763"/>
      <c r="V34" s="763"/>
      <c r="W34" s="763"/>
      <c r="X34" s="763"/>
      <c r="Y34" s="763"/>
      <c r="Z34" s="763"/>
      <c r="AA34" s="763"/>
      <c r="AB34" s="763"/>
      <c r="AC34" s="763"/>
      <c r="AD34" s="763"/>
      <c r="AE34" s="763"/>
      <c r="AF34" s="763"/>
      <c r="AG34" s="763"/>
      <c r="AH34" s="763"/>
      <c r="AI34" s="763"/>
      <c r="AJ34" s="764"/>
    </row>
    <row r="35" spans="2:36" ht="108" customHeight="1" thickBot="1">
      <c r="B35" s="415" t="s">
        <v>44</v>
      </c>
      <c r="C35" s="416" t="s">
        <v>786</v>
      </c>
      <c r="D35" s="416" t="s">
        <v>787</v>
      </c>
      <c r="E35" s="416" t="s">
        <v>788</v>
      </c>
      <c r="F35" s="416" t="s">
        <v>789</v>
      </c>
      <c r="G35" s="416" t="s">
        <v>790</v>
      </c>
      <c r="H35" s="417" t="s">
        <v>791</v>
      </c>
      <c r="I35" s="418" t="s">
        <v>792</v>
      </c>
      <c r="J35" s="419"/>
      <c r="K35" s="419"/>
      <c r="L35" s="419"/>
      <c r="M35" s="419"/>
      <c r="N35" s="420"/>
      <c r="O35" s="421">
        <f>SUM(O36:O36)</f>
        <v>0</v>
      </c>
      <c r="P35" s="422">
        <f>SUM(P36:P36)</f>
        <v>0</v>
      </c>
      <c r="Q35" s="423">
        <f aca="true" t="shared" si="6" ref="Q35:AA35">SUM(Q36:Q36)</f>
        <v>0</v>
      </c>
      <c r="R35" s="422">
        <f t="shared" si="6"/>
        <v>0</v>
      </c>
      <c r="S35" s="423">
        <f t="shared" si="6"/>
        <v>0</v>
      </c>
      <c r="T35" s="422">
        <f t="shared" si="6"/>
        <v>0</v>
      </c>
      <c r="U35" s="423">
        <f t="shared" si="6"/>
        <v>0</v>
      </c>
      <c r="V35" s="422">
        <f t="shared" si="6"/>
        <v>0</v>
      </c>
      <c r="W35" s="423">
        <f t="shared" si="6"/>
        <v>0</v>
      </c>
      <c r="X35" s="422">
        <f t="shared" si="6"/>
        <v>0</v>
      </c>
      <c r="Y35" s="423">
        <f t="shared" si="6"/>
        <v>0</v>
      </c>
      <c r="Z35" s="422">
        <f t="shared" si="6"/>
        <v>0</v>
      </c>
      <c r="AA35" s="423">
        <f t="shared" si="6"/>
        <v>0</v>
      </c>
      <c r="AB35" s="422">
        <f>SUM(AB36:AB36)</f>
        <v>0</v>
      </c>
      <c r="AC35" s="423">
        <f>SUM(AC36:AC36)</f>
        <v>0</v>
      </c>
      <c r="AD35" s="422">
        <f>SUM(AD36:AD36)</f>
        <v>0</v>
      </c>
      <c r="AE35" s="423">
        <f>SUM(O35,Q35,S35,U35,W35,Y35,AA35,AC35)</f>
        <v>0</v>
      </c>
      <c r="AF35" s="422">
        <f>SUM(P35,R35,T35,V35,X35,Z35,AB35,AD35)</f>
        <v>0</v>
      </c>
      <c r="AG35" s="424">
        <f>SUM(AG36:AG36)</f>
        <v>0</v>
      </c>
      <c r="AH35" s="425"/>
      <c r="AI35" s="425"/>
      <c r="AJ35" s="426"/>
    </row>
    <row r="36" spans="2:36" ht="108" customHeight="1" thickBot="1">
      <c r="B36" s="427" t="s">
        <v>811</v>
      </c>
      <c r="C36" s="428"/>
      <c r="D36" s="429"/>
      <c r="E36" s="429"/>
      <c r="F36" s="430"/>
      <c r="G36" s="429"/>
      <c r="H36" s="431" t="s">
        <v>465</v>
      </c>
      <c r="I36" s="431" t="s">
        <v>810</v>
      </c>
      <c r="J36" s="431">
        <v>10</v>
      </c>
      <c r="K36" s="432">
        <v>22</v>
      </c>
      <c r="L36" s="433"/>
      <c r="M36" s="433"/>
      <c r="N36" s="434"/>
      <c r="O36" s="435"/>
      <c r="P36" s="436"/>
      <c r="Q36" s="437"/>
      <c r="R36" s="438"/>
      <c r="S36" s="438"/>
      <c r="T36" s="438"/>
      <c r="U36" s="438"/>
      <c r="V36" s="438"/>
      <c r="W36" s="438"/>
      <c r="X36" s="438"/>
      <c r="Y36" s="438"/>
      <c r="Z36" s="438"/>
      <c r="AA36" s="438"/>
      <c r="AB36" s="438"/>
      <c r="AC36" s="438"/>
      <c r="AD36" s="438"/>
      <c r="AE36" s="439"/>
      <c r="AF36" s="439"/>
      <c r="AG36" s="440"/>
      <c r="AH36" s="441"/>
      <c r="AI36" s="441"/>
      <c r="AJ36" s="442"/>
    </row>
    <row r="37" spans="2:36" ht="54.75" customHeight="1" thickBot="1">
      <c r="B37" s="762"/>
      <c r="C37" s="763"/>
      <c r="D37" s="763"/>
      <c r="E37" s="763"/>
      <c r="F37" s="763"/>
      <c r="G37" s="763"/>
      <c r="H37" s="763"/>
      <c r="I37" s="763"/>
      <c r="J37" s="763"/>
      <c r="K37" s="763"/>
      <c r="L37" s="763"/>
      <c r="M37" s="763"/>
      <c r="N37" s="763"/>
      <c r="O37" s="763"/>
      <c r="P37" s="763"/>
      <c r="Q37" s="763"/>
      <c r="R37" s="763"/>
      <c r="S37" s="763"/>
      <c r="T37" s="763"/>
      <c r="U37" s="763"/>
      <c r="V37" s="763"/>
      <c r="W37" s="763"/>
      <c r="X37" s="763"/>
      <c r="Y37" s="763"/>
      <c r="Z37" s="763"/>
      <c r="AA37" s="763"/>
      <c r="AB37" s="763"/>
      <c r="AC37" s="763"/>
      <c r="AD37" s="763"/>
      <c r="AE37" s="763"/>
      <c r="AF37" s="763"/>
      <c r="AG37" s="763"/>
      <c r="AH37" s="763"/>
      <c r="AI37" s="763"/>
      <c r="AJ37" s="764"/>
    </row>
    <row r="38" spans="2:36" ht="35.25" customHeight="1" thickBot="1">
      <c r="B38" s="736" t="s">
        <v>800</v>
      </c>
      <c r="C38" s="737"/>
      <c r="D38" s="738"/>
      <c r="E38" s="398"/>
      <c r="F38" s="737" t="s">
        <v>801</v>
      </c>
      <c r="G38" s="737"/>
      <c r="H38" s="737"/>
      <c r="I38" s="737"/>
      <c r="J38" s="737"/>
      <c r="K38" s="737"/>
      <c r="L38" s="737"/>
      <c r="M38" s="737"/>
      <c r="N38" s="738"/>
      <c r="O38" s="739" t="s">
        <v>759</v>
      </c>
      <c r="P38" s="740"/>
      <c r="Q38" s="740"/>
      <c r="R38" s="740"/>
      <c r="S38" s="740"/>
      <c r="T38" s="740"/>
      <c r="U38" s="740"/>
      <c r="V38" s="740"/>
      <c r="W38" s="740"/>
      <c r="X38" s="740"/>
      <c r="Y38" s="740"/>
      <c r="Z38" s="740"/>
      <c r="AA38" s="740"/>
      <c r="AB38" s="740"/>
      <c r="AC38" s="740"/>
      <c r="AD38" s="740"/>
      <c r="AE38" s="740"/>
      <c r="AF38" s="741"/>
      <c r="AG38" s="742" t="s">
        <v>760</v>
      </c>
      <c r="AH38" s="743"/>
      <c r="AI38" s="743"/>
      <c r="AJ38" s="744"/>
    </row>
    <row r="39" spans="2:36" ht="35.25" customHeight="1">
      <c r="B39" s="745" t="s">
        <v>761</v>
      </c>
      <c r="C39" s="747" t="s">
        <v>762</v>
      </c>
      <c r="D39" s="748"/>
      <c r="E39" s="748"/>
      <c r="F39" s="748"/>
      <c r="G39" s="748"/>
      <c r="H39" s="748"/>
      <c r="I39" s="751" t="s">
        <v>763</v>
      </c>
      <c r="J39" s="753" t="s">
        <v>764</v>
      </c>
      <c r="K39" s="753" t="s">
        <v>765</v>
      </c>
      <c r="L39" s="717" t="s">
        <v>766</v>
      </c>
      <c r="M39" s="772" t="s">
        <v>767</v>
      </c>
      <c r="N39" s="774" t="s">
        <v>768</v>
      </c>
      <c r="O39" s="776" t="s">
        <v>769</v>
      </c>
      <c r="P39" s="735"/>
      <c r="Q39" s="734" t="s">
        <v>770</v>
      </c>
      <c r="R39" s="735"/>
      <c r="S39" s="734" t="s">
        <v>771</v>
      </c>
      <c r="T39" s="735"/>
      <c r="U39" s="734" t="s">
        <v>772</v>
      </c>
      <c r="V39" s="735"/>
      <c r="W39" s="734" t="s">
        <v>773</v>
      </c>
      <c r="X39" s="735"/>
      <c r="Y39" s="734" t="s">
        <v>774</v>
      </c>
      <c r="Z39" s="735"/>
      <c r="AA39" s="734" t="s">
        <v>775</v>
      </c>
      <c r="AB39" s="735"/>
      <c r="AC39" s="734" t="s">
        <v>776</v>
      </c>
      <c r="AD39" s="735"/>
      <c r="AE39" s="734" t="s">
        <v>777</v>
      </c>
      <c r="AF39" s="765"/>
      <c r="AG39" s="766" t="s">
        <v>778</v>
      </c>
      <c r="AH39" s="768" t="s">
        <v>779</v>
      </c>
      <c r="AI39" s="770" t="s">
        <v>780</v>
      </c>
      <c r="AJ39" s="755" t="s">
        <v>781</v>
      </c>
    </row>
    <row r="40" spans="2:36" ht="80.25" customHeight="1" thickBot="1">
      <c r="B40" s="746"/>
      <c r="C40" s="749"/>
      <c r="D40" s="750"/>
      <c r="E40" s="750"/>
      <c r="F40" s="750"/>
      <c r="G40" s="750"/>
      <c r="H40" s="750"/>
      <c r="I40" s="752"/>
      <c r="J40" s="754" t="s">
        <v>764</v>
      </c>
      <c r="K40" s="754"/>
      <c r="L40" s="718"/>
      <c r="M40" s="773"/>
      <c r="N40" s="775"/>
      <c r="O40" s="399" t="s">
        <v>782</v>
      </c>
      <c r="P40" s="400" t="s">
        <v>783</v>
      </c>
      <c r="Q40" s="401" t="s">
        <v>782</v>
      </c>
      <c r="R40" s="400" t="s">
        <v>783</v>
      </c>
      <c r="S40" s="401" t="s">
        <v>782</v>
      </c>
      <c r="T40" s="400" t="s">
        <v>783</v>
      </c>
      <c r="U40" s="401" t="s">
        <v>782</v>
      </c>
      <c r="V40" s="400" t="s">
        <v>783</v>
      </c>
      <c r="W40" s="401" t="s">
        <v>782</v>
      </c>
      <c r="X40" s="400" t="s">
        <v>783</v>
      </c>
      <c r="Y40" s="401" t="s">
        <v>782</v>
      </c>
      <c r="Z40" s="400" t="s">
        <v>783</v>
      </c>
      <c r="AA40" s="401" t="s">
        <v>782</v>
      </c>
      <c r="AB40" s="400" t="s">
        <v>784</v>
      </c>
      <c r="AC40" s="401" t="s">
        <v>782</v>
      </c>
      <c r="AD40" s="400" t="s">
        <v>784</v>
      </c>
      <c r="AE40" s="401" t="s">
        <v>782</v>
      </c>
      <c r="AF40" s="402" t="s">
        <v>784</v>
      </c>
      <c r="AG40" s="767"/>
      <c r="AH40" s="769"/>
      <c r="AI40" s="771"/>
      <c r="AJ40" s="756"/>
    </row>
    <row r="41" spans="2:36" ht="108" customHeight="1" thickBot="1">
      <c r="B41" s="403" t="s">
        <v>785</v>
      </c>
      <c r="C41" s="757" t="s">
        <v>662</v>
      </c>
      <c r="D41" s="758"/>
      <c r="E41" s="758"/>
      <c r="F41" s="758"/>
      <c r="G41" s="758"/>
      <c r="H41" s="758"/>
      <c r="I41" s="404" t="s">
        <v>661</v>
      </c>
      <c r="J41" s="405">
        <v>2</v>
      </c>
      <c r="K41" s="406">
        <v>2</v>
      </c>
      <c r="L41" s="406"/>
      <c r="M41" s="407"/>
      <c r="N41" s="408"/>
      <c r="O41" s="409" t="e">
        <f>SUM(O42,#REF!,#REF!,O45)</f>
        <v>#REF!</v>
      </c>
      <c r="P41" s="410" t="e">
        <f>SUM(P42,#REF!,#REF!,P45)</f>
        <v>#REF!</v>
      </c>
      <c r="Q41" s="410" t="e">
        <f>SUM(Q42,#REF!,#REF!,Q45)</f>
        <v>#REF!</v>
      </c>
      <c r="R41" s="410" t="e">
        <f>SUM(R42,#REF!,#REF!,R45)</f>
        <v>#REF!</v>
      </c>
      <c r="S41" s="410" t="e">
        <f>SUM(S42,#REF!,#REF!,S45)</f>
        <v>#REF!</v>
      </c>
      <c r="T41" s="410" t="e">
        <f>SUM(T42,#REF!,#REF!,T45)</f>
        <v>#REF!</v>
      </c>
      <c r="U41" s="410" t="e">
        <f>SUM(U42,#REF!,#REF!,U45)</f>
        <v>#REF!</v>
      </c>
      <c r="V41" s="410" t="e">
        <f>SUM(V42,#REF!,#REF!,V45)</f>
        <v>#REF!</v>
      </c>
      <c r="W41" s="410" t="e">
        <f>SUM(W42,#REF!,#REF!,W45)</f>
        <v>#REF!</v>
      </c>
      <c r="X41" s="410" t="e">
        <f>SUM(X42,#REF!,#REF!,X45)</f>
        <v>#REF!</v>
      </c>
      <c r="Y41" s="410" t="e">
        <f>SUM(Y42,#REF!,#REF!,Y45)</f>
        <v>#REF!</v>
      </c>
      <c r="Z41" s="410" t="e">
        <f>SUM(Z42,#REF!,#REF!,Z45)</f>
        <v>#REF!</v>
      </c>
      <c r="AA41" s="410" t="e">
        <f>SUM(AA42,#REF!,#REF!,AA45)</f>
        <v>#REF!</v>
      </c>
      <c r="AB41" s="410" t="e">
        <f>SUM(AB42,#REF!,#REF!,AB45)</f>
        <v>#REF!</v>
      </c>
      <c r="AC41" s="410" t="e">
        <f>SUM(AC42,#REF!,#REF!,AC45)</f>
        <v>#REF!</v>
      </c>
      <c r="AD41" s="410" t="e">
        <f>SUM(AD42,#REF!,#REF!,AD45)</f>
        <v>#REF!</v>
      </c>
      <c r="AE41" s="410" t="e">
        <f>SUM(O41,Q41,S41,U41,W41,Y41,AA41,AC41)</f>
        <v>#REF!</v>
      </c>
      <c r="AF41" s="411" t="e">
        <f>SUM(P41,R41,T41,V41,X41,Z41,AB41,AD41)</f>
        <v>#REF!</v>
      </c>
      <c r="AG41" s="412" t="e">
        <f>AG42+#REF!</f>
        <v>#REF!</v>
      </c>
      <c r="AH41" s="413"/>
      <c r="AI41" s="413"/>
      <c r="AJ41" s="414"/>
    </row>
    <row r="42" spans="2:36" ht="4.5" customHeight="1" thickBot="1">
      <c r="B42" s="762"/>
      <c r="C42" s="763"/>
      <c r="D42" s="763"/>
      <c r="E42" s="763"/>
      <c r="F42" s="763"/>
      <c r="G42" s="763"/>
      <c r="H42" s="763"/>
      <c r="I42" s="763"/>
      <c r="J42" s="763"/>
      <c r="K42" s="763"/>
      <c r="L42" s="763"/>
      <c r="M42" s="763"/>
      <c r="N42" s="763"/>
      <c r="O42" s="763"/>
      <c r="P42" s="763"/>
      <c r="Q42" s="763"/>
      <c r="R42" s="763"/>
      <c r="S42" s="763"/>
      <c r="T42" s="763"/>
      <c r="U42" s="763"/>
      <c r="V42" s="763"/>
      <c r="W42" s="763"/>
      <c r="X42" s="763"/>
      <c r="Y42" s="763"/>
      <c r="Z42" s="763"/>
      <c r="AA42" s="763"/>
      <c r="AB42" s="763"/>
      <c r="AC42" s="763"/>
      <c r="AD42" s="763"/>
      <c r="AE42" s="763"/>
      <c r="AF42" s="763"/>
      <c r="AG42" s="763"/>
      <c r="AH42" s="763"/>
      <c r="AI42" s="763"/>
      <c r="AJ42" s="764"/>
    </row>
    <row r="43" spans="2:36" ht="108" customHeight="1" thickBot="1">
      <c r="B43" s="415" t="s">
        <v>44</v>
      </c>
      <c r="C43" s="416" t="s">
        <v>786</v>
      </c>
      <c r="D43" s="416" t="s">
        <v>787</v>
      </c>
      <c r="E43" s="416" t="s">
        <v>793</v>
      </c>
      <c r="F43" s="416" t="s">
        <v>789</v>
      </c>
      <c r="G43" s="416" t="s">
        <v>790</v>
      </c>
      <c r="H43" s="417" t="s">
        <v>791</v>
      </c>
      <c r="I43" s="418" t="s">
        <v>792</v>
      </c>
      <c r="J43" s="416"/>
      <c r="K43" s="443"/>
      <c r="L43" s="443"/>
      <c r="M43" s="419"/>
      <c r="N43" s="420"/>
      <c r="O43" s="421">
        <f>SUM(O44:O44)</f>
        <v>0</v>
      </c>
      <c r="P43" s="422">
        <f>SUM(P44:P44)</f>
        <v>0</v>
      </c>
      <c r="Q43" s="423">
        <f aca="true" t="shared" si="7" ref="Q43:AD43">SUM(Q44:Q44)</f>
        <v>0</v>
      </c>
      <c r="R43" s="422">
        <f t="shared" si="7"/>
        <v>0</v>
      </c>
      <c r="S43" s="423">
        <f t="shared" si="7"/>
        <v>0</v>
      </c>
      <c r="T43" s="422">
        <f t="shared" si="7"/>
        <v>0</v>
      </c>
      <c r="U43" s="423">
        <f t="shared" si="7"/>
        <v>0</v>
      </c>
      <c r="V43" s="422">
        <f t="shared" si="7"/>
        <v>0</v>
      </c>
      <c r="W43" s="423">
        <f t="shared" si="7"/>
        <v>0</v>
      </c>
      <c r="X43" s="422">
        <f t="shared" si="7"/>
        <v>0</v>
      </c>
      <c r="Y43" s="423">
        <f t="shared" si="7"/>
        <v>0</v>
      </c>
      <c r="Z43" s="422">
        <f t="shared" si="7"/>
        <v>0</v>
      </c>
      <c r="AA43" s="423">
        <f t="shared" si="7"/>
        <v>0</v>
      </c>
      <c r="AB43" s="422">
        <f t="shared" si="7"/>
        <v>0</v>
      </c>
      <c r="AC43" s="423">
        <f t="shared" si="7"/>
        <v>0</v>
      </c>
      <c r="AD43" s="422">
        <f t="shared" si="7"/>
        <v>0</v>
      </c>
      <c r="AE43" s="423">
        <f>SUM(O43,Q43,S43,U43,W43,Y43,AA43,AC43)</f>
        <v>0</v>
      </c>
      <c r="AF43" s="422">
        <f>SUM(P43,R43,T43,V43,X43,Z43,AB43,AD43)</f>
        <v>0</v>
      </c>
      <c r="AG43" s="424">
        <f>SUM(AG44:AG44)</f>
        <v>0</v>
      </c>
      <c r="AH43" s="425"/>
      <c r="AI43" s="425"/>
      <c r="AJ43" s="426"/>
    </row>
    <row r="44" spans="2:36" ht="108" customHeight="1" thickBot="1">
      <c r="B44" s="427" t="s">
        <v>812</v>
      </c>
      <c r="C44" s="428"/>
      <c r="D44" s="429"/>
      <c r="E44" s="429"/>
      <c r="F44" s="444"/>
      <c r="G44" s="429"/>
      <c r="H44" s="445" t="s">
        <v>666</v>
      </c>
      <c r="I44" s="446" t="s">
        <v>664</v>
      </c>
      <c r="J44" s="431">
        <v>0</v>
      </c>
      <c r="K44" s="447">
        <v>4</v>
      </c>
      <c r="L44" s="448"/>
      <c r="M44" s="449"/>
      <c r="N44" s="450"/>
      <c r="O44" s="451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39"/>
      <c r="AA44" s="439"/>
      <c r="AB44" s="439"/>
      <c r="AC44" s="439"/>
      <c r="AD44" s="439"/>
      <c r="AE44" s="439"/>
      <c r="AF44" s="439"/>
      <c r="AG44" s="452"/>
      <c r="AH44" s="441"/>
      <c r="AI44" s="449"/>
      <c r="AJ44" s="453"/>
    </row>
    <row r="45" spans="2:36" ht="108" customHeight="1" thickBot="1">
      <c r="B45" s="415" t="s">
        <v>44</v>
      </c>
      <c r="C45" s="416" t="s">
        <v>786</v>
      </c>
      <c r="D45" s="416" t="s">
        <v>787</v>
      </c>
      <c r="E45" s="416" t="s">
        <v>788</v>
      </c>
      <c r="F45" s="416" t="s">
        <v>789</v>
      </c>
      <c r="G45" s="416" t="s">
        <v>790</v>
      </c>
      <c r="H45" s="417" t="s">
        <v>791</v>
      </c>
      <c r="I45" s="418" t="s">
        <v>792</v>
      </c>
      <c r="J45" s="419"/>
      <c r="K45" s="419"/>
      <c r="L45" s="419"/>
      <c r="M45" s="419"/>
      <c r="N45" s="420"/>
      <c r="O45" s="421">
        <f>SUM(O46:O46)</f>
        <v>0</v>
      </c>
      <c r="P45" s="422">
        <f>SUM(P46:P46)</f>
        <v>0</v>
      </c>
      <c r="Q45" s="423">
        <f aca="true" t="shared" si="8" ref="Q45:AA45">SUM(Q46:Q46)</f>
        <v>0</v>
      </c>
      <c r="R45" s="422">
        <f t="shared" si="8"/>
        <v>0</v>
      </c>
      <c r="S45" s="423">
        <f t="shared" si="8"/>
        <v>0</v>
      </c>
      <c r="T45" s="422">
        <f t="shared" si="8"/>
        <v>0</v>
      </c>
      <c r="U45" s="423">
        <f t="shared" si="8"/>
        <v>0</v>
      </c>
      <c r="V45" s="422">
        <f t="shared" si="8"/>
        <v>0</v>
      </c>
      <c r="W45" s="423">
        <f t="shared" si="8"/>
        <v>0</v>
      </c>
      <c r="X45" s="422">
        <f t="shared" si="8"/>
        <v>0</v>
      </c>
      <c r="Y45" s="423">
        <f t="shared" si="8"/>
        <v>0</v>
      </c>
      <c r="Z45" s="422">
        <f t="shared" si="8"/>
        <v>0</v>
      </c>
      <c r="AA45" s="423">
        <f t="shared" si="8"/>
        <v>0</v>
      </c>
      <c r="AB45" s="422">
        <f>SUM(AB46:AB46)</f>
        <v>0</v>
      </c>
      <c r="AC45" s="423">
        <f>SUM(AC46:AC46)</f>
        <v>0</v>
      </c>
      <c r="AD45" s="422">
        <f>SUM(AD46:AD46)</f>
        <v>0</v>
      </c>
      <c r="AE45" s="423">
        <f>SUM(O45,Q45,S45,U45,W45,Y45,AA45,AC45)</f>
        <v>0</v>
      </c>
      <c r="AF45" s="422">
        <f>SUM(P45,R45,T45,V45,X45,Z45,AB45,AD45)</f>
        <v>0</v>
      </c>
      <c r="AG45" s="424">
        <f>SUM(AG46:AG46)</f>
        <v>0</v>
      </c>
      <c r="AH45" s="425"/>
      <c r="AI45" s="425"/>
      <c r="AJ45" s="426"/>
    </row>
    <row r="46" spans="2:36" ht="108" customHeight="1" thickBot="1">
      <c r="B46" s="427" t="s">
        <v>812</v>
      </c>
      <c r="C46" s="428"/>
      <c r="D46" s="429"/>
      <c r="E46" s="429"/>
      <c r="F46" s="430"/>
      <c r="G46" s="429"/>
      <c r="H46" s="431" t="s">
        <v>466</v>
      </c>
      <c r="I46" s="431" t="s">
        <v>493</v>
      </c>
      <c r="J46" s="431">
        <v>0</v>
      </c>
      <c r="K46" s="432">
        <v>20</v>
      </c>
      <c r="L46" s="433"/>
      <c r="M46" s="433"/>
      <c r="N46" s="434"/>
      <c r="O46" s="435"/>
      <c r="P46" s="436"/>
      <c r="Q46" s="437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8"/>
      <c r="AE46" s="439"/>
      <c r="AF46" s="439"/>
      <c r="AG46" s="440"/>
      <c r="AH46" s="441"/>
      <c r="AI46" s="441"/>
      <c r="AJ46" s="442"/>
    </row>
    <row r="47" spans="2:36" ht="57" customHeight="1" thickBot="1">
      <c r="B47" s="762"/>
      <c r="C47" s="763"/>
      <c r="D47" s="763"/>
      <c r="E47" s="763"/>
      <c r="F47" s="763"/>
      <c r="G47" s="763"/>
      <c r="H47" s="763"/>
      <c r="I47" s="763"/>
      <c r="J47" s="763"/>
      <c r="K47" s="763"/>
      <c r="L47" s="763"/>
      <c r="M47" s="763"/>
      <c r="N47" s="763"/>
      <c r="O47" s="763"/>
      <c r="P47" s="763"/>
      <c r="Q47" s="763"/>
      <c r="R47" s="763"/>
      <c r="S47" s="763"/>
      <c r="T47" s="763"/>
      <c r="U47" s="763"/>
      <c r="V47" s="763"/>
      <c r="W47" s="763"/>
      <c r="X47" s="763"/>
      <c r="Y47" s="763"/>
      <c r="Z47" s="763"/>
      <c r="AA47" s="763"/>
      <c r="AB47" s="763"/>
      <c r="AC47" s="763"/>
      <c r="AD47" s="763"/>
      <c r="AE47" s="763"/>
      <c r="AF47" s="763"/>
      <c r="AG47" s="763"/>
      <c r="AH47" s="763"/>
      <c r="AI47" s="763"/>
      <c r="AJ47" s="764"/>
    </row>
    <row r="48" spans="2:36" ht="4.5" customHeight="1" thickBot="1">
      <c r="B48" s="762"/>
      <c r="C48" s="763"/>
      <c r="D48" s="763"/>
      <c r="E48" s="763"/>
      <c r="F48" s="763"/>
      <c r="G48" s="763"/>
      <c r="H48" s="763"/>
      <c r="I48" s="763"/>
      <c r="J48" s="763"/>
      <c r="K48" s="763"/>
      <c r="L48" s="763"/>
      <c r="M48" s="763"/>
      <c r="N48" s="763"/>
      <c r="O48" s="763"/>
      <c r="P48" s="763"/>
      <c r="Q48" s="763"/>
      <c r="R48" s="763"/>
      <c r="S48" s="763"/>
      <c r="T48" s="763"/>
      <c r="U48" s="763"/>
      <c r="V48" s="763"/>
      <c r="W48" s="763"/>
      <c r="X48" s="763"/>
      <c r="Y48" s="763"/>
      <c r="Z48" s="763"/>
      <c r="AA48" s="763"/>
      <c r="AB48" s="763"/>
      <c r="AC48" s="763"/>
      <c r="AD48" s="763"/>
      <c r="AE48" s="763"/>
      <c r="AF48" s="763"/>
      <c r="AG48" s="763"/>
      <c r="AH48" s="763"/>
      <c r="AI48" s="763"/>
      <c r="AJ48" s="764"/>
    </row>
    <row r="49" spans="2:36" ht="35.25" customHeight="1" thickBot="1">
      <c r="B49" s="736" t="s">
        <v>800</v>
      </c>
      <c r="C49" s="737"/>
      <c r="D49" s="738"/>
      <c r="E49" s="398"/>
      <c r="F49" s="737" t="s">
        <v>801</v>
      </c>
      <c r="G49" s="737"/>
      <c r="H49" s="737"/>
      <c r="I49" s="737"/>
      <c r="J49" s="737"/>
      <c r="K49" s="737"/>
      <c r="L49" s="737"/>
      <c r="M49" s="737"/>
      <c r="N49" s="738"/>
      <c r="O49" s="739" t="s">
        <v>759</v>
      </c>
      <c r="P49" s="740"/>
      <c r="Q49" s="740"/>
      <c r="R49" s="740"/>
      <c r="S49" s="740"/>
      <c r="T49" s="740"/>
      <c r="U49" s="740"/>
      <c r="V49" s="740"/>
      <c r="W49" s="740"/>
      <c r="X49" s="740"/>
      <c r="Y49" s="740"/>
      <c r="Z49" s="740"/>
      <c r="AA49" s="740"/>
      <c r="AB49" s="740"/>
      <c r="AC49" s="740"/>
      <c r="AD49" s="740"/>
      <c r="AE49" s="740"/>
      <c r="AF49" s="741"/>
      <c r="AG49" s="742" t="s">
        <v>760</v>
      </c>
      <c r="AH49" s="743"/>
      <c r="AI49" s="743"/>
      <c r="AJ49" s="744"/>
    </row>
    <row r="50" spans="2:36" ht="35.25" customHeight="1">
      <c r="B50" s="745" t="s">
        <v>761</v>
      </c>
      <c r="C50" s="747" t="s">
        <v>762</v>
      </c>
      <c r="D50" s="748"/>
      <c r="E50" s="748"/>
      <c r="F50" s="748"/>
      <c r="G50" s="748"/>
      <c r="H50" s="748"/>
      <c r="I50" s="751" t="s">
        <v>763</v>
      </c>
      <c r="J50" s="753" t="s">
        <v>764</v>
      </c>
      <c r="K50" s="753" t="s">
        <v>765</v>
      </c>
      <c r="L50" s="717" t="s">
        <v>766</v>
      </c>
      <c r="M50" s="772" t="s">
        <v>767</v>
      </c>
      <c r="N50" s="774" t="s">
        <v>768</v>
      </c>
      <c r="O50" s="776" t="s">
        <v>769</v>
      </c>
      <c r="P50" s="735"/>
      <c r="Q50" s="734" t="s">
        <v>770</v>
      </c>
      <c r="R50" s="735"/>
      <c r="S50" s="734" t="s">
        <v>771</v>
      </c>
      <c r="T50" s="735"/>
      <c r="U50" s="734" t="s">
        <v>772</v>
      </c>
      <c r="V50" s="735"/>
      <c r="W50" s="734" t="s">
        <v>773</v>
      </c>
      <c r="X50" s="735"/>
      <c r="Y50" s="734" t="s">
        <v>774</v>
      </c>
      <c r="Z50" s="735"/>
      <c r="AA50" s="734" t="s">
        <v>775</v>
      </c>
      <c r="AB50" s="735"/>
      <c r="AC50" s="734" t="s">
        <v>776</v>
      </c>
      <c r="AD50" s="735"/>
      <c r="AE50" s="734" t="s">
        <v>777</v>
      </c>
      <c r="AF50" s="765"/>
      <c r="AG50" s="766" t="s">
        <v>778</v>
      </c>
      <c r="AH50" s="768" t="s">
        <v>779</v>
      </c>
      <c r="AI50" s="770" t="s">
        <v>780</v>
      </c>
      <c r="AJ50" s="755" t="s">
        <v>781</v>
      </c>
    </row>
    <row r="51" spans="2:36" ht="80.25" customHeight="1" thickBot="1">
      <c r="B51" s="746"/>
      <c r="C51" s="749"/>
      <c r="D51" s="750"/>
      <c r="E51" s="750"/>
      <c r="F51" s="750"/>
      <c r="G51" s="750"/>
      <c r="H51" s="750"/>
      <c r="I51" s="752"/>
      <c r="J51" s="754" t="s">
        <v>764</v>
      </c>
      <c r="K51" s="754"/>
      <c r="L51" s="718"/>
      <c r="M51" s="773"/>
      <c r="N51" s="775"/>
      <c r="O51" s="399" t="s">
        <v>782</v>
      </c>
      <c r="P51" s="400" t="s">
        <v>783</v>
      </c>
      <c r="Q51" s="401" t="s">
        <v>782</v>
      </c>
      <c r="R51" s="400" t="s">
        <v>783</v>
      </c>
      <c r="S51" s="401" t="s">
        <v>782</v>
      </c>
      <c r="T51" s="400" t="s">
        <v>783</v>
      </c>
      <c r="U51" s="401" t="s">
        <v>782</v>
      </c>
      <c r="V51" s="400" t="s">
        <v>783</v>
      </c>
      <c r="W51" s="401" t="s">
        <v>782</v>
      </c>
      <c r="X51" s="400" t="s">
        <v>783</v>
      </c>
      <c r="Y51" s="401" t="s">
        <v>782</v>
      </c>
      <c r="Z51" s="400" t="s">
        <v>783</v>
      </c>
      <c r="AA51" s="401" t="s">
        <v>782</v>
      </c>
      <c r="AB51" s="400" t="s">
        <v>784</v>
      </c>
      <c r="AC51" s="401" t="s">
        <v>782</v>
      </c>
      <c r="AD51" s="400" t="s">
        <v>784</v>
      </c>
      <c r="AE51" s="401" t="s">
        <v>782</v>
      </c>
      <c r="AF51" s="402" t="s">
        <v>784</v>
      </c>
      <c r="AG51" s="767"/>
      <c r="AH51" s="769"/>
      <c r="AI51" s="771"/>
      <c r="AJ51" s="756"/>
    </row>
    <row r="52" spans="2:36" ht="108" customHeight="1" thickBot="1">
      <c r="B52" s="403" t="s">
        <v>785</v>
      </c>
      <c r="C52" s="757" t="s">
        <v>813</v>
      </c>
      <c r="D52" s="758"/>
      <c r="E52" s="758"/>
      <c r="F52" s="758"/>
      <c r="G52" s="758"/>
      <c r="H52" s="758"/>
      <c r="I52" s="404" t="s">
        <v>713</v>
      </c>
      <c r="J52" s="459">
        <v>0.7</v>
      </c>
      <c r="K52" s="460">
        <v>1</v>
      </c>
      <c r="L52" s="406"/>
      <c r="M52" s="407"/>
      <c r="N52" s="408"/>
      <c r="O52" s="409" t="e">
        <f>SUM(O54,#REF!,#REF!)</f>
        <v>#REF!</v>
      </c>
      <c r="P52" s="410" t="e">
        <f>SUM(P54,#REF!,#REF!)</f>
        <v>#REF!</v>
      </c>
      <c r="Q52" s="410" t="e">
        <f>SUM(Q54,#REF!,#REF!)</f>
        <v>#REF!</v>
      </c>
      <c r="R52" s="410" t="e">
        <f>SUM(R54,#REF!,#REF!)</f>
        <v>#REF!</v>
      </c>
      <c r="S52" s="410" t="e">
        <f>SUM(S54,#REF!,#REF!)</f>
        <v>#REF!</v>
      </c>
      <c r="T52" s="410" t="e">
        <f>SUM(T54,#REF!,#REF!)</f>
        <v>#REF!</v>
      </c>
      <c r="U52" s="410" t="e">
        <f>SUM(U54,#REF!,#REF!)</f>
        <v>#REF!</v>
      </c>
      <c r="V52" s="410" t="e">
        <f>SUM(V54,#REF!,#REF!)</f>
        <v>#REF!</v>
      </c>
      <c r="W52" s="410" t="e">
        <f>SUM(W54,#REF!,#REF!)</f>
        <v>#REF!</v>
      </c>
      <c r="X52" s="410" t="e">
        <f>SUM(X54,#REF!,#REF!)</f>
        <v>#REF!</v>
      </c>
      <c r="Y52" s="410" t="e">
        <f>SUM(Y54,#REF!,#REF!)</f>
        <v>#REF!</v>
      </c>
      <c r="Z52" s="410" t="e">
        <f>SUM(Z54,#REF!,#REF!)</f>
        <v>#REF!</v>
      </c>
      <c r="AA52" s="410" t="e">
        <f>SUM(AA54,#REF!,#REF!)</f>
        <v>#REF!</v>
      </c>
      <c r="AB52" s="410" t="e">
        <f>SUM(AB54,#REF!,#REF!)</f>
        <v>#REF!</v>
      </c>
      <c r="AC52" s="410" t="e">
        <f>SUM(AC54,#REF!,#REF!)</f>
        <v>#REF!</v>
      </c>
      <c r="AD52" s="410" t="e">
        <f>SUM(AD54,#REF!,#REF!)</f>
        <v>#REF!</v>
      </c>
      <c r="AE52" s="410" t="e">
        <f>SUM(O52,Q52,S52,U52,W52,Y52,AA52,AC52)</f>
        <v>#REF!</v>
      </c>
      <c r="AF52" s="411" t="e">
        <f>SUM(P52,R52,T52,V52,X52,Z52,AB52,AD52)</f>
        <v>#REF!</v>
      </c>
      <c r="AG52" s="412" t="e">
        <f>AG54+#REF!</f>
        <v>#REF!</v>
      </c>
      <c r="AH52" s="413"/>
      <c r="AI52" s="413"/>
      <c r="AJ52" s="414"/>
    </row>
    <row r="53" spans="2:36" ht="4.5" customHeight="1" thickBot="1">
      <c r="B53" s="759"/>
      <c r="C53" s="760"/>
      <c r="D53" s="760"/>
      <c r="E53" s="760"/>
      <c r="F53" s="760"/>
      <c r="G53" s="760"/>
      <c r="H53" s="760"/>
      <c r="I53" s="760"/>
      <c r="J53" s="760"/>
      <c r="K53" s="760"/>
      <c r="L53" s="760"/>
      <c r="M53" s="760"/>
      <c r="N53" s="760"/>
      <c r="O53" s="760"/>
      <c r="P53" s="760"/>
      <c r="Q53" s="760"/>
      <c r="R53" s="760"/>
      <c r="S53" s="760"/>
      <c r="T53" s="760"/>
      <c r="U53" s="760"/>
      <c r="V53" s="760"/>
      <c r="W53" s="760"/>
      <c r="X53" s="760"/>
      <c r="Y53" s="760"/>
      <c r="Z53" s="760"/>
      <c r="AA53" s="760"/>
      <c r="AB53" s="760"/>
      <c r="AC53" s="760"/>
      <c r="AD53" s="760"/>
      <c r="AE53" s="760"/>
      <c r="AF53" s="760"/>
      <c r="AG53" s="760"/>
      <c r="AH53" s="760"/>
      <c r="AI53" s="760"/>
      <c r="AJ53" s="761"/>
    </row>
    <row r="54" spans="2:36" ht="108" customHeight="1" thickBot="1">
      <c r="B54" s="415" t="s">
        <v>44</v>
      </c>
      <c r="C54" s="416" t="s">
        <v>786</v>
      </c>
      <c r="D54" s="416" t="s">
        <v>787</v>
      </c>
      <c r="E54" s="416" t="s">
        <v>788</v>
      </c>
      <c r="F54" s="416" t="s">
        <v>789</v>
      </c>
      <c r="G54" s="416" t="s">
        <v>790</v>
      </c>
      <c r="H54" s="417" t="s">
        <v>791</v>
      </c>
      <c r="I54" s="418" t="s">
        <v>792</v>
      </c>
      <c r="J54" s="419"/>
      <c r="K54" s="419"/>
      <c r="L54" s="419"/>
      <c r="M54" s="419"/>
      <c r="N54" s="420"/>
      <c r="O54" s="421">
        <f>SUM(O55:O55)</f>
        <v>0</v>
      </c>
      <c r="P54" s="422">
        <f>SUM(P55:P55)</f>
        <v>0</v>
      </c>
      <c r="Q54" s="423">
        <f aca="true" t="shared" si="9" ref="Q54:AA54">SUM(Q55:Q55)</f>
        <v>0</v>
      </c>
      <c r="R54" s="422">
        <f t="shared" si="9"/>
        <v>0</v>
      </c>
      <c r="S54" s="423">
        <f t="shared" si="9"/>
        <v>0</v>
      </c>
      <c r="T54" s="422">
        <f t="shared" si="9"/>
        <v>0</v>
      </c>
      <c r="U54" s="423">
        <f t="shared" si="9"/>
        <v>0</v>
      </c>
      <c r="V54" s="422">
        <f t="shared" si="9"/>
        <v>0</v>
      </c>
      <c r="W54" s="423">
        <f t="shared" si="9"/>
        <v>0</v>
      </c>
      <c r="X54" s="422">
        <f t="shared" si="9"/>
        <v>0</v>
      </c>
      <c r="Y54" s="423">
        <f t="shared" si="9"/>
        <v>0</v>
      </c>
      <c r="Z54" s="422">
        <f t="shared" si="9"/>
        <v>0</v>
      </c>
      <c r="AA54" s="423">
        <f t="shared" si="9"/>
        <v>0</v>
      </c>
      <c r="AB54" s="422">
        <f>SUM(AB55:AB55)</f>
        <v>0</v>
      </c>
      <c r="AC54" s="423">
        <f>SUM(AC55:AC55)</f>
        <v>0</v>
      </c>
      <c r="AD54" s="422">
        <f>SUM(AD55:AD55)</f>
        <v>0</v>
      </c>
      <c r="AE54" s="423">
        <f>SUM(O54,Q54,S54,U54,W54,Y54,AA54,AC54)</f>
        <v>0</v>
      </c>
      <c r="AF54" s="422">
        <f>SUM(P54,R54,T54,V54,X54,Z54,AB54,AD54)</f>
        <v>0</v>
      </c>
      <c r="AG54" s="424">
        <f>SUM(AG55:AG55)</f>
        <v>0</v>
      </c>
      <c r="AH54" s="425"/>
      <c r="AI54" s="425"/>
      <c r="AJ54" s="426"/>
    </row>
    <row r="55" spans="2:36" ht="108" customHeight="1" thickBot="1">
      <c r="B55" s="463"/>
      <c r="C55" s="428"/>
      <c r="D55" s="429"/>
      <c r="E55" s="429"/>
      <c r="F55" s="430"/>
      <c r="G55" s="429"/>
      <c r="H55" s="431" t="s">
        <v>715</v>
      </c>
      <c r="I55" s="431" t="s">
        <v>714</v>
      </c>
      <c r="J55" s="431">
        <v>112</v>
      </c>
      <c r="K55" s="432">
        <v>160</v>
      </c>
      <c r="L55" s="433"/>
      <c r="M55" s="433"/>
      <c r="N55" s="434"/>
      <c r="O55" s="435"/>
      <c r="P55" s="436"/>
      <c r="Q55" s="437"/>
      <c r="R55" s="438"/>
      <c r="S55" s="438"/>
      <c r="T55" s="438"/>
      <c r="U55" s="438"/>
      <c r="V55" s="438"/>
      <c r="W55" s="438"/>
      <c r="X55" s="438"/>
      <c r="Y55" s="438"/>
      <c r="Z55" s="438"/>
      <c r="AA55" s="438"/>
      <c r="AB55" s="438"/>
      <c r="AC55" s="438"/>
      <c r="AD55" s="438"/>
      <c r="AE55" s="439"/>
      <c r="AF55" s="439"/>
      <c r="AG55" s="440"/>
      <c r="AH55" s="441"/>
      <c r="AI55" s="441"/>
      <c r="AJ55" s="442"/>
    </row>
    <row r="56" spans="2:36" ht="4.5" customHeight="1" thickBot="1">
      <c r="B56" s="762"/>
      <c r="C56" s="763"/>
      <c r="D56" s="763"/>
      <c r="E56" s="763"/>
      <c r="F56" s="763"/>
      <c r="G56" s="763"/>
      <c r="H56" s="763"/>
      <c r="I56" s="763"/>
      <c r="J56" s="763"/>
      <c r="K56" s="763"/>
      <c r="L56" s="763"/>
      <c r="M56" s="763"/>
      <c r="N56" s="763"/>
      <c r="O56" s="763"/>
      <c r="P56" s="763"/>
      <c r="Q56" s="763"/>
      <c r="R56" s="763"/>
      <c r="S56" s="763"/>
      <c r="T56" s="763"/>
      <c r="U56" s="763"/>
      <c r="V56" s="763"/>
      <c r="W56" s="763"/>
      <c r="X56" s="763"/>
      <c r="Y56" s="763"/>
      <c r="Z56" s="763"/>
      <c r="AA56" s="763"/>
      <c r="AB56" s="763"/>
      <c r="AC56" s="763"/>
      <c r="AD56" s="763"/>
      <c r="AE56" s="763"/>
      <c r="AF56" s="763"/>
      <c r="AG56" s="763"/>
      <c r="AH56" s="763"/>
      <c r="AI56" s="763"/>
      <c r="AJ56" s="764"/>
    </row>
  </sheetData>
  <sheetProtection password="CFC3" sheet="1"/>
  <mergeCells count="177">
    <mergeCell ref="AJ39:AJ40"/>
    <mergeCell ref="C41:H41"/>
    <mergeCell ref="AA39:AB39"/>
    <mergeCell ref="AC39:AD39"/>
    <mergeCell ref="AE39:AF39"/>
    <mergeCell ref="AG39:AG40"/>
    <mergeCell ref="AH39:AH40"/>
    <mergeCell ref="AI39:AI40"/>
    <mergeCell ref="O39:P39"/>
    <mergeCell ref="Q39:R39"/>
    <mergeCell ref="S39:T39"/>
    <mergeCell ref="U39:V39"/>
    <mergeCell ref="W39:X39"/>
    <mergeCell ref="Y39:Z39"/>
    <mergeCell ref="I39:I40"/>
    <mergeCell ref="J39:J40"/>
    <mergeCell ref="K39:K40"/>
    <mergeCell ref="L39:L40"/>
    <mergeCell ref="M39:M40"/>
    <mergeCell ref="N39:N40"/>
    <mergeCell ref="AH31:AH32"/>
    <mergeCell ref="AI31:AI32"/>
    <mergeCell ref="AJ31:AJ32"/>
    <mergeCell ref="C33:H33"/>
    <mergeCell ref="B38:D38"/>
    <mergeCell ref="F38:N38"/>
    <mergeCell ref="O38:AF38"/>
    <mergeCell ref="AG38:AJ38"/>
    <mergeCell ref="W31:X31"/>
    <mergeCell ref="Y31:Z31"/>
    <mergeCell ref="AA31:AB31"/>
    <mergeCell ref="AC31:AD31"/>
    <mergeCell ref="AE31:AF31"/>
    <mergeCell ref="AG31:AG32"/>
    <mergeCell ref="M31:M32"/>
    <mergeCell ref="N31:N32"/>
    <mergeCell ref="O31:P31"/>
    <mergeCell ref="Q31:R31"/>
    <mergeCell ref="S31:T31"/>
    <mergeCell ref="U31:V31"/>
    <mergeCell ref="B31:B32"/>
    <mergeCell ref="C31:H32"/>
    <mergeCell ref="I31:I32"/>
    <mergeCell ref="J31:J32"/>
    <mergeCell ref="K31:K32"/>
    <mergeCell ref="L31:L32"/>
    <mergeCell ref="AH23:AH24"/>
    <mergeCell ref="AI23:AI24"/>
    <mergeCell ref="AJ23:AJ24"/>
    <mergeCell ref="C25:H25"/>
    <mergeCell ref="B30:D30"/>
    <mergeCell ref="F30:N30"/>
    <mergeCell ref="O30:AF30"/>
    <mergeCell ref="AG30:AJ30"/>
    <mergeCell ref="W23:X23"/>
    <mergeCell ref="Y23:Z23"/>
    <mergeCell ref="AA23:AB23"/>
    <mergeCell ref="AC23:AD23"/>
    <mergeCell ref="AE23:AF23"/>
    <mergeCell ref="AG23:AG24"/>
    <mergeCell ref="M23:M24"/>
    <mergeCell ref="N23:N24"/>
    <mergeCell ref="O23:P23"/>
    <mergeCell ref="Q23:R23"/>
    <mergeCell ref="S23:T23"/>
    <mergeCell ref="U23:V23"/>
    <mergeCell ref="B23:B24"/>
    <mergeCell ref="C23:H24"/>
    <mergeCell ref="I23:I24"/>
    <mergeCell ref="J23:J24"/>
    <mergeCell ref="K23:K24"/>
    <mergeCell ref="L23:L24"/>
    <mergeCell ref="AH50:AH51"/>
    <mergeCell ref="AI50:AI51"/>
    <mergeCell ref="AJ50:AJ51"/>
    <mergeCell ref="C52:H52"/>
    <mergeCell ref="B53:AJ53"/>
    <mergeCell ref="B56:AJ56"/>
    <mergeCell ref="W50:X50"/>
    <mergeCell ref="Y50:Z50"/>
    <mergeCell ref="AA50:AB50"/>
    <mergeCell ref="AC50:AD50"/>
    <mergeCell ref="AE50:AF50"/>
    <mergeCell ref="AG50:AG51"/>
    <mergeCell ref="M50:M51"/>
    <mergeCell ref="N50:N51"/>
    <mergeCell ref="O50:P50"/>
    <mergeCell ref="Q50:R50"/>
    <mergeCell ref="S50:T50"/>
    <mergeCell ref="U50:V50"/>
    <mergeCell ref="B50:B51"/>
    <mergeCell ref="C50:H51"/>
    <mergeCell ref="I50:I51"/>
    <mergeCell ref="J50:J51"/>
    <mergeCell ref="K50:K51"/>
    <mergeCell ref="L50:L51"/>
    <mergeCell ref="B48:AJ48"/>
    <mergeCell ref="B49:D49"/>
    <mergeCell ref="F49:N49"/>
    <mergeCell ref="O49:AF49"/>
    <mergeCell ref="AG49:AJ49"/>
    <mergeCell ref="B47:AJ47"/>
    <mergeCell ref="B37:AJ37"/>
    <mergeCell ref="B42:AJ42"/>
    <mergeCell ref="B39:B40"/>
    <mergeCell ref="C39:H40"/>
    <mergeCell ref="B21:AJ21"/>
    <mergeCell ref="B26:AJ26"/>
    <mergeCell ref="B29:AJ29"/>
    <mergeCell ref="B34:AJ34"/>
    <mergeCell ref="B22:D22"/>
    <mergeCell ref="F22:N22"/>
    <mergeCell ref="O22:AF22"/>
    <mergeCell ref="AG22:AJ22"/>
    <mergeCell ref="AG15:AG16"/>
    <mergeCell ref="AH15:AH16"/>
    <mergeCell ref="AI15:AI16"/>
    <mergeCell ref="AJ15:AJ16"/>
    <mergeCell ref="C17:H17"/>
    <mergeCell ref="B18:AJ18"/>
    <mergeCell ref="U15:V15"/>
    <mergeCell ref="W15:X15"/>
    <mergeCell ref="Y15:Z15"/>
    <mergeCell ref="AA15:AB15"/>
    <mergeCell ref="AC15:AD15"/>
    <mergeCell ref="AE15:AF15"/>
    <mergeCell ref="L15:L16"/>
    <mergeCell ref="M15:M16"/>
    <mergeCell ref="N15:N16"/>
    <mergeCell ref="O15:P15"/>
    <mergeCell ref="Q15:R15"/>
    <mergeCell ref="S15:T15"/>
    <mergeCell ref="B13:AJ13"/>
    <mergeCell ref="B14:D14"/>
    <mergeCell ref="F14:N14"/>
    <mergeCell ref="O14:AF14"/>
    <mergeCell ref="AG14:AJ14"/>
    <mergeCell ref="B15:B16"/>
    <mergeCell ref="C15:H16"/>
    <mergeCell ref="I15:I16"/>
    <mergeCell ref="J15:J16"/>
    <mergeCell ref="K15:K16"/>
    <mergeCell ref="AH6:AH7"/>
    <mergeCell ref="AI6:AI7"/>
    <mergeCell ref="M6:M7"/>
    <mergeCell ref="N6:N7"/>
    <mergeCell ref="O6:P6"/>
    <mergeCell ref="Q6:R6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U6:V6"/>
    <mergeCell ref="F5:N5"/>
    <mergeCell ref="O5:AF5"/>
    <mergeCell ref="AG5:AJ5"/>
    <mergeCell ref="B6:B7"/>
    <mergeCell ref="C6:H7"/>
    <mergeCell ref="I6:I7"/>
    <mergeCell ref="J6:J7"/>
    <mergeCell ref="AJ6:AJ7"/>
    <mergeCell ref="K6:K7"/>
    <mergeCell ref="L6:L7"/>
    <mergeCell ref="B2:AJ2"/>
    <mergeCell ref="B3:AJ3"/>
    <mergeCell ref="B4:H4"/>
    <mergeCell ref="I4:N4"/>
    <mergeCell ref="O4:Q4"/>
    <mergeCell ref="R4:T4"/>
    <mergeCell ref="U4:AJ4"/>
    <mergeCell ref="S6:T6"/>
    <mergeCell ref="B5:D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tabColor rgb="FF00B0F0"/>
  </sheetPr>
  <dimension ref="B1:AK36"/>
  <sheetViews>
    <sheetView zoomScale="70" zoomScaleNormal="70" zoomScalePageLayoutView="0" workbookViewId="0" topLeftCell="B1">
      <selection activeCell="B6" sqref="B6:AJ82"/>
    </sheetView>
  </sheetViews>
  <sheetFormatPr defaultColWidth="11.421875" defaultRowHeight="15"/>
  <cols>
    <col min="1" max="1" width="4.57421875" style="397" customWidth="1"/>
    <col min="2" max="2" width="22.00390625" style="457" bestFit="1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27.7109375" style="458" bestFit="1" customWidth="1"/>
    <col min="9" max="9" width="23.140625" style="458" bestFit="1" customWidth="1"/>
    <col min="10" max="10" width="10.28125" style="458" bestFit="1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19" t="s">
        <v>1189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1"/>
    </row>
    <row r="3" spans="2:36" ht="12.75" thickBot="1">
      <c r="B3" s="722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4"/>
    </row>
    <row r="4" spans="2:36" ht="33.75" customHeight="1">
      <c r="B4" s="725" t="s">
        <v>794</v>
      </c>
      <c r="C4" s="726"/>
      <c r="D4" s="726"/>
      <c r="E4" s="726"/>
      <c r="F4" s="726"/>
      <c r="G4" s="726"/>
      <c r="H4" s="727"/>
      <c r="I4" s="728" t="s">
        <v>814</v>
      </c>
      <c r="J4" s="729"/>
      <c r="K4" s="729"/>
      <c r="L4" s="729"/>
      <c r="M4" s="729"/>
      <c r="N4" s="729"/>
      <c r="O4" s="728" t="s">
        <v>757</v>
      </c>
      <c r="P4" s="729"/>
      <c r="Q4" s="729"/>
      <c r="R4" s="729"/>
      <c r="S4" s="729"/>
      <c r="T4" s="730"/>
      <c r="U4" s="731" t="s">
        <v>758</v>
      </c>
      <c r="V4" s="732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3"/>
    </row>
    <row r="5" spans="2:36" ht="35.25" customHeight="1" thickBot="1">
      <c r="B5" s="736" t="s">
        <v>815</v>
      </c>
      <c r="C5" s="737"/>
      <c r="D5" s="738"/>
      <c r="E5" s="398"/>
      <c r="F5" s="737" t="s">
        <v>816</v>
      </c>
      <c r="G5" s="737"/>
      <c r="H5" s="737"/>
      <c r="I5" s="737"/>
      <c r="J5" s="737"/>
      <c r="K5" s="737"/>
      <c r="L5" s="737"/>
      <c r="M5" s="737"/>
      <c r="N5" s="738"/>
      <c r="O5" s="739" t="s">
        <v>759</v>
      </c>
      <c r="P5" s="740"/>
      <c r="Q5" s="740"/>
      <c r="R5" s="740"/>
      <c r="S5" s="740"/>
      <c r="T5" s="740"/>
      <c r="U5" s="740"/>
      <c r="V5" s="740"/>
      <c r="W5" s="740"/>
      <c r="X5" s="740"/>
      <c r="Y5" s="740"/>
      <c r="Z5" s="740"/>
      <c r="AA5" s="740"/>
      <c r="AB5" s="740"/>
      <c r="AC5" s="740"/>
      <c r="AD5" s="740"/>
      <c r="AE5" s="740"/>
      <c r="AF5" s="741"/>
      <c r="AG5" s="742" t="s">
        <v>760</v>
      </c>
      <c r="AH5" s="743"/>
      <c r="AI5" s="743"/>
      <c r="AJ5" s="744"/>
    </row>
    <row r="6" spans="2:36" ht="36" customHeight="1">
      <c r="B6" s="745" t="s">
        <v>761</v>
      </c>
      <c r="C6" s="747" t="s">
        <v>762</v>
      </c>
      <c r="D6" s="748"/>
      <c r="E6" s="748"/>
      <c r="F6" s="748"/>
      <c r="G6" s="748"/>
      <c r="H6" s="748"/>
      <c r="I6" s="751" t="s">
        <v>763</v>
      </c>
      <c r="J6" s="753" t="s">
        <v>764</v>
      </c>
      <c r="K6" s="753" t="s">
        <v>765</v>
      </c>
      <c r="L6" s="717" t="s">
        <v>766</v>
      </c>
      <c r="M6" s="772" t="s">
        <v>767</v>
      </c>
      <c r="N6" s="774" t="s">
        <v>768</v>
      </c>
      <c r="O6" s="776" t="s">
        <v>769</v>
      </c>
      <c r="P6" s="735"/>
      <c r="Q6" s="734" t="s">
        <v>770</v>
      </c>
      <c r="R6" s="735"/>
      <c r="S6" s="734" t="s">
        <v>771</v>
      </c>
      <c r="T6" s="735"/>
      <c r="U6" s="734" t="s">
        <v>772</v>
      </c>
      <c r="V6" s="735"/>
      <c r="W6" s="734" t="s">
        <v>773</v>
      </c>
      <c r="X6" s="735"/>
      <c r="Y6" s="734" t="s">
        <v>774</v>
      </c>
      <c r="Z6" s="735"/>
      <c r="AA6" s="734" t="s">
        <v>775</v>
      </c>
      <c r="AB6" s="735"/>
      <c r="AC6" s="734" t="s">
        <v>776</v>
      </c>
      <c r="AD6" s="735"/>
      <c r="AE6" s="734" t="s">
        <v>777</v>
      </c>
      <c r="AF6" s="765"/>
      <c r="AG6" s="766" t="s">
        <v>778</v>
      </c>
      <c r="AH6" s="768" t="s">
        <v>779</v>
      </c>
      <c r="AI6" s="770" t="s">
        <v>780</v>
      </c>
      <c r="AJ6" s="755" t="s">
        <v>781</v>
      </c>
    </row>
    <row r="7" spans="2:36" ht="80.25" customHeight="1" thickBot="1">
      <c r="B7" s="746"/>
      <c r="C7" s="749"/>
      <c r="D7" s="750"/>
      <c r="E7" s="750"/>
      <c r="F7" s="750"/>
      <c r="G7" s="750"/>
      <c r="H7" s="750"/>
      <c r="I7" s="752"/>
      <c r="J7" s="754" t="s">
        <v>764</v>
      </c>
      <c r="K7" s="754"/>
      <c r="L7" s="718"/>
      <c r="M7" s="773"/>
      <c r="N7" s="775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67"/>
      <c r="AH7" s="769"/>
      <c r="AI7" s="771"/>
      <c r="AJ7" s="756"/>
    </row>
    <row r="8" spans="2:36" ht="108" customHeight="1" thickBot="1">
      <c r="B8" s="403" t="s">
        <v>785</v>
      </c>
      <c r="C8" s="757" t="s">
        <v>633</v>
      </c>
      <c r="D8" s="758"/>
      <c r="E8" s="758"/>
      <c r="F8" s="758"/>
      <c r="G8" s="758"/>
      <c r="H8" s="758"/>
      <c r="I8" s="404" t="s">
        <v>634</v>
      </c>
      <c r="J8" s="405">
        <v>3300</v>
      </c>
      <c r="K8" s="406">
        <v>200</v>
      </c>
      <c r="L8" s="406"/>
      <c r="M8" s="407"/>
      <c r="N8" s="408"/>
      <c r="O8" s="409">
        <f>O10+O13</f>
        <v>0</v>
      </c>
      <c r="P8" s="410">
        <f aca="true" t="shared" si="0" ref="P8:AD8">P10+P13</f>
        <v>0</v>
      </c>
      <c r="Q8" s="410">
        <f t="shared" si="0"/>
        <v>0</v>
      </c>
      <c r="R8" s="410">
        <f t="shared" si="0"/>
        <v>0</v>
      </c>
      <c r="S8" s="410">
        <f t="shared" si="0"/>
        <v>0</v>
      </c>
      <c r="T8" s="410">
        <f t="shared" si="0"/>
        <v>0</v>
      </c>
      <c r="U8" s="410">
        <f t="shared" si="0"/>
        <v>0</v>
      </c>
      <c r="V8" s="410">
        <f t="shared" si="0"/>
        <v>0</v>
      </c>
      <c r="W8" s="410">
        <f t="shared" si="0"/>
        <v>0</v>
      </c>
      <c r="X8" s="410">
        <f t="shared" si="0"/>
        <v>0</v>
      </c>
      <c r="Y8" s="410">
        <f t="shared" si="0"/>
        <v>0</v>
      </c>
      <c r="Z8" s="410">
        <f t="shared" si="0"/>
        <v>0</v>
      </c>
      <c r="AA8" s="410">
        <f t="shared" si="0"/>
        <v>0</v>
      </c>
      <c r="AB8" s="410">
        <f t="shared" si="0"/>
        <v>0</v>
      </c>
      <c r="AC8" s="410">
        <f t="shared" si="0"/>
        <v>0</v>
      </c>
      <c r="AD8" s="410">
        <f t="shared" si="0"/>
        <v>0</v>
      </c>
      <c r="AE8" s="410">
        <f>SUM(O8,Q8,S8,U8,W8,Y8,AA8,AC8)</f>
        <v>0</v>
      </c>
      <c r="AF8" s="411">
        <f>SUM(P8,R8,T8,V8,X8,Z8,AB8,AD8)</f>
        <v>0</v>
      </c>
      <c r="AG8" s="412">
        <f>AG10+AG13</f>
        <v>0</v>
      </c>
      <c r="AH8" s="413"/>
      <c r="AI8" s="413"/>
      <c r="AJ8" s="414"/>
    </row>
    <row r="9" spans="2:36" ht="5.25" customHeight="1" thickBot="1">
      <c r="B9" s="759"/>
      <c r="C9" s="760"/>
      <c r="D9" s="760"/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Q9" s="760"/>
      <c r="R9" s="760"/>
      <c r="S9" s="760"/>
      <c r="T9" s="760"/>
      <c r="U9" s="760"/>
      <c r="V9" s="760"/>
      <c r="W9" s="760"/>
      <c r="X9" s="760"/>
      <c r="Y9" s="760"/>
      <c r="Z9" s="760"/>
      <c r="AA9" s="760"/>
      <c r="AB9" s="760"/>
      <c r="AC9" s="760"/>
      <c r="AD9" s="760"/>
      <c r="AE9" s="760"/>
      <c r="AF9" s="760"/>
      <c r="AG9" s="760"/>
      <c r="AH9" s="760"/>
      <c r="AI9" s="760"/>
      <c r="AJ9" s="761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1" ref="Q10:AD10">SUM(Q11:Q11)</f>
        <v>0</v>
      </c>
      <c r="R10" s="422">
        <f t="shared" si="1"/>
        <v>0</v>
      </c>
      <c r="S10" s="423">
        <f t="shared" si="1"/>
        <v>0</v>
      </c>
      <c r="T10" s="422">
        <f t="shared" si="1"/>
        <v>0</v>
      </c>
      <c r="U10" s="423">
        <f t="shared" si="1"/>
        <v>0</v>
      </c>
      <c r="V10" s="422">
        <f t="shared" si="1"/>
        <v>0</v>
      </c>
      <c r="W10" s="423">
        <f t="shared" si="1"/>
        <v>0</v>
      </c>
      <c r="X10" s="422">
        <f t="shared" si="1"/>
        <v>0</v>
      </c>
      <c r="Y10" s="423">
        <f t="shared" si="1"/>
        <v>0</v>
      </c>
      <c r="Z10" s="422">
        <f t="shared" si="1"/>
        <v>0</v>
      </c>
      <c r="AA10" s="423">
        <f t="shared" si="1"/>
        <v>0</v>
      </c>
      <c r="AB10" s="422">
        <f>SUM(AB11:AB11)</f>
        <v>0</v>
      </c>
      <c r="AC10" s="423">
        <f t="shared" si="1"/>
        <v>0</v>
      </c>
      <c r="AD10" s="422">
        <f t="shared" si="1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27" t="s">
        <v>817</v>
      </c>
      <c r="C11" s="428"/>
      <c r="D11" s="429"/>
      <c r="E11" s="429"/>
      <c r="F11" s="430"/>
      <c r="G11" s="429"/>
      <c r="H11" s="431" t="s">
        <v>619</v>
      </c>
      <c r="I11" s="431" t="s">
        <v>611</v>
      </c>
      <c r="J11" s="431">
        <v>0</v>
      </c>
      <c r="K11" s="432">
        <v>4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4.5" customHeight="1" thickBot="1">
      <c r="B12" s="762"/>
      <c r="C12" s="763"/>
      <c r="D12" s="763"/>
      <c r="E12" s="763"/>
      <c r="F12" s="763"/>
      <c r="G12" s="763"/>
      <c r="H12" s="763"/>
      <c r="I12" s="763"/>
      <c r="J12" s="763"/>
      <c r="K12" s="763"/>
      <c r="L12" s="763"/>
      <c r="M12" s="763"/>
      <c r="N12" s="763"/>
      <c r="O12" s="763"/>
      <c r="P12" s="763"/>
      <c r="Q12" s="763"/>
      <c r="R12" s="763"/>
      <c r="S12" s="763"/>
      <c r="T12" s="763"/>
      <c r="U12" s="763"/>
      <c r="V12" s="763"/>
      <c r="W12" s="763"/>
      <c r="X12" s="763"/>
      <c r="Y12" s="763"/>
      <c r="Z12" s="763"/>
      <c r="AA12" s="763"/>
      <c r="AB12" s="763"/>
      <c r="AC12" s="763"/>
      <c r="AD12" s="763"/>
      <c r="AE12" s="763"/>
      <c r="AF12" s="763"/>
      <c r="AG12" s="763"/>
      <c r="AH12" s="763"/>
      <c r="AI12" s="763"/>
      <c r="AJ12" s="764"/>
    </row>
    <row r="13" spans="2:36" ht="108" customHeight="1" thickBot="1">
      <c r="B13" s="415" t="s">
        <v>44</v>
      </c>
      <c r="C13" s="416" t="s">
        <v>786</v>
      </c>
      <c r="D13" s="416" t="s">
        <v>787</v>
      </c>
      <c r="E13" s="416" t="s">
        <v>793</v>
      </c>
      <c r="F13" s="416" t="s">
        <v>789</v>
      </c>
      <c r="G13" s="416" t="s">
        <v>790</v>
      </c>
      <c r="H13" s="417" t="s">
        <v>791</v>
      </c>
      <c r="I13" s="418" t="s">
        <v>792</v>
      </c>
      <c r="J13" s="416"/>
      <c r="K13" s="443"/>
      <c r="L13" s="443"/>
      <c r="M13" s="419"/>
      <c r="N13" s="420"/>
      <c r="O13" s="421">
        <f>SUM(O14:O14)</f>
        <v>0</v>
      </c>
      <c r="P13" s="422">
        <f>SUM(P14:P14)</f>
        <v>0</v>
      </c>
      <c r="Q13" s="423">
        <f aca="true" t="shared" si="2" ref="Q13:AD13">SUM(Q14:Q14)</f>
        <v>0</v>
      </c>
      <c r="R13" s="422">
        <f t="shared" si="2"/>
        <v>0</v>
      </c>
      <c r="S13" s="423">
        <f t="shared" si="2"/>
        <v>0</v>
      </c>
      <c r="T13" s="422">
        <f t="shared" si="2"/>
        <v>0</v>
      </c>
      <c r="U13" s="423">
        <f t="shared" si="2"/>
        <v>0</v>
      </c>
      <c r="V13" s="422">
        <f t="shared" si="2"/>
        <v>0</v>
      </c>
      <c r="W13" s="423">
        <f t="shared" si="2"/>
        <v>0</v>
      </c>
      <c r="X13" s="422">
        <f t="shared" si="2"/>
        <v>0</v>
      </c>
      <c r="Y13" s="423">
        <f t="shared" si="2"/>
        <v>0</v>
      </c>
      <c r="Z13" s="422">
        <f t="shared" si="2"/>
        <v>0</v>
      </c>
      <c r="AA13" s="423">
        <f t="shared" si="2"/>
        <v>0</v>
      </c>
      <c r="AB13" s="422">
        <f t="shared" si="2"/>
        <v>0</v>
      </c>
      <c r="AC13" s="423">
        <f t="shared" si="2"/>
        <v>0</v>
      </c>
      <c r="AD13" s="422">
        <f t="shared" si="2"/>
        <v>0</v>
      </c>
      <c r="AE13" s="423">
        <f>SUM(O13,Q13,S13,U13,W13,Y13,AA13,AC13)</f>
        <v>0</v>
      </c>
      <c r="AF13" s="422">
        <f>SUM(P13,R13,T13,V13,X13,Z13,AB13,AD13)</f>
        <v>0</v>
      </c>
      <c r="AG13" s="424">
        <f>SUM(AG14:AG14)</f>
        <v>0</v>
      </c>
      <c r="AH13" s="425"/>
      <c r="AI13" s="425"/>
      <c r="AJ13" s="426"/>
    </row>
    <row r="14" spans="2:37" ht="108" customHeight="1" thickBot="1">
      <c r="B14" s="427" t="s">
        <v>817</v>
      </c>
      <c r="C14" s="428"/>
      <c r="D14" s="429"/>
      <c r="E14" s="429"/>
      <c r="F14" s="444"/>
      <c r="G14" s="429"/>
      <c r="H14" s="445" t="s">
        <v>818</v>
      </c>
      <c r="I14" s="446" t="s">
        <v>612</v>
      </c>
      <c r="J14" s="431">
        <v>0</v>
      </c>
      <c r="K14" s="447">
        <v>4</v>
      </c>
      <c r="L14" s="448"/>
      <c r="M14" s="449"/>
      <c r="N14" s="450"/>
      <c r="O14" s="451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52"/>
      <c r="AH14" s="441"/>
      <c r="AI14" s="449"/>
      <c r="AJ14" s="453"/>
      <c r="AK14" s="454"/>
    </row>
    <row r="15" spans="2:36" ht="4.5" customHeight="1" thickBot="1">
      <c r="B15" s="762"/>
      <c r="C15" s="763"/>
      <c r="D15" s="763"/>
      <c r="E15" s="763"/>
      <c r="F15" s="763"/>
      <c r="G15" s="763"/>
      <c r="H15" s="763"/>
      <c r="I15" s="763"/>
      <c r="J15" s="763"/>
      <c r="K15" s="763"/>
      <c r="L15" s="763"/>
      <c r="M15" s="763"/>
      <c r="N15" s="763"/>
      <c r="O15" s="763"/>
      <c r="P15" s="763"/>
      <c r="Q15" s="763"/>
      <c r="R15" s="763"/>
      <c r="S15" s="763"/>
      <c r="T15" s="763"/>
      <c r="U15" s="763"/>
      <c r="V15" s="763"/>
      <c r="W15" s="763"/>
      <c r="X15" s="763"/>
      <c r="Y15" s="763"/>
      <c r="Z15" s="763"/>
      <c r="AA15" s="763"/>
      <c r="AB15" s="763"/>
      <c r="AC15" s="763"/>
      <c r="AD15" s="763"/>
      <c r="AE15" s="763"/>
      <c r="AF15" s="763"/>
      <c r="AG15" s="763"/>
      <c r="AH15" s="763"/>
      <c r="AI15" s="763"/>
      <c r="AJ15" s="764"/>
    </row>
    <row r="16" spans="2:36" ht="108" customHeight="1" thickBot="1">
      <c r="B16" s="415" t="s">
        <v>44</v>
      </c>
      <c r="C16" s="416" t="s">
        <v>786</v>
      </c>
      <c r="D16" s="416" t="s">
        <v>787</v>
      </c>
      <c r="E16" s="416" t="s">
        <v>793</v>
      </c>
      <c r="F16" s="416" t="s">
        <v>789</v>
      </c>
      <c r="G16" s="416" t="s">
        <v>790</v>
      </c>
      <c r="H16" s="417" t="s">
        <v>791</v>
      </c>
      <c r="I16" s="418" t="s">
        <v>792</v>
      </c>
      <c r="J16" s="416"/>
      <c r="K16" s="443"/>
      <c r="L16" s="443"/>
      <c r="M16" s="419"/>
      <c r="N16" s="420"/>
      <c r="O16" s="421">
        <f>SUM(O17:O17)</f>
        <v>0</v>
      </c>
      <c r="P16" s="422">
        <f>SUM(P17:P17)</f>
        <v>0</v>
      </c>
      <c r="Q16" s="423">
        <f aca="true" t="shared" si="3" ref="Q16:AD16">SUM(Q17:Q17)</f>
        <v>0</v>
      </c>
      <c r="R16" s="422">
        <f t="shared" si="3"/>
        <v>0</v>
      </c>
      <c r="S16" s="423">
        <f t="shared" si="3"/>
        <v>0</v>
      </c>
      <c r="T16" s="422">
        <f t="shared" si="3"/>
        <v>0</v>
      </c>
      <c r="U16" s="423">
        <f t="shared" si="3"/>
        <v>0</v>
      </c>
      <c r="V16" s="422">
        <f t="shared" si="3"/>
        <v>0</v>
      </c>
      <c r="W16" s="423">
        <f t="shared" si="3"/>
        <v>0</v>
      </c>
      <c r="X16" s="422">
        <f t="shared" si="3"/>
        <v>0</v>
      </c>
      <c r="Y16" s="423">
        <f t="shared" si="3"/>
        <v>0</v>
      </c>
      <c r="Z16" s="422">
        <f t="shared" si="3"/>
        <v>0</v>
      </c>
      <c r="AA16" s="423">
        <f t="shared" si="3"/>
        <v>0</v>
      </c>
      <c r="AB16" s="422">
        <f t="shared" si="3"/>
        <v>0</v>
      </c>
      <c r="AC16" s="423">
        <f t="shared" si="3"/>
        <v>0</v>
      </c>
      <c r="AD16" s="422">
        <f t="shared" si="3"/>
        <v>0</v>
      </c>
      <c r="AE16" s="423">
        <f>SUM(O16,Q16,S16,U16,W16,Y16,AA16,AC16)</f>
        <v>0</v>
      </c>
      <c r="AF16" s="422">
        <f>SUM(P16,R16,T16,V16,X16,Z16,AB16,AD16)</f>
        <v>0</v>
      </c>
      <c r="AG16" s="424">
        <f>SUM(AG17:AG17)</f>
        <v>0</v>
      </c>
      <c r="AH16" s="425"/>
      <c r="AI16" s="425"/>
      <c r="AJ16" s="426"/>
    </row>
    <row r="17" spans="2:36" ht="108" customHeight="1" thickBot="1">
      <c r="B17" s="427" t="s">
        <v>817</v>
      </c>
      <c r="C17" s="428"/>
      <c r="D17" s="429"/>
      <c r="E17" s="429"/>
      <c r="F17" s="444"/>
      <c r="G17" s="429"/>
      <c r="H17" s="445" t="s">
        <v>625</v>
      </c>
      <c r="I17" s="446" t="s">
        <v>613</v>
      </c>
      <c r="J17" s="431">
        <v>4</v>
      </c>
      <c r="K17" s="447">
        <v>16</v>
      </c>
      <c r="L17" s="448"/>
      <c r="M17" s="449"/>
      <c r="N17" s="450"/>
      <c r="O17" s="451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52"/>
      <c r="AH17" s="441"/>
      <c r="AI17" s="449"/>
      <c r="AJ17" s="453"/>
    </row>
    <row r="18" spans="2:36" ht="4.5" customHeight="1" thickBot="1">
      <c r="B18" s="762"/>
      <c r="C18" s="763"/>
      <c r="D18" s="763"/>
      <c r="E18" s="763"/>
      <c r="F18" s="763"/>
      <c r="G18" s="763"/>
      <c r="H18" s="763"/>
      <c r="I18" s="763"/>
      <c r="J18" s="763"/>
      <c r="K18" s="763"/>
      <c r="L18" s="763"/>
      <c r="M18" s="763"/>
      <c r="N18" s="763"/>
      <c r="O18" s="763"/>
      <c r="P18" s="763"/>
      <c r="Q18" s="763"/>
      <c r="R18" s="763"/>
      <c r="S18" s="763"/>
      <c r="T18" s="763"/>
      <c r="U18" s="763"/>
      <c r="V18" s="763"/>
      <c r="W18" s="763"/>
      <c r="X18" s="763"/>
      <c r="Y18" s="763"/>
      <c r="Z18" s="763"/>
      <c r="AA18" s="763"/>
      <c r="AB18" s="763"/>
      <c r="AC18" s="763"/>
      <c r="AD18" s="763"/>
      <c r="AE18" s="763"/>
      <c r="AF18" s="763"/>
      <c r="AG18" s="763"/>
      <c r="AH18" s="763"/>
      <c r="AI18" s="763"/>
      <c r="AJ18" s="764"/>
    </row>
    <row r="19" spans="2:36" ht="108" customHeight="1" thickBot="1">
      <c r="B19" s="415" t="s">
        <v>44</v>
      </c>
      <c r="C19" s="416" t="s">
        <v>786</v>
      </c>
      <c r="D19" s="416" t="s">
        <v>787</v>
      </c>
      <c r="E19" s="416" t="s">
        <v>788</v>
      </c>
      <c r="F19" s="416" t="s">
        <v>789</v>
      </c>
      <c r="G19" s="416" t="s">
        <v>790</v>
      </c>
      <c r="H19" s="417" t="s">
        <v>791</v>
      </c>
      <c r="I19" s="418" t="s">
        <v>792</v>
      </c>
      <c r="J19" s="419"/>
      <c r="K19" s="419"/>
      <c r="L19" s="419"/>
      <c r="M19" s="419"/>
      <c r="N19" s="420"/>
      <c r="O19" s="421">
        <f>SUM(O20:O20)</f>
        <v>0</v>
      </c>
      <c r="P19" s="422">
        <f>SUM(P20:P20)</f>
        <v>0</v>
      </c>
      <c r="Q19" s="423">
        <f aca="true" t="shared" si="4" ref="Q19:AA19">SUM(Q20:Q20)</f>
        <v>0</v>
      </c>
      <c r="R19" s="422">
        <f t="shared" si="4"/>
        <v>0</v>
      </c>
      <c r="S19" s="423">
        <f t="shared" si="4"/>
        <v>0</v>
      </c>
      <c r="T19" s="422">
        <f t="shared" si="4"/>
        <v>0</v>
      </c>
      <c r="U19" s="423">
        <f t="shared" si="4"/>
        <v>0</v>
      </c>
      <c r="V19" s="422">
        <f t="shared" si="4"/>
        <v>0</v>
      </c>
      <c r="W19" s="423">
        <f t="shared" si="4"/>
        <v>0</v>
      </c>
      <c r="X19" s="422">
        <f t="shared" si="4"/>
        <v>0</v>
      </c>
      <c r="Y19" s="423">
        <f t="shared" si="4"/>
        <v>0</v>
      </c>
      <c r="Z19" s="422">
        <f t="shared" si="4"/>
        <v>0</v>
      </c>
      <c r="AA19" s="423">
        <f t="shared" si="4"/>
        <v>0</v>
      </c>
      <c r="AB19" s="422">
        <f>SUM(AB20:AB20)</f>
        <v>0</v>
      </c>
      <c r="AC19" s="423">
        <f>SUM(AC20:AC20)</f>
        <v>0</v>
      </c>
      <c r="AD19" s="422">
        <f>SUM(AD20:AD20)</f>
        <v>0</v>
      </c>
      <c r="AE19" s="423">
        <f>SUM(O19,Q19,S19,U19,W19,Y19,AA19,AC19)</f>
        <v>0</v>
      </c>
      <c r="AF19" s="422">
        <f>SUM(P19,R19,T19,V19,X19,Z19,AB19,AD19)</f>
        <v>0</v>
      </c>
      <c r="AG19" s="424">
        <f>SUM(AG20:AG20)</f>
        <v>0</v>
      </c>
      <c r="AH19" s="425"/>
      <c r="AI19" s="425"/>
      <c r="AJ19" s="426"/>
    </row>
    <row r="20" spans="2:36" ht="108" customHeight="1" thickBot="1">
      <c r="B20" s="427" t="s">
        <v>820</v>
      </c>
      <c r="C20" s="428"/>
      <c r="D20" s="429"/>
      <c r="E20" s="429"/>
      <c r="F20" s="430"/>
      <c r="G20" s="429"/>
      <c r="H20" s="431" t="s">
        <v>623</v>
      </c>
      <c r="I20" s="431" t="s">
        <v>617</v>
      </c>
      <c r="J20" s="431">
        <v>4</v>
      </c>
      <c r="K20" s="432">
        <v>4</v>
      </c>
      <c r="L20" s="433"/>
      <c r="M20" s="433"/>
      <c r="N20" s="434"/>
      <c r="O20" s="435"/>
      <c r="P20" s="436"/>
      <c r="Q20" s="437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9"/>
      <c r="AF20" s="439"/>
      <c r="AG20" s="440"/>
      <c r="AH20" s="441"/>
      <c r="AI20" s="441"/>
      <c r="AJ20" s="442"/>
    </row>
    <row r="21" spans="2:36" ht="4.5" customHeight="1" thickBot="1">
      <c r="B21" s="762"/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763"/>
      <c r="N21" s="763"/>
      <c r="O21" s="763"/>
      <c r="P21" s="763"/>
      <c r="Q21" s="763"/>
      <c r="R21" s="763"/>
      <c r="S21" s="763"/>
      <c r="T21" s="763"/>
      <c r="U21" s="763"/>
      <c r="V21" s="763"/>
      <c r="W21" s="763"/>
      <c r="X21" s="763"/>
      <c r="Y21" s="763"/>
      <c r="Z21" s="763"/>
      <c r="AA21" s="763"/>
      <c r="AB21" s="763"/>
      <c r="AC21" s="763"/>
      <c r="AD21" s="763"/>
      <c r="AE21" s="763"/>
      <c r="AF21" s="763"/>
      <c r="AG21" s="763"/>
      <c r="AH21" s="763"/>
      <c r="AI21" s="763"/>
      <c r="AJ21" s="764"/>
    </row>
    <row r="22" spans="2:36" ht="108" customHeight="1" thickBot="1">
      <c r="B22" s="415" t="s">
        <v>44</v>
      </c>
      <c r="C22" s="416" t="s">
        <v>786</v>
      </c>
      <c r="D22" s="416" t="s">
        <v>787</v>
      </c>
      <c r="E22" s="416" t="s">
        <v>793</v>
      </c>
      <c r="F22" s="416" t="s">
        <v>789</v>
      </c>
      <c r="G22" s="416" t="s">
        <v>790</v>
      </c>
      <c r="H22" s="417" t="s">
        <v>791</v>
      </c>
      <c r="I22" s="418" t="s">
        <v>792</v>
      </c>
      <c r="J22" s="416"/>
      <c r="K22" s="443"/>
      <c r="L22" s="443"/>
      <c r="M22" s="419"/>
      <c r="N22" s="420"/>
      <c r="O22" s="421">
        <f>SUM(O23:O23)</f>
        <v>0</v>
      </c>
      <c r="P22" s="422">
        <f>SUM(P23:P23)</f>
        <v>0</v>
      </c>
      <c r="Q22" s="423">
        <f aca="true" t="shared" si="5" ref="Q22:AD22">SUM(Q23:Q23)</f>
        <v>0</v>
      </c>
      <c r="R22" s="422">
        <f t="shared" si="5"/>
        <v>0</v>
      </c>
      <c r="S22" s="423">
        <f t="shared" si="5"/>
        <v>0</v>
      </c>
      <c r="T22" s="422">
        <f t="shared" si="5"/>
        <v>0</v>
      </c>
      <c r="U22" s="423">
        <f t="shared" si="5"/>
        <v>0</v>
      </c>
      <c r="V22" s="422">
        <f t="shared" si="5"/>
        <v>0</v>
      </c>
      <c r="W22" s="423">
        <f t="shared" si="5"/>
        <v>0</v>
      </c>
      <c r="X22" s="422">
        <f t="shared" si="5"/>
        <v>0</v>
      </c>
      <c r="Y22" s="423">
        <f t="shared" si="5"/>
        <v>0</v>
      </c>
      <c r="Z22" s="422">
        <f t="shared" si="5"/>
        <v>0</v>
      </c>
      <c r="AA22" s="423">
        <f t="shared" si="5"/>
        <v>0</v>
      </c>
      <c r="AB22" s="422">
        <f t="shared" si="5"/>
        <v>0</v>
      </c>
      <c r="AC22" s="423">
        <f t="shared" si="5"/>
        <v>0</v>
      </c>
      <c r="AD22" s="422">
        <f t="shared" si="5"/>
        <v>0</v>
      </c>
      <c r="AE22" s="423">
        <f>SUM(O22,Q22,S22,U22,W22,Y22,AA22,AC22)</f>
        <v>0</v>
      </c>
      <c r="AF22" s="422">
        <f>SUM(P22,R22,T22,V22,X22,Z22,AB22,AD22)</f>
        <v>0</v>
      </c>
      <c r="AG22" s="424">
        <f>SUM(AG23:AG23)</f>
        <v>0</v>
      </c>
      <c r="AH22" s="425"/>
      <c r="AI22" s="425"/>
      <c r="AJ22" s="426"/>
    </row>
    <row r="23" spans="2:36" ht="108" customHeight="1" thickBot="1">
      <c r="B23" s="427" t="s">
        <v>820</v>
      </c>
      <c r="C23" s="428"/>
      <c r="D23" s="429"/>
      <c r="E23" s="429"/>
      <c r="F23" s="444"/>
      <c r="G23" s="429"/>
      <c r="H23" s="445" t="s">
        <v>819</v>
      </c>
      <c r="I23" s="446" t="s">
        <v>622</v>
      </c>
      <c r="J23" s="431">
        <v>2</v>
      </c>
      <c r="K23" s="447">
        <v>2</v>
      </c>
      <c r="L23" s="448"/>
      <c r="M23" s="449"/>
      <c r="N23" s="450"/>
      <c r="O23" s="451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52"/>
      <c r="AH23" s="441"/>
      <c r="AI23" s="449"/>
      <c r="AJ23" s="453"/>
    </row>
    <row r="24" spans="2:36" ht="4.5" customHeight="1" thickBot="1">
      <c r="B24" s="762"/>
      <c r="C24" s="763"/>
      <c r="D24" s="763"/>
      <c r="E24" s="763"/>
      <c r="F24" s="763"/>
      <c r="G24" s="763"/>
      <c r="H24" s="763"/>
      <c r="I24" s="763"/>
      <c r="J24" s="763"/>
      <c r="K24" s="763"/>
      <c r="L24" s="763"/>
      <c r="M24" s="763"/>
      <c r="N24" s="763"/>
      <c r="O24" s="763"/>
      <c r="P24" s="763"/>
      <c r="Q24" s="763"/>
      <c r="R24" s="763"/>
      <c r="S24" s="763"/>
      <c r="T24" s="763"/>
      <c r="U24" s="763"/>
      <c r="V24" s="763"/>
      <c r="W24" s="763"/>
      <c r="X24" s="763"/>
      <c r="Y24" s="763"/>
      <c r="Z24" s="763"/>
      <c r="AA24" s="763"/>
      <c r="AB24" s="763"/>
      <c r="AC24" s="763"/>
      <c r="AD24" s="763"/>
      <c r="AE24" s="763"/>
      <c r="AF24" s="763"/>
      <c r="AG24" s="763"/>
      <c r="AH24" s="763"/>
      <c r="AI24" s="763"/>
      <c r="AJ24" s="764"/>
    </row>
    <row r="25" spans="2:36" ht="108" customHeight="1" thickBot="1">
      <c r="B25" s="415" t="s">
        <v>44</v>
      </c>
      <c r="C25" s="416" t="s">
        <v>786</v>
      </c>
      <c r="D25" s="416" t="s">
        <v>787</v>
      </c>
      <c r="E25" s="416" t="s">
        <v>788</v>
      </c>
      <c r="F25" s="416" t="s">
        <v>789</v>
      </c>
      <c r="G25" s="416" t="s">
        <v>790</v>
      </c>
      <c r="H25" s="417" t="s">
        <v>791</v>
      </c>
      <c r="I25" s="418" t="s">
        <v>792</v>
      </c>
      <c r="J25" s="419"/>
      <c r="K25" s="419"/>
      <c r="L25" s="419"/>
      <c r="M25" s="419"/>
      <c r="N25" s="420"/>
      <c r="O25" s="421">
        <f>SUM(O26:O26)</f>
        <v>0</v>
      </c>
      <c r="P25" s="422">
        <f>SUM(P26:P26)</f>
        <v>0</v>
      </c>
      <c r="Q25" s="423">
        <f aca="true" t="shared" si="6" ref="Q25:AA25">SUM(Q26:Q26)</f>
        <v>0</v>
      </c>
      <c r="R25" s="422">
        <f t="shared" si="6"/>
        <v>0</v>
      </c>
      <c r="S25" s="423">
        <f t="shared" si="6"/>
        <v>0</v>
      </c>
      <c r="T25" s="422">
        <f t="shared" si="6"/>
        <v>0</v>
      </c>
      <c r="U25" s="423">
        <f t="shared" si="6"/>
        <v>0</v>
      </c>
      <c r="V25" s="422">
        <f t="shared" si="6"/>
        <v>0</v>
      </c>
      <c r="W25" s="423">
        <f t="shared" si="6"/>
        <v>0</v>
      </c>
      <c r="X25" s="422">
        <f t="shared" si="6"/>
        <v>0</v>
      </c>
      <c r="Y25" s="423">
        <f t="shared" si="6"/>
        <v>0</v>
      </c>
      <c r="Z25" s="422">
        <f t="shared" si="6"/>
        <v>0</v>
      </c>
      <c r="AA25" s="423">
        <f t="shared" si="6"/>
        <v>0</v>
      </c>
      <c r="AB25" s="422">
        <f>SUM(AB26:AB26)</f>
        <v>0</v>
      </c>
      <c r="AC25" s="423">
        <f>SUM(AC26:AC26)</f>
        <v>0</v>
      </c>
      <c r="AD25" s="422">
        <f>SUM(AD26:AD26)</f>
        <v>0</v>
      </c>
      <c r="AE25" s="423">
        <f>SUM(O25,Q25,S25,U25,W25,Y25,AA25,AC25)</f>
        <v>0</v>
      </c>
      <c r="AF25" s="422">
        <f>SUM(P25,R25,T25,V25,X25,Z25,AB25,AD25)</f>
        <v>0</v>
      </c>
      <c r="AG25" s="424">
        <f>SUM(AG26:AG26)</f>
        <v>0</v>
      </c>
      <c r="AH25" s="425"/>
      <c r="AI25" s="425"/>
      <c r="AJ25" s="426"/>
    </row>
    <row r="26" spans="2:36" ht="108" customHeight="1" thickBot="1">
      <c r="B26" s="427" t="s">
        <v>817</v>
      </c>
      <c r="C26" s="428"/>
      <c r="D26" s="429"/>
      <c r="E26" s="429"/>
      <c r="F26" s="430"/>
      <c r="G26" s="429"/>
      <c r="H26" s="431" t="s">
        <v>628</v>
      </c>
      <c r="I26" s="431" t="s">
        <v>626</v>
      </c>
      <c r="J26" s="431">
        <v>0</v>
      </c>
      <c r="K26" s="432">
        <v>4</v>
      </c>
      <c r="L26" s="433"/>
      <c r="M26" s="433"/>
      <c r="N26" s="434"/>
      <c r="O26" s="435"/>
      <c r="P26" s="436"/>
      <c r="Q26" s="437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  <c r="AC26" s="438"/>
      <c r="AD26" s="438"/>
      <c r="AE26" s="439"/>
      <c r="AF26" s="439"/>
      <c r="AG26" s="440"/>
      <c r="AH26" s="441"/>
      <c r="AI26" s="441"/>
      <c r="AJ26" s="442"/>
    </row>
    <row r="27" spans="2:36" ht="4.5" customHeight="1" thickBot="1">
      <c r="B27" s="762"/>
      <c r="C27" s="763"/>
      <c r="D27" s="763"/>
      <c r="E27" s="763"/>
      <c r="F27" s="763"/>
      <c r="G27" s="763"/>
      <c r="H27" s="763"/>
      <c r="I27" s="763"/>
      <c r="J27" s="763"/>
      <c r="K27" s="763"/>
      <c r="L27" s="763"/>
      <c r="M27" s="763"/>
      <c r="N27" s="763"/>
      <c r="O27" s="763"/>
      <c r="P27" s="763"/>
      <c r="Q27" s="763"/>
      <c r="R27" s="763"/>
      <c r="S27" s="763"/>
      <c r="T27" s="763"/>
      <c r="U27" s="763"/>
      <c r="V27" s="763"/>
      <c r="W27" s="763"/>
      <c r="X27" s="763"/>
      <c r="Y27" s="763"/>
      <c r="Z27" s="763"/>
      <c r="AA27" s="763"/>
      <c r="AB27" s="763"/>
      <c r="AC27" s="763"/>
      <c r="AD27" s="763"/>
      <c r="AE27" s="763"/>
      <c r="AF27" s="763"/>
      <c r="AG27" s="763"/>
      <c r="AH27" s="763"/>
      <c r="AI27" s="763"/>
      <c r="AJ27" s="764"/>
    </row>
    <row r="28" spans="2:36" ht="108" customHeight="1" thickBot="1">
      <c r="B28" s="415" t="s">
        <v>44</v>
      </c>
      <c r="C28" s="416" t="s">
        <v>786</v>
      </c>
      <c r="D28" s="416" t="s">
        <v>787</v>
      </c>
      <c r="E28" s="416" t="s">
        <v>793</v>
      </c>
      <c r="F28" s="416" t="s">
        <v>789</v>
      </c>
      <c r="G28" s="416" t="s">
        <v>790</v>
      </c>
      <c r="H28" s="417" t="s">
        <v>791</v>
      </c>
      <c r="I28" s="418" t="s">
        <v>792</v>
      </c>
      <c r="J28" s="416"/>
      <c r="K28" s="443"/>
      <c r="L28" s="443"/>
      <c r="M28" s="419"/>
      <c r="N28" s="420"/>
      <c r="O28" s="421">
        <f>SUM(O29:O29)</f>
        <v>0</v>
      </c>
      <c r="P28" s="422">
        <f>SUM(P29:P29)</f>
        <v>0</v>
      </c>
      <c r="Q28" s="423">
        <f aca="true" t="shared" si="7" ref="Q28:AD28">SUM(Q29:Q29)</f>
        <v>0</v>
      </c>
      <c r="R28" s="422">
        <f t="shared" si="7"/>
        <v>0</v>
      </c>
      <c r="S28" s="423">
        <f t="shared" si="7"/>
        <v>0</v>
      </c>
      <c r="T28" s="422">
        <f t="shared" si="7"/>
        <v>0</v>
      </c>
      <c r="U28" s="423">
        <f t="shared" si="7"/>
        <v>0</v>
      </c>
      <c r="V28" s="422">
        <f t="shared" si="7"/>
        <v>0</v>
      </c>
      <c r="W28" s="423">
        <f t="shared" si="7"/>
        <v>0</v>
      </c>
      <c r="X28" s="422">
        <f t="shared" si="7"/>
        <v>0</v>
      </c>
      <c r="Y28" s="423">
        <f t="shared" si="7"/>
        <v>0</v>
      </c>
      <c r="Z28" s="422">
        <f t="shared" si="7"/>
        <v>0</v>
      </c>
      <c r="AA28" s="423">
        <f t="shared" si="7"/>
        <v>0</v>
      </c>
      <c r="AB28" s="422">
        <f t="shared" si="7"/>
        <v>0</v>
      </c>
      <c r="AC28" s="423">
        <f t="shared" si="7"/>
        <v>0</v>
      </c>
      <c r="AD28" s="422">
        <f t="shared" si="7"/>
        <v>0</v>
      </c>
      <c r="AE28" s="423">
        <f>SUM(O28,Q28,S28,U28,W28,Y28,AA28,AC28)</f>
        <v>0</v>
      </c>
      <c r="AF28" s="422">
        <f>SUM(P28,R28,T28,V28,X28,Z28,AB28,AD28)</f>
        <v>0</v>
      </c>
      <c r="AG28" s="424">
        <f>SUM(AG29:AG29)</f>
        <v>0</v>
      </c>
      <c r="AH28" s="425"/>
      <c r="AI28" s="425"/>
      <c r="AJ28" s="426"/>
    </row>
    <row r="29" spans="2:36" ht="108" customHeight="1" thickBot="1">
      <c r="B29" s="427" t="s">
        <v>817</v>
      </c>
      <c r="C29" s="428"/>
      <c r="D29" s="429"/>
      <c r="E29" s="429"/>
      <c r="F29" s="444"/>
      <c r="G29" s="429"/>
      <c r="H29" s="445" t="s">
        <v>629</v>
      </c>
      <c r="I29" s="446" t="s">
        <v>627</v>
      </c>
      <c r="J29" s="431">
        <v>1</v>
      </c>
      <c r="K29" s="447">
        <v>4</v>
      </c>
      <c r="L29" s="448"/>
      <c r="M29" s="449"/>
      <c r="N29" s="450"/>
      <c r="O29" s="451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E29" s="439"/>
      <c r="AF29" s="439"/>
      <c r="AG29" s="452"/>
      <c r="AH29" s="441"/>
      <c r="AI29" s="449"/>
      <c r="AJ29" s="453"/>
    </row>
    <row r="30" spans="2:36" ht="4.5" customHeight="1" thickBot="1">
      <c r="B30" s="762"/>
      <c r="C30" s="763"/>
      <c r="D30" s="763"/>
      <c r="E30" s="763"/>
      <c r="F30" s="763"/>
      <c r="G30" s="763"/>
      <c r="H30" s="763"/>
      <c r="I30" s="763"/>
      <c r="J30" s="763"/>
      <c r="K30" s="763"/>
      <c r="L30" s="763"/>
      <c r="M30" s="763"/>
      <c r="N30" s="763"/>
      <c r="O30" s="763"/>
      <c r="P30" s="763"/>
      <c r="Q30" s="763"/>
      <c r="R30" s="763"/>
      <c r="S30" s="763"/>
      <c r="T30" s="763"/>
      <c r="U30" s="763"/>
      <c r="V30" s="763"/>
      <c r="W30" s="763"/>
      <c r="X30" s="763"/>
      <c r="Y30" s="763"/>
      <c r="Z30" s="763"/>
      <c r="AA30" s="763"/>
      <c r="AB30" s="763"/>
      <c r="AC30" s="763"/>
      <c r="AD30" s="763"/>
      <c r="AE30" s="763"/>
      <c r="AF30" s="763"/>
      <c r="AG30" s="763"/>
      <c r="AH30" s="763"/>
      <c r="AI30" s="763"/>
      <c r="AJ30" s="764"/>
    </row>
    <row r="31" spans="2:36" ht="108" customHeight="1" thickBot="1">
      <c r="B31" s="415" t="s">
        <v>44</v>
      </c>
      <c r="C31" s="416" t="s">
        <v>786</v>
      </c>
      <c r="D31" s="416" t="s">
        <v>787</v>
      </c>
      <c r="E31" s="416" t="s">
        <v>788</v>
      </c>
      <c r="F31" s="416" t="s">
        <v>789</v>
      </c>
      <c r="G31" s="416" t="s">
        <v>790</v>
      </c>
      <c r="H31" s="417" t="s">
        <v>791</v>
      </c>
      <c r="I31" s="418" t="s">
        <v>792</v>
      </c>
      <c r="J31" s="419"/>
      <c r="K31" s="419"/>
      <c r="L31" s="419"/>
      <c r="M31" s="419"/>
      <c r="N31" s="420"/>
      <c r="O31" s="421">
        <f>SUM(O32:O32)</f>
        <v>0</v>
      </c>
      <c r="P31" s="422">
        <f>SUM(P32:P32)</f>
        <v>0</v>
      </c>
      <c r="Q31" s="423">
        <f aca="true" t="shared" si="8" ref="Q31:AA31">SUM(Q32:Q32)</f>
        <v>0</v>
      </c>
      <c r="R31" s="422">
        <f t="shared" si="8"/>
        <v>0</v>
      </c>
      <c r="S31" s="423">
        <f t="shared" si="8"/>
        <v>0</v>
      </c>
      <c r="T31" s="422">
        <f t="shared" si="8"/>
        <v>0</v>
      </c>
      <c r="U31" s="423">
        <f t="shared" si="8"/>
        <v>0</v>
      </c>
      <c r="V31" s="422">
        <f t="shared" si="8"/>
        <v>0</v>
      </c>
      <c r="W31" s="423">
        <f t="shared" si="8"/>
        <v>0</v>
      </c>
      <c r="X31" s="422">
        <f t="shared" si="8"/>
        <v>0</v>
      </c>
      <c r="Y31" s="423">
        <f t="shared" si="8"/>
        <v>0</v>
      </c>
      <c r="Z31" s="422">
        <f t="shared" si="8"/>
        <v>0</v>
      </c>
      <c r="AA31" s="423">
        <f t="shared" si="8"/>
        <v>0</v>
      </c>
      <c r="AB31" s="422">
        <f>SUM(AB32:AB32)</f>
        <v>0</v>
      </c>
      <c r="AC31" s="423">
        <f>SUM(AC32:AC32)</f>
        <v>0</v>
      </c>
      <c r="AD31" s="422">
        <f>SUM(AD32:AD32)</f>
        <v>0</v>
      </c>
      <c r="AE31" s="423">
        <f>SUM(O31,Q31,S31,U31,W31,Y31,AA31,AC31)</f>
        <v>0</v>
      </c>
      <c r="AF31" s="422">
        <f>SUM(P31,R31,T31,V31,X31,Z31,AB31,AD31)</f>
        <v>0</v>
      </c>
      <c r="AG31" s="424">
        <f>SUM(AG32:AG32)</f>
        <v>0</v>
      </c>
      <c r="AH31" s="425"/>
      <c r="AI31" s="425"/>
      <c r="AJ31" s="426"/>
    </row>
    <row r="32" spans="2:36" ht="108" customHeight="1" thickBot="1">
      <c r="B32" s="463"/>
      <c r="C32" s="428"/>
      <c r="D32" s="429"/>
      <c r="E32" s="429"/>
      <c r="F32" s="430"/>
      <c r="G32" s="429"/>
      <c r="H32" s="431" t="s">
        <v>631</v>
      </c>
      <c r="I32" s="431" t="s">
        <v>632</v>
      </c>
      <c r="J32" s="431">
        <v>0</v>
      </c>
      <c r="K32" s="432">
        <v>1</v>
      </c>
      <c r="L32" s="433"/>
      <c r="M32" s="433"/>
      <c r="N32" s="434"/>
      <c r="O32" s="435"/>
      <c r="P32" s="436"/>
      <c r="Q32" s="437"/>
      <c r="R32" s="438"/>
      <c r="S32" s="438"/>
      <c r="T32" s="438"/>
      <c r="U32" s="438"/>
      <c r="V32" s="438"/>
      <c r="W32" s="438"/>
      <c r="X32" s="438"/>
      <c r="Y32" s="438"/>
      <c r="Z32" s="438"/>
      <c r="AA32" s="438"/>
      <c r="AB32" s="438"/>
      <c r="AC32" s="438"/>
      <c r="AD32" s="438"/>
      <c r="AE32" s="439"/>
      <c r="AF32" s="439"/>
      <c r="AG32" s="440"/>
      <c r="AH32" s="441"/>
      <c r="AI32" s="441"/>
      <c r="AJ32" s="442"/>
    </row>
    <row r="33" spans="2:36" ht="4.5" customHeight="1" thickBot="1">
      <c r="B33" s="762"/>
      <c r="C33" s="763"/>
      <c r="D33" s="763"/>
      <c r="E33" s="763"/>
      <c r="F33" s="763"/>
      <c r="G33" s="763"/>
      <c r="H33" s="763"/>
      <c r="I33" s="763"/>
      <c r="J33" s="763"/>
      <c r="K33" s="763"/>
      <c r="L33" s="763"/>
      <c r="M33" s="763"/>
      <c r="N33" s="763"/>
      <c r="O33" s="763"/>
      <c r="P33" s="763"/>
      <c r="Q33" s="763"/>
      <c r="R33" s="763"/>
      <c r="S33" s="763"/>
      <c r="T33" s="763"/>
      <c r="U33" s="763"/>
      <c r="V33" s="763"/>
      <c r="W33" s="763"/>
      <c r="X33" s="763"/>
      <c r="Y33" s="763"/>
      <c r="Z33" s="763"/>
      <c r="AA33" s="763"/>
      <c r="AB33" s="763"/>
      <c r="AC33" s="763"/>
      <c r="AD33" s="763"/>
      <c r="AE33" s="763"/>
      <c r="AF33" s="763"/>
      <c r="AG33" s="763"/>
      <c r="AH33" s="763"/>
      <c r="AI33" s="763"/>
      <c r="AJ33" s="764"/>
    </row>
    <row r="34" spans="2:36" ht="108" customHeight="1" thickBot="1">
      <c r="B34" s="415" t="s">
        <v>44</v>
      </c>
      <c r="C34" s="416" t="s">
        <v>786</v>
      </c>
      <c r="D34" s="416" t="s">
        <v>787</v>
      </c>
      <c r="E34" s="416" t="s">
        <v>793</v>
      </c>
      <c r="F34" s="416" t="s">
        <v>789</v>
      </c>
      <c r="G34" s="416" t="s">
        <v>790</v>
      </c>
      <c r="H34" s="417" t="s">
        <v>791</v>
      </c>
      <c r="I34" s="418" t="s">
        <v>792</v>
      </c>
      <c r="J34" s="416"/>
      <c r="K34" s="443"/>
      <c r="L34" s="443"/>
      <c r="M34" s="419"/>
      <c r="N34" s="420"/>
      <c r="O34" s="421">
        <f>SUM(O35:O35)</f>
        <v>0</v>
      </c>
      <c r="P34" s="422">
        <f>SUM(P35:P35)</f>
        <v>0</v>
      </c>
      <c r="Q34" s="423">
        <f aca="true" t="shared" si="9" ref="Q34:AD34">SUM(Q35:Q35)</f>
        <v>0</v>
      </c>
      <c r="R34" s="422">
        <f t="shared" si="9"/>
        <v>0</v>
      </c>
      <c r="S34" s="423">
        <f t="shared" si="9"/>
        <v>0</v>
      </c>
      <c r="T34" s="422">
        <f t="shared" si="9"/>
        <v>0</v>
      </c>
      <c r="U34" s="423">
        <f t="shared" si="9"/>
        <v>0</v>
      </c>
      <c r="V34" s="422">
        <f t="shared" si="9"/>
        <v>0</v>
      </c>
      <c r="W34" s="423">
        <f t="shared" si="9"/>
        <v>0</v>
      </c>
      <c r="X34" s="422">
        <f t="shared" si="9"/>
        <v>0</v>
      </c>
      <c r="Y34" s="423">
        <f t="shared" si="9"/>
        <v>0</v>
      </c>
      <c r="Z34" s="422">
        <f t="shared" si="9"/>
        <v>0</v>
      </c>
      <c r="AA34" s="423">
        <f t="shared" si="9"/>
        <v>0</v>
      </c>
      <c r="AB34" s="422">
        <f t="shared" si="9"/>
        <v>0</v>
      </c>
      <c r="AC34" s="423">
        <f t="shared" si="9"/>
        <v>0</v>
      </c>
      <c r="AD34" s="422">
        <f t="shared" si="9"/>
        <v>0</v>
      </c>
      <c r="AE34" s="423">
        <f>SUM(O34,Q34,S34,U34,W34,Y34,AA34,AC34)</f>
        <v>0</v>
      </c>
      <c r="AF34" s="422">
        <f>SUM(P34,R34,T34,V34,X34,Z34,AB34,AD34)</f>
        <v>0</v>
      </c>
      <c r="AG34" s="424">
        <f>SUM(AG35:AG35)</f>
        <v>0</v>
      </c>
      <c r="AH34" s="425"/>
      <c r="AI34" s="425"/>
      <c r="AJ34" s="426"/>
    </row>
    <row r="35" spans="2:36" ht="108" customHeight="1" thickBot="1">
      <c r="B35" s="427" t="s">
        <v>821</v>
      </c>
      <c r="C35" s="428"/>
      <c r="D35" s="429"/>
      <c r="E35" s="429"/>
      <c r="F35" s="444"/>
      <c r="G35" s="429"/>
      <c r="H35" s="445" t="s">
        <v>630</v>
      </c>
      <c r="I35" s="446" t="s">
        <v>132</v>
      </c>
      <c r="J35" s="431">
        <v>0</v>
      </c>
      <c r="K35" s="447">
        <v>1</v>
      </c>
      <c r="L35" s="448"/>
      <c r="M35" s="449"/>
      <c r="N35" s="450"/>
      <c r="O35" s="451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52"/>
      <c r="AH35" s="441"/>
      <c r="AI35" s="449"/>
      <c r="AJ35" s="453"/>
    </row>
    <row r="36" spans="2:36" ht="4.5" customHeight="1" thickBot="1">
      <c r="B36" s="762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763"/>
      <c r="N36" s="763"/>
      <c r="O36" s="763"/>
      <c r="P36" s="763"/>
      <c r="Q36" s="763"/>
      <c r="R36" s="763"/>
      <c r="S36" s="763"/>
      <c r="T36" s="763"/>
      <c r="U36" s="763"/>
      <c r="V36" s="763"/>
      <c r="W36" s="763"/>
      <c r="X36" s="763"/>
      <c r="Y36" s="763"/>
      <c r="Z36" s="763"/>
      <c r="AA36" s="763"/>
      <c r="AB36" s="763"/>
      <c r="AC36" s="763"/>
      <c r="AD36" s="763"/>
      <c r="AE36" s="763"/>
      <c r="AF36" s="763"/>
      <c r="AG36" s="763"/>
      <c r="AH36" s="763"/>
      <c r="AI36" s="763"/>
      <c r="AJ36" s="764"/>
    </row>
  </sheetData>
  <sheetProtection password="CFC3" sheet="1"/>
  <mergeCells count="43">
    <mergeCell ref="B33:AJ33"/>
    <mergeCell ref="B36:AJ36"/>
    <mergeCell ref="B15:AJ15"/>
    <mergeCell ref="B18:AJ18"/>
    <mergeCell ref="B21:AJ21"/>
    <mergeCell ref="B24:AJ24"/>
    <mergeCell ref="B27:AJ27"/>
    <mergeCell ref="B30:AJ30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N4"/>
    <mergeCell ref="O4:Q4"/>
    <mergeCell ref="R4:T4"/>
    <mergeCell ref="U4:AJ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>
    <tabColor rgb="FF00B0F0"/>
  </sheetPr>
  <dimension ref="B1:AK24"/>
  <sheetViews>
    <sheetView zoomScale="70" zoomScaleNormal="70" zoomScalePageLayoutView="0" workbookViewId="0" topLeftCell="A1">
      <selection activeCell="B6" sqref="B6:AJ82"/>
    </sheetView>
  </sheetViews>
  <sheetFormatPr defaultColWidth="11.421875" defaultRowHeight="15"/>
  <cols>
    <col min="1" max="1" width="4.57421875" style="397" customWidth="1"/>
    <col min="2" max="2" width="22.57421875" style="457" bestFit="1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25.7109375" style="458" bestFit="1" customWidth="1"/>
    <col min="9" max="9" width="22.421875" style="458" bestFit="1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19" t="s">
        <v>1189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1"/>
    </row>
    <row r="3" spans="2:36" ht="12.75" thickBot="1">
      <c r="B3" s="722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4"/>
    </row>
    <row r="4" spans="2:36" ht="33.75" customHeight="1">
      <c r="B4" s="725" t="s">
        <v>794</v>
      </c>
      <c r="C4" s="726"/>
      <c r="D4" s="726"/>
      <c r="E4" s="726"/>
      <c r="F4" s="726"/>
      <c r="G4" s="726"/>
      <c r="H4" s="727"/>
      <c r="I4" s="728" t="s">
        <v>822</v>
      </c>
      <c r="J4" s="729"/>
      <c r="K4" s="729"/>
      <c r="L4" s="729"/>
      <c r="M4" s="729"/>
      <c r="N4" s="729"/>
      <c r="O4" s="728" t="s">
        <v>757</v>
      </c>
      <c r="P4" s="729"/>
      <c r="Q4" s="729"/>
      <c r="R4" s="729"/>
      <c r="S4" s="729"/>
      <c r="T4" s="730"/>
      <c r="U4" s="731" t="s">
        <v>758</v>
      </c>
      <c r="V4" s="732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3"/>
    </row>
    <row r="5" spans="2:36" ht="35.25" customHeight="1" thickBot="1">
      <c r="B5" s="736" t="s">
        <v>823</v>
      </c>
      <c r="C5" s="737"/>
      <c r="D5" s="738"/>
      <c r="E5" s="398"/>
      <c r="F5" s="737" t="s">
        <v>816</v>
      </c>
      <c r="G5" s="737"/>
      <c r="H5" s="737"/>
      <c r="I5" s="737"/>
      <c r="J5" s="737"/>
      <c r="K5" s="737"/>
      <c r="L5" s="737"/>
      <c r="M5" s="737"/>
      <c r="N5" s="738"/>
      <c r="O5" s="739" t="s">
        <v>759</v>
      </c>
      <c r="P5" s="740"/>
      <c r="Q5" s="740"/>
      <c r="R5" s="740"/>
      <c r="S5" s="740"/>
      <c r="T5" s="740"/>
      <c r="U5" s="740"/>
      <c r="V5" s="740"/>
      <c r="W5" s="740"/>
      <c r="X5" s="740"/>
      <c r="Y5" s="740"/>
      <c r="Z5" s="740"/>
      <c r="AA5" s="740"/>
      <c r="AB5" s="740"/>
      <c r="AC5" s="740"/>
      <c r="AD5" s="740"/>
      <c r="AE5" s="740"/>
      <c r="AF5" s="741"/>
      <c r="AG5" s="742" t="s">
        <v>760</v>
      </c>
      <c r="AH5" s="743"/>
      <c r="AI5" s="743"/>
      <c r="AJ5" s="744"/>
    </row>
    <row r="6" spans="2:36" ht="36" customHeight="1">
      <c r="B6" s="745" t="s">
        <v>761</v>
      </c>
      <c r="C6" s="747" t="s">
        <v>762</v>
      </c>
      <c r="D6" s="748"/>
      <c r="E6" s="748"/>
      <c r="F6" s="748"/>
      <c r="G6" s="748"/>
      <c r="H6" s="748"/>
      <c r="I6" s="751" t="s">
        <v>763</v>
      </c>
      <c r="J6" s="753" t="s">
        <v>764</v>
      </c>
      <c r="K6" s="753" t="s">
        <v>765</v>
      </c>
      <c r="L6" s="717" t="s">
        <v>766</v>
      </c>
      <c r="M6" s="772" t="s">
        <v>767</v>
      </c>
      <c r="N6" s="774" t="s">
        <v>768</v>
      </c>
      <c r="O6" s="776" t="s">
        <v>769</v>
      </c>
      <c r="P6" s="735"/>
      <c r="Q6" s="734" t="s">
        <v>770</v>
      </c>
      <c r="R6" s="735"/>
      <c r="S6" s="734" t="s">
        <v>771</v>
      </c>
      <c r="T6" s="735"/>
      <c r="U6" s="734" t="s">
        <v>772</v>
      </c>
      <c r="V6" s="735"/>
      <c r="W6" s="734" t="s">
        <v>773</v>
      </c>
      <c r="X6" s="735"/>
      <c r="Y6" s="734" t="s">
        <v>774</v>
      </c>
      <c r="Z6" s="735"/>
      <c r="AA6" s="734" t="s">
        <v>775</v>
      </c>
      <c r="AB6" s="735"/>
      <c r="AC6" s="734" t="s">
        <v>776</v>
      </c>
      <c r="AD6" s="735"/>
      <c r="AE6" s="734" t="s">
        <v>777</v>
      </c>
      <c r="AF6" s="765"/>
      <c r="AG6" s="766" t="s">
        <v>778</v>
      </c>
      <c r="AH6" s="768" t="s">
        <v>779</v>
      </c>
      <c r="AI6" s="770" t="s">
        <v>780</v>
      </c>
      <c r="AJ6" s="755" t="s">
        <v>781</v>
      </c>
    </row>
    <row r="7" spans="2:36" ht="80.25" customHeight="1" thickBot="1">
      <c r="B7" s="746"/>
      <c r="C7" s="749"/>
      <c r="D7" s="750"/>
      <c r="E7" s="750"/>
      <c r="F7" s="750"/>
      <c r="G7" s="750"/>
      <c r="H7" s="750"/>
      <c r="I7" s="752"/>
      <c r="J7" s="754" t="s">
        <v>764</v>
      </c>
      <c r="K7" s="754"/>
      <c r="L7" s="718"/>
      <c r="M7" s="773"/>
      <c r="N7" s="775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67"/>
      <c r="AH7" s="769"/>
      <c r="AI7" s="771"/>
      <c r="AJ7" s="756"/>
    </row>
    <row r="8" spans="2:36" ht="108" customHeight="1" thickBot="1">
      <c r="B8" s="403" t="s">
        <v>785</v>
      </c>
      <c r="C8" s="757" t="s">
        <v>637</v>
      </c>
      <c r="D8" s="758"/>
      <c r="E8" s="758"/>
      <c r="F8" s="758"/>
      <c r="G8" s="758"/>
      <c r="H8" s="758"/>
      <c r="I8" s="404" t="s">
        <v>638</v>
      </c>
      <c r="J8" s="405">
        <v>470</v>
      </c>
      <c r="K8" s="406">
        <v>100</v>
      </c>
      <c r="L8" s="406"/>
      <c r="M8" s="407"/>
      <c r="N8" s="408"/>
      <c r="O8" s="409">
        <f>O10+O13</f>
        <v>0</v>
      </c>
      <c r="P8" s="410">
        <f aca="true" t="shared" si="0" ref="P8:AD8">P10+P13</f>
        <v>0</v>
      </c>
      <c r="Q8" s="410">
        <f t="shared" si="0"/>
        <v>0</v>
      </c>
      <c r="R8" s="410">
        <f t="shared" si="0"/>
        <v>0</v>
      </c>
      <c r="S8" s="410">
        <f t="shared" si="0"/>
        <v>0</v>
      </c>
      <c r="T8" s="410">
        <f t="shared" si="0"/>
        <v>0</v>
      </c>
      <c r="U8" s="410">
        <f t="shared" si="0"/>
        <v>0</v>
      </c>
      <c r="V8" s="410">
        <f t="shared" si="0"/>
        <v>0</v>
      </c>
      <c r="W8" s="410">
        <f t="shared" si="0"/>
        <v>0</v>
      </c>
      <c r="X8" s="410">
        <f t="shared" si="0"/>
        <v>0</v>
      </c>
      <c r="Y8" s="410">
        <f t="shared" si="0"/>
        <v>0</v>
      </c>
      <c r="Z8" s="410">
        <f t="shared" si="0"/>
        <v>0</v>
      </c>
      <c r="AA8" s="410">
        <f t="shared" si="0"/>
        <v>0</v>
      </c>
      <c r="AB8" s="410">
        <f t="shared" si="0"/>
        <v>0</v>
      </c>
      <c r="AC8" s="410">
        <f t="shared" si="0"/>
        <v>0</v>
      </c>
      <c r="AD8" s="410">
        <f t="shared" si="0"/>
        <v>0</v>
      </c>
      <c r="AE8" s="410">
        <f>SUM(O8,Q8,S8,U8,W8,Y8,AA8,AC8)</f>
        <v>0</v>
      </c>
      <c r="AF8" s="411">
        <f>SUM(P8,R8,T8,V8,X8,Z8,AB8,AD8)</f>
        <v>0</v>
      </c>
      <c r="AG8" s="412">
        <f>AG10+AG13</f>
        <v>0</v>
      </c>
      <c r="AH8" s="413"/>
      <c r="AI8" s="413"/>
      <c r="AJ8" s="414"/>
    </row>
    <row r="9" spans="2:36" ht="5.25" customHeight="1" thickBot="1">
      <c r="B9" s="759"/>
      <c r="C9" s="760"/>
      <c r="D9" s="760"/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Q9" s="760"/>
      <c r="R9" s="760"/>
      <c r="S9" s="760"/>
      <c r="T9" s="760"/>
      <c r="U9" s="760"/>
      <c r="V9" s="760"/>
      <c r="W9" s="760"/>
      <c r="X9" s="760"/>
      <c r="Y9" s="760"/>
      <c r="Z9" s="760"/>
      <c r="AA9" s="760"/>
      <c r="AB9" s="760"/>
      <c r="AC9" s="760"/>
      <c r="AD9" s="760"/>
      <c r="AE9" s="760"/>
      <c r="AF9" s="760"/>
      <c r="AG9" s="760"/>
      <c r="AH9" s="760"/>
      <c r="AI9" s="760"/>
      <c r="AJ9" s="761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1" ref="Q10:AD10">SUM(Q11:Q11)</f>
        <v>0</v>
      </c>
      <c r="R10" s="422">
        <f t="shared" si="1"/>
        <v>0</v>
      </c>
      <c r="S10" s="423">
        <f t="shared" si="1"/>
        <v>0</v>
      </c>
      <c r="T10" s="422">
        <f t="shared" si="1"/>
        <v>0</v>
      </c>
      <c r="U10" s="423">
        <f t="shared" si="1"/>
        <v>0</v>
      </c>
      <c r="V10" s="422">
        <f t="shared" si="1"/>
        <v>0</v>
      </c>
      <c r="W10" s="423">
        <f t="shared" si="1"/>
        <v>0</v>
      </c>
      <c r="X10" s="422">
        <f t="shared" si="1"/>
        <v>0</v>
      </c>
      <c r="Y10" s="423">
        <f t="shared" si="1"/>
        <v>0</v>
      </c>
      <c r="Z10" s="422">
        <f t="shared" si="1"/>
        <v>0</v>
      </c>
      <c r="AA10" s="423">
        <f t="shared" si="1"/>
        <v>0</v>
      </c>
      <c r="AB10" s="422">
        <f>SUM(AB11:AB11)</f>
        <v>0</v>
      </c>
      <c r="AC10" s="423">
        <f t="shared" si="1"/>
        <v>0</v>
      </c>
      <c r="AD10" s="422">
        <f t="shared" si="1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27" t="s">
        <v>825</v>
      </c>
      <c r="C11" s="428"/>
      <c r="D11" s="429"/>
      <c r="E11" s="429"/>
      <c r="F11" s="430"/>
      <c r="G11" s="429"/>
      <c r="H11" s="431" t="s">
        <v>824</v>
      </c>
      <c r="I11" s="431" t="s">
        <v>602</v>
      </c>
      <c r="J11" s="431">
        <v>5</v>
      </c>
      <c r="K11" s="432">
        <v>8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4.5" customHeight="1" thickBot="1">
      <c r="B12" s="762"/>
      <c r="C12" s="763"/>
      <c r="D12" s="763"/>
      <c r="E12" s="763"/>
      <c r="F12" s="763"/>
      <c r="G12" s="763"/>
      <c r="H12" s="763"/>
      <c r="I12" s="763"/>
      <c r="J12" s="763"/>
      <c r="K12" s="763"/>
      <c r="L12" s="763"/>
      <c r="M12" s="763"/>
      <c r="N12" s="763"/>
      <c r="O12" s="763"/>
      <c r="P12" s="763"/>
      <c r="Q12" s="763"/>
      <c r="R12" s="763"/>
      <c r="S12" s="763"/>
      <c r="T12" s="763"/>
      <c r="U12" s="763"/>
      <c r="V12" s="763"/>
      <c r="W12" s="763"/>
      <c r="X12" s="763"/>
      <c r="Y12" s="763"/>
      <c r="Z12" s="763"/>
      <c r="AA12" s="763"/>
      <c r="AB12" s="763"/>
      <c r="AC12" s="763"/>
      <c r="AD12" s="763"/>
      <c r="AE12" s="763"/>
      <c r="AF12" s="763"/>
      <c r="AG12" s="763"/>
      <c r="AH12" s="763"/>
      <c r="AI12" s="763"/>
      <c r="AJ12" s="764"/>
    </row>
    <row r="13" spans="2:36" ht="108" customHeight="1" thickBot="1">
      <c r="B13" s="415" t="s">
        <v>44</v>
      </c>
      <c r="C13" s="416" t="s">
        <v>786</v>
      </c>
      <c r="D13" s="416" t="s">
        <v>787</v>
      </c>
      <c r="E13" s="416" t="s">
        <v>793</v>
      </c>
      <c r="F13" s="416" t="s">
        <v>789</v>
      </c>
      <c r="G13" s="416" t="s">
        <v>790</v>
      </c>
      <c r="H13" s="417" t="s">
        <v>791</v>
      </c>
      <c r="I13" s="418" t="s">
        <v>792</v>
      </c>
      <c r="J13" s="416"/>
      <c r="K13" s="443"/>
      <c r="L13" s="443"/>
      <c r="M13" s="419"/>
      <c r="N13" s="420"/>
      <c r="O13" s="421">
        <f>SUM(O14:O14)</f>
        <v>0</v>
      </c>
      <c r="P13" s="422">
        <f>SUM(P14:P14)</f>
        <v>0</v>
      </c>
      <c r="Q13" s="423">
        <f aca="true" t="shared" si="2" ref="Q13:AD13">SUM(Q14:Q14)</f>
        <v>0</v>
      </c>
      <c r="R13" s="422">
        <f t="shared" si="2"/>
        <v>0</v>
      </c>
      <c r="S13" s="423">
        <f t="shared" si="2"/>
        <v>0</v>
      </c>
      <c r="T13" s="422">
        <f t="shared" si="2"/>
        <v>0</v>
      </c>
      <c r="U13" s="423">
        <f t="shared" si="2"/>
        <v>0</v>
      </c>
      <c r="V13" s="422">
        <f t="shared" si="2"/>
        <v>0</v>
      </c>
      <c r="W13" s="423">
        <f t="shared" si="2"/>
        <v>0</v>
      </c>
      <c r="X13" s="422">
        <f t="shared" si="2"/>
        <v>0</v>
      </c>
      <c r="Y13" s="423">
        <f t="shared" si="2"/>
        <v>0</v>
      </c>
      <c r="Z13" s="422">
        <f t="shared" si="2"/>
        <v>0</v>
      </c>
      <c r="AA13" s="423">
        <f t="shared" si="2"/>
        <v>0</v>
      </c>
      <c r="AB13" s="422">
        <f t="shared" si="2"/>
        <v>0</v>
      </c>
      <c r="AC13" s="423">
        <f t="shared" si="2"/>
        <v>0</v>
      </c>
      <c r="AD13" s="422">
        <f t="shared" si="2"/>
        <v>0</v>
      </c>
      <c r="AE13" s="423">
        <f>SUM(O13,Q13,S13,U13,W13,Y13,AA13,AC13)</f>
        <v>0</v>
      </c>
      <c r="AF13" s="422">
        <f>SUM(P13,R13,T13,V13,X13,Z13,AB13,AD13)</f>
        <v>0</v>
      </c>
      <c r="AG13" s="424">
        <f>SUM(AG14:AG14)</f>
        <v>0</v>
      </c>
      <c r="AH13" s="425"/>
      <c r="AI13" s="425"/>
      <c r="AJ13" s="426"/>
    </row>
    <row r="14" spans="2:37" ht="108" customHeight="1" thickBot="1">
      <c r="B14" s="427" t="s">
        <v>825</v>
      </c>
      <c r="C14" s="428"/>
      <c r="D14" s="429"/>
      <c r="E14" s="429"/>
      <c r="F14" s="444"/>
      <c r="G14" s="429"/>
      <c r="H14" s="445" t="s">
        <v>826</v>
      </c>
      <c r="I14" s="446" t="s">
        <v>604</v>
      </c>
      <c r="J14" s="431">
        <v>0</v>
      </c>
      <c r="K14" s="447">
        <v>2</v>
      </c>
      <c r="L14" s="448"/>
      <c r="M14" s="449"/>
      <c r="N14" s="450"/>
      <c r="O14" s="451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52"/>
      <c r="AH14" s="441"/>
      <c r="AI14" s="449"/>
      <c r="AJ14" s="453"/>
      <c r="AK14" s="454"/>
    </row>
    <row r="15" spans="2:36" ht="4.5" customHeight="1" thickBot="1">
      <c r="B15" s="759"/>
      <c r="C15" s="760"/>
      <c r="D15" s="760"/>
      <c r="E15" s="760"/>
      <c r="F15" s="760"/>
      <c r="G15" s="760"/>
      <c r="H15" s="760"/>
      <c r="I15" s="760"/>
      <c r="J15" s="760"/>
      <c r="K15" s="760"/>
      <c r="L15" s="760"/>
      <c r="M15" s="760"/>
      <c r="N15" s="760"/>
      <c r="O15" s="760"/>
      <c r="P15" s="760"/>
      <c r="Q15" s="760"/>
      <c r="R15" s="760"/>
      <c r="S15" s="760"/>
      <c r="T15" s="760"/>
      <c r="U15" s="760"/>
      <c r="V15" s="760"/>
      <c r="W15" s="760"/>
      <c r="X15" s="760"/>
      <c r="Y15" s="760"/>
      <c r="Z15" s="760"/>
      <c r="AA15" s="760"/>
      <c r="AB15" s="760"/>
      <c r="AC15" s="760"/>
      <c r="AD15" s="760"/>
      <c r="AE15" s="760"/>
      <c r="AF15" s="760"/>
      <c r="AG15" s="760"/>
      <c r="AH15" s="760"/>
      <c r="AI15" s="760"/>
      <c r="AJ15" s="761"/>
    </row>
    <row r="16" spans="2:36" ht="108" customHeight="1" thickBot="1">
      <c r="B16" s="415" t="s">
        <v>44</v>
      </c>
      <c r="C16" s="416" t="s">
        <v>786</v>
      </c>
      <c r="D16" s="416" t="s">
        <v>787</v>
      </c>
      <c r="E16" s="416" t="s">
        <v>788</v>
      </c>
      <c r="F16" s="416" t="s">
        <v>789</v>
      </c>
      <c r="G16" s="416" t="s">
        <v>790</v>
      </c>
      <c r="H16" s="417" t="s">
        <v>791</v>
      </c>
      <c r="I16" s="418" t="s">
        <v>792</v>
      </c>
      <c r="J16" s="419"/>
      <c r="K16" s="419"/>
      <c r="L16" s="419"/>
      <c r="M16" s="419"/>
      <c r="N16" s="420"/>
      <c r="O16" s="421">
        <f>SUM(O17:O17)</f>
        <v>0</v>
      </c>
      <c r="P16" s="422">
        <f>SUM(P17:P17)</f>
        <v>0</v>
      </c>
      <c r="Q16" s="423">
        <f aca="true" t="shared" si="3" ref="Q16:AA16">SUM(Q17:Q17)</f>
        <v>0</v>
      </c>
      <c r="R16" s="422">
        <f t="shared" si="3"/>
        <v>0</v>
      </c>
      <c r="S16" s="423">
        <f t="shared" si="3"/>
        <v>0</v>
      </c>
      <c r="T16" s="422">
        <f t="shared" si="3"/>
        <v>0</v>
      </c>
      <c r="U16" s="423">
        <f t="shared" si="3"/>
        <v>0</v>
      </c>
      <c r="V16" s="422">
        <f t="shared" si="3"/>
        <v>0</v>
      </c>
      <c r="W16" s="423">
        <f t="shared" si="3"/>
        <v>0</v>
      </c>
      <c r="X16" s="422">
        <f t="shared" si="3"/>
        <v>0</v>
      </c>
      <c r="Y16" s="423">
        <f t="shared" si="3"/>
        <v>0</v>
      </c>
      <c r="Z16" s="422">
        <f t="shared" si="3"/>
        <v>0</v>
      </c>
      <c r="AA16" s="423">
        <f t="shared" si="3"/>
        <v>0</v>
      </c>
      <c r="AB16" s="422">
        <f>SUM(AB17:AB17)</f>
        <v>0</v>
      </c>
      <c r="AC16" s="423">
        <f>SUM(AC17:AC17)</f>
        <v>0</v>
      </c>
      <c r="AD16" s="422">
        <f>SUM(AD17:AD17)</f>
        <v>0</v>
      </c>
      <c r="AE16" s="423">
        <f>SUM(O16,Q16,S16,U16,W16,Y16,AA16,AC16)</f>
        <v>0</v>
      </c>
      <c r="AF16" s="422">
        <f>SUM(P16,R16,T16,V16,X16,Z16,AB16,AD16)</f>
        <v>0</v>
      </c>
      <c r="AG16" s="424">
        <f>SUM(AG17:AG17)</f>
        <v>0</v>
      </c>
      <c r="AH16" s="425"/>
      <c r="AI16" s="425"/>
      <c r="AJ16" s="426"/>
    </row>
    <row r="17" spans="2:36" ht="108" customHeight="1" thickBot="1">
      <c r="B17" s="427" t="s">
        <v>827</v>
      </c>
      <c r="C17" s="428"/>
      <c r="D17" s="429"/>
      <c r="E17" s="429"/>
      <c r="F17" s="430"/>
      <c r="G17" s="429"/>
      <c r="H17" s="431" t="s">
        <v>605</v>
      </c>
      <c r="I17" s="431" t="s">
        <v>606</v>
      </c>
      <c r="J17" s="431">
        <v>2</v>
      </c>
      <c r="K17" s="432">
        <v>16</v>
      </c>
      <c r="L17" s="433"/>
      <c r="M17" s="433"/>
      <c r="N17" s="434"/>
      <c r="O17" s="435"/>
      <c r="P17" s="436"/>
      <c r="Q17" s="437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9"/>
      <c r="AF17" s="439"/>
      <c r="AG17" s="440"/>
      <c r="AH17" s="441"/>
      <c r="AI17" s="441"/>
      <c r="AJ17" s="442"/>
    </row>
    <row r="18" spans="2:36" ht="4.5" customHeight="1" thickBot="1">
      <c r="B18" s="762"/>
      <c r="C18" s="763"/>
      <c r="D18" s="763"/>
      <c r="E18" s="763"/>
      <c r="F18" s="763"/>
      <c r="G18" s="763"/>
      <c r="H18" s="763"/>
      <c r="I18" s="763"/>
      <c r="J18" s="763"/>
      <c r="K18" s="763"/>
      <c r="L18" s="763"/>
      <c r="M18" s="763"/>
      <c r="N18" s="763"/>
      <c r="O18" s="763"/>
      <c r="P18" s="763"/>
      <c r="Q18" s="763"/>
      <c r="R18" s="763"/>
      <c r="S18" s="763"/>
      <c r="T18" s="763"/>
      <c r="U18" s="763"/>
      <c r="V18" s="763"/>
      <c r="W18" s="763"/>
      <c r="X18" s="763"/>
      <c r="Y18" s="763"/>
      <c r="Z18" s="763"/>
      <c r="AA18" s="763"/>
      <c r="AB18" s="763"/>
      <c r="AC18" s="763"/>
      <c r="AD18" s="763"/>
      <c r="AE18" s="763"/>
      <c r="AF18" s="763"/>
      <c r="AG18" s="763"/>
      <c r="AH18" s="763"/>
      <c r="AI18" s="763"/>
      <c r="AJ18" s="764"/>
    </row>
    <row r="19" spans="2:36" ht="108" customHeight="1" thickBot="1">
      <c r="B19" s="415" t="s">
        <v>44</v>
      </c>
      <c r="C19" s="416" t="s">
        <v>786</v>
      </c>
      <c r="D19" s="416" t="s">
        <v>787</v>
      </c>
      <c r="E19" s="416" t="s">
        <v>793</v>
      </c>
      <c r="F19" s="416" t="s">
        <v>789</v>
      </c>
      <c r="G19" s="416" t="s">
        <v>790</v>
      </c>
      <c r="H19" s="417" t="s">
        <v>791</v>
      </c>
      <c r="I19" s="418" t="s">
        <v>792</v>
      </c>
      <c r="J19" s="416"/>
      <c r="K19" s="443"/>
      <c r="L19" s="443"/>
      <c r="M19" s="419"/>
      <c r="N19" s="420"/>
      <c r="O19" s="421">
        <f>SUM(O20:O20)</f>
        <v>0</v>
      </c>
      <c r="P19" s="422">
        <f>SUM(P20:P20)</f>
        <v>0</v>
      </c>
      <c r="Q19" s="423">
        <f aca="true" t="shared" si="4" ref="Q19:AD19">SUM(Q20:Q20)</f>
        <v>0</v>
      </c>
      <c r="R19" s="422">
        <f t="shared" si="4"/>
        <v>0</v>
      </c>
      <c r="S19" s="423">
        <f t="shared" si="4"/>
        <v>0</v>
      </c>
      <c r="T19" s="422">
        <f t="shared" si="4"/>
        <v>0</v>
      </c>
      <c r="U19" s="423">
        <f t="shared" si="4"/>
        <v>0</v>
      </c>
      <c r="V19" s="422">
        <f t="shared" si="4"/>
        <v>0</v>
      </c>
      <c r="W19" s="423">
        <f t="shared" si="4"/>
        <v>0</v>
      </c>
      <c r="X19" s="422">
        <f t="shared" si="4"/>
        <v>0</v>
      </c>
      <c r="Y19" s="423">
        <f t="shared" si="4"/>
        <v>0</v>
      </c>
      <c r="Z19" s="422">
        <f t="shared" si="4"/>
        <v>0</v>
      </c>
      <c r="AA19" s="423">
        <f t="shared" si="4"/>
        <v>0</v>
      </c>
      <c r="AB19" s="422">
        <f t="shared" si="4"/>
        <v>0</v>
      </c>
      <c r="AC19" s="423">
        <f t="shared" si="4"/>
        <v>0</v>
      </c>
      <c r="AD19" s="422">
        <f t="shared" si="4"/>
        <v>0</v>
      </c>
      <c r="AE19" s="423">
        <f>SUM(O19,Q19,S19,U19,W19,Y19,AA19,AC19)</f>
        <v>0</v>
      </c>
      <c r="AF19" s="422">
        <f>SUM(P19,R19,T19,V19,X19,Z19,AB19,AD19)</f>
        <v>0</v>
      </c>
      <c r="AG19" s="424">
        <f>SUM(AG20:AG20)</f>
        <v>0</v>
      </c>
      <c r="AH19" s="425"/>
      <c r="AI19" s="425"/>
      <c r="AJ19" s="426"/>
    </row>
    <row r="20" spans="2:36" ht="108" customHeight="1" thickBot="1">
      <c r="B20" s="427" t="s">
        <v>827</v>
      </c>
      <c r="C20" s="428"/>
      <c r="D20" s="429"/>
      <c r="E20" s="429"/>
      <c r="F20" s="444"/>
      <c r="G20" s="429"/>
      <c r="H20" s="445" t="s">
        <v>608</v>
      </c>
      <c r="I20" s="446" t="s">
        <v>828</v>
      </c>
      <c r="J20" s="431">
        <v>3</v>
      </c>
      <c r="K20" s="447">
        <v>12</v>
      </c>
      <c r="L20" s="448"/>
      <c r="M20" s="449"/>
      <c r="N20" s="450"/>
      <c r="O20" s="451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52"/>
      <c r="AH20" s="441"/>
      <c r="AI20" s="449"/>
      <c r="AJ20" s="453"/>
    </row>
    <row r="21" spans="2:36" ht="4.5" customHeight="1" thickBot="1">
      <c r="B21" s="762"/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763"/>
      <c r="N21" s="763"/>
      <c r="O21" s="763"/>
      <c r="P21" s="763"/>
      <c r="Q21" s="763"/>
      <c r="R21" s="763"/>
      <c r="S21" s="763"/>
      <c r="T21" s="763"/>
      <c r="U21" s="763"/>
      <c r="V21" s="763"/>
      <c r="W21" s="763"/>
      <c r="X21" s="763"/>
      <c r="Y21" s="763"/>
      <c r="Z21" s="763"/>
      <c r="AA21" s="763"/>
      <c r="AB21" s="763"/>
      <c r="AC21" s="763"/>
      <c r="AD21" s="763"/>
      <c r="AE21" s="763"/>
      <c r="AF21" s="763"/>
      <c r="AG21" s="763"/>
      <c r="AH21" s="763"/>
      <c r="AI21" s="763"/>
      <c r="AJ21" s="764"/>
    </row>
    <row r="22" spans="2:36" ht="108" customHeight="1" thickBot="1">
      <c r="B22" s="415" t="s">
        <v>44</v>
      </c>
      <c r="C22" s="416" t="s">
        <v>786</v>
      </c>
      <c r="D22" s="416" t="s">
        <v>787</v>
      </c>
      <c r="E22" s="416" t="s">
        <v>788</v>
      </c>
      <c r="F22" s="416" t="s">
        <v>789</v>
      </c>
      <c r="G22" s="416" t="s">
        <v>790</v>
      </c>
      <c r="H22" s="417" t="s">
        <v>791</v>
      </c>
      <c r="I22" s="418" t="s">
        <v>792</v>
      </c>
      <c r="J22" s="419"/>
      <c r="K22" s="419"/>
      <c r="L22" s="419"/>
      <c r="M22" s="419"/>
      <c r="N22" s="420"/>
      <c r="O22" s="421">
        <f>SUM(O23:O23)</f>
        <v>0</v>
      </c>
      <c r="P22" s="422">
        <f>SUM(P23:P23)</f>
        <v>0</v>
      </c>
      <c r="Q22" s="423">
        <f aca="true" t="shared" si="5" ref="Q22:AA22">SUM(Q23:Q23)</f>
        <v>0</v>
      </c>
      <c r="R22" s="422">
        <f t="shared" si="5"/>
        <v>0</v>
      </c>
      <c r="S22" s="423">
        <f t="shared" si="5"/>
        <v>0</v>
      </c>
      <c r="T22" s="422">
        <f t="shared" si="5"/>
        <v>0</v>
      </c>
      <c r="U22" s="423">
        <f t="shared" si="5"/>
        <v>0</v>
      </c>
      <c r="V22" s="422">
        <f t="shared" si="5"/>
        <v>0</v>
      </c>
      <c r="W22" s="423">
        <f t="shared" si="5"/>
        <v>0</v>
      </c>
      <c r="X22" s="422">
        <f t="shared" si="5"/>
        <v>0</v>
      </c>
      <c r="Y22" s="423">
        <f t="shared" si="5"/>
        <v>0</v>
      </c>
      <c r="Z22" s="422">
        <f t="shared" si="5"/>
        <v>0</v>
      </c>
      <c r="AA22" s="423">
        <f t="shared" si="5"/>
        <v>0</v>
      </c>
      <c r="AB22" s="422">
        <f>SUM(AB23:AB23)</f>
        <v>0</v>
      </c>
      <c r="AC22" s="423">
        <f>SUM(AC23:AC23)</f>
        <v>0</v>
      </c>
      <c r="AD22" s="422">
        <f>SUM(AD23:AD23)</f>
        <v>0</v>
      </c>
      <c r="AE22" s="423">
        <f>SUM(O22,Q22,S22,U22,W22,Y22,AA22,AC22)</f>
        <v>0</v>
      </c>
      <c r="AF22" s="422">
        <f>SUM(P22,R22,T22,V22,X22,Z22,AB22,AD22)</f>
        <v>0</v>
      </c>
      <c r="AG22" s="424">
        <f>SUM(AG23:AG23)</f>
        <v>0</v>
      </c>
      <c r="AH22" s="425"/>
      <c r="AI22" s="425"/>
      <c r="AJ22" s="426"/>
    </row>
    <row r="23" spans="2:36" ht="108" customHeight="1" thickBot="1">
      <c r="B23" s="427" t="s">
        <v>830</v>
      </c>
      <c r="C23" s="428"/>
      <c r="D23" s="429"/>
      <c r="E23" s="429"/>
      <c r="F23" s="430"/>
      <c r="G23" s="429"/>
      <c r="H23" s="431" t="s">
        <v>829</v>
      </c>
      <c r="I23" s="431" t="s">
        <v>611</v>
      </c>
      <c r="J23" s="431">
        <v>1</v>
      </c>
      <c r="K23" s="432">
        <v>4</v>
      </c>
      <c r="L23" s="433"/>
      <c r="M23" s="433"/>
      <c r="N23" s="434"/>
      <c r="O23" s="435"/>
      <c r="P23" s="436"/>
      <c r="Q23" s="437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9"/>
      <c r="AF23" s="439"/>
      <c r="AG23" s="440"/>
      <c r="AH23" s="441"/>
      <c r="AI23" s="441"/>
      <c r="AJ23" s="442"/>
    </row>
    <row r="24" spans="2:36" ht="4.5" customHeight="1" thickBot="1">
      <c r="B24" s="762"/>
      <c r="C24" s="763"/>
      <c r="D24" s="763"/>
      <c r="E24" s="763"/>
      <c r="F24" s="763"/>
      <c r="G24" s="763"/>
      <c r="H24" s="763"/>
      <c r="I24" s="763"/>
      <c r="J24" s="763"/>
      <c r="K24" s="763"/>
      <c r="L24" s="763"/>
      <c r="M24" s="763"/>
      <c r="N24" s="763"/>
      <c r="O24" s="763"/>
      <c r="P24" s="763"/>
      <c r="Q24" s="763"/>
      <c r="R24" s="763"/>
      <c r="S24" s="763"/>
      <c r="T24" s="763"/>
      <c r="U24" s="763"/>
      <c r="V24" s="763"/>
      <c r="W24" s="763"/>
      <c r="X24" s="763"/>
      <c r="Y24" s="763"/>
      <c r="Z24" s="763"/>
      <c r="AA24" s="763"/>
      <c r="AB24" s="763"/>
      <c r="AC24" s="763"/>
      <c r="AD24" s="763"/>
      <c r="AE24" s="763"/>
      <c r="AF24" s="763"/>
      <c r="AG24" s="763"/>
      <c r="AH24" s="763"/>
      <c r="AI24" s="763"/>
      <c r="AJ24" s="764"/>
    </row>
  </sheetData>
  <sheetProtection password="CFC3" sheet="1"/>
  <mergeCells count="39">
    <mergeCell ref="B18:AJ18"/>
    <mergeCell ref="B21:AJ21"/>
    <mergeCell ref="B24:AJ24"/>
    <mergeCell ref="B15:AJ15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N4"/>
    <mergeCell ref="O4:Q4"/>
    <mergeCell ref="R4:T4"/>
    <mergeCell ref="U4:AJ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>
    <tabColor rgb="FF00B0F0"/>
  </sheetPr>
  <dimension ref="B1:AK54"/>
  <sheetViews>
    <sheetView zoomScale="70" zoomScaleNormal="70" zoomScalePageLayoutView="0" workbookViewId="0" topLeftCell="B1">
      <selection activeCell="B6" sqref="B6:AJ82"/>
    </sheetView>
  </sheetViews>
  <sheetFormatPr defaultColWidth="11.421875" defaultRowHeight="15"/>
  <cols>
    <col min="1" max="1" width="4.57421875" style="397" customWidth="1"/>
    <col min="2" max="2" width="22.57421875" style="457" bestFit="1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27.7109375" style="458" bestFit="1" customWidth="1"/>
    <col min="9" max="9" width="22.421875" style="458" bestFit="1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19" t="s">
        <v>1189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1"/>
    </row>
    <row r="3" spans="2:36" ht="12.75" thickBot="1">
      <c r="B3" s="722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4"/>
    </row>
    <row r="4" spans="2:36" ht="33.75" customHeight="1">
      <c r="B4" s="725" t="s">
        <v>794</v>
      </c>
      <c r="C4" s="726"/>
      <c r="D4" s="726"/>
      <c r="E4" s="726"/>
      <c r="F4" s="726"/>
      <c r="G4" s="726"/>
      <c r="H4" s="727"/>
      <c r="I4" s="728" t="s">
        <v>831</v>
      </c>
      <c r="J4" s="729"/>
      <c r="K4" s="729"/>
      <c r="L4" s="729"/>
      <c r="M4" s="729"/>
      <c r="N4" s="729"/>
      <c r="O4" s="728" t="s">
        <v>757</v>
      </c>
      <c r="P4" s="729"/>
      <c r="Q4" s="729"/>
      <c r="R4" s="729"/>
      <c r="S4" s="729"/>
      <c r="T4" s="730"/>
      <c r="U4" s="731" t="s">
        <v>758</v>
      </c>
      <c r="V4" s="732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3"/>
    </row>
    <row r="5" spans="2:36" ht="35.25" customHeight="1" thickBot="1">
      <c r="B5" s="736" t="s">
        <v>832</v>
      </c>
      <c r="C5" s="737"/>
      <c r="D5" s="738"/>
      <c r="E5" s="398"/>
      <c r="F5" s="737" t="s">
        <v>801</v>
      </c>
      <c r="G5" s="737"/>
      <c r="H5" s="737"/>
      <c r="I5" s="737"/>
      <c r="J5" s="737"/>
      <c r="K5" s="737"/>
      <c r="L5" s="737"/>
      <c r="M5" s="737"/>
      <c r="N5" s="738"/>
      <c r="O5" s="739" t="s">
        <v>759</v>
      </c>
      <c r="P5" s="740"/>
      <c r="Q5" s="740"/>
      <c r="R5" s="740"/>
      <c r="S5" s="740"/>
      <c r="T5" s="740"/>
      <c r="U5" s="740"/>
      <c r="V5" s="740"/>
      <c r="W5" s="740"/>
      <c r="X5" s="740"/>
      <c r="Y5" s="740"/>
      <c r="Z5" s="740"/>
      <c r="AA5" s="740"/>
      <c r="AB5" s="740"/>
      <c r="AC5" s="740"/>
      <c r="AD5" s="740"/>
      <c r="AE5" s="740"/>
      <c r="AF5" s="741"/>
      <c r="AG5" s="742" t="s">
        <v>760</v>
      </c>
      <c r="AH5" s="743"/>
      <c r="AI5" s="743"/>
      <c r="AJ5" s="744"/>
    </row>
    <row r="6" spans="2:36" ht="36" customHeight="1">
      <c r="B6" s="745" t="s">
        <v>761</v>
      </c>
      <c r="C6" s="747" t="s">
        <v>762</v>
      </c>
      <c r="D6" s="748"/>
      <c r="E6" s="748"/>
      <c r="F6" s="748"/>
      <c r="G6" s="748"/>
      <c r="H6" s="748"/>
      <c r="I6" s="751" t="s">
        <v>763</v>
      </c>
      <c r="J6" s="753" t="s">
        <v>764</v>
      </c>
      <c r="K6" s="753" t="s">
        <v>765</v>
      </c>
      <c r="L6" s="717" t="s">
        <v>766</v>
      </c>
      <c r="M6" s="772" t="s">
        <v>767</v>
      </c>
      <c r="N6" s="774" t="s">
        <v>768</v>
      </c>
      <c r="O6" s="776" t="s">
        <v>769</v>
      </c>
      <c r="P6" s="735"/>
      <c r="Q6" s="734" t="s">
        <v>770</v>
      </c>
      <c r="R6" s="735"/>
      <c r="S6" s="734" t="s">
        <v>771</v>
      </c>
      <c r="T6" s="735"/>
      <c r="U6" s="734" t="s">
        <v>772</v>
      </c>
      <c r="V6" s="735"/>
      <c r="W6" s="734" t="s">
        <v>773</v>
      </c>
      <c r="X6" s="735"/>
      <c r="Y6" s="734" t="s">
        <v>774</v>
      </c>
      <c r="Z6" s="735"/>
      <c r="AA6" s="734" t="s">
        <v>775</v>
      </c>
      <c r="AB6" s="735"/>
      <c r="AC6" s="734" t="s">
        <v>776</v>
      </c>
      <c r="AD6" s="735"/>
      <c r="AE6" s="734" t="s">
        <v>777</v>
      </c>
      <c r="AF6" s="765"/>
      <c r="AG6" s="766" t="s">
        <v>778</v>
      </c>
      <c r="AH6" s="768" t="s">
        <v>779</v>
      </c>
      <c r="AI6" s="770" t="s">
        <v>780</v>
      </c>
      <c r="AJ6" s="755" t="s">
        <v>781</v>
      </c>
    </row>
    <row r="7" spans="2:36" ht="80.25" customHeight="1" thickBot="1">
      <c r="B7" s="746"/>
      <c r="C7" s="749"/>
      <c r="D7" s="750"/>
      <c r="E7" s="750"/>
      <c r="F7" s="750"/>
      <c r="G7" s="750"/>
      <c r="H7" s="750"/>
      <c r="I7" s="752"/>
      <c r="J7" s="754" t="s">
        <v>764</v>
      </c>
      <c r="K7" s="754"/>
      <c r="L7" s="718"/>
      <c r="M7" s="773"/>
      <c r="N7" s="775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67"/>
      <c r="AH7" s="769"/>
      <c r="AI7" s="771"/>
      <c r="AJ7" s="756"/>
    </row>
    <row r="8" spans="2:36" ht="108" customHeight="1" thickBot="1">
      <c r="B8" s="403" t="s">
        <v>785</v>
      </c>
      <c r="C8" s="757" t="s">
        <v>469</v>
      </c>
      <c r="D8" s="758"/>
      <c r="E8" s="758"/>
      <c r="F8" s="758"/>
      <c r="G8" s="758"/>
      <c r="H8" s="758"/>
      <c r="I8" s="404" t="s">
        <v>496</v>
      </c>
      <c r="J8" s="405">
        <v>4510</v>
      </c>
      <c r="K8" s="406">
        <v>4510</v>
      </c>
      <c r="L8" s="406"/>
      <c r="M8" s="407"/>
      <c r="N8" s="408"/>
      <c r="O8" s="409">
        <f>O10+O13</f>
        <v>0</v>
      </c>
      <c r="P8" s="410">
        <f aca="true" t="shared" si="0" ref="P8:AD8">P10+P13</f>
        <v>0</v>
      </c>
      <c r="Q8" s="410">
        <f t="shared" si="0"/>
        <v>0</v>
      </c>
      <c r="R8" s="410">
        <f t="shared" si="0"/>
        <v>0</v>
      </c>
      <c r="S8" s="410">
        <f t="shared" si="0"/>
        <v>0</v>
      </c>
      <c r="T8" s="410">
        <f t="shared" si="0"/>
        <v>0</v>
      </c>
      <c r="U8" s="410">
        <f t="shared" si="0"/>
        <v>0</v>
      </c>
      <c r="V8" s="410">
        <f t="shared" si="0"/>
        <v>0</v>
      </c>
      <c r="W8" s="410">
        <f t="shared" si="0"/>
        <v>0</v>
      </c>
      <c r="X8" s="410">
        <f t="shared" si="0"/>
        <v>0</v>
      </c>
      <c r="Y8" s="410">
        <f t="shared" si="0"/>
        <v>0</v>
      </c>
      <c r="Z8" s="410">
        <f t="shared" si="0"/>
        <v>0</v>
      </c>
      <c r="AA8" s="410">
        <f t="shared" si="0"/>
        <v>0</v>
      </c>
      <c r="AB8" s="410">
        <f t="shared" si="0"/>
        <v>0</v>
      </c>
      <c r="AC8" s="410">
        <f t="shared" si="0"/>
        <v>0</v>
      </c>
      <c r="AD8" s="410">
        <f t="shared" si="0"/>
        <v>0</v>
      </c>
      <c r="AE8" s="410">
        <f>SUM(O8,Q8,S8,U8,W8,Y8,AA8,AC8)</f>
        <v>0</v>
      </c>
      <c r="AF8" s="411">
        <f>SUM(P8,R8,T8,V8,X8,Z8,AB8,AD8)</f>
        <v>0</v>
      </c>
      <c r="AG8" s="412">
        <f>AG10+AG13</f>
        <v>0</v>
      </c>
      <c r="AH8" s="413"/>
      <c r="AI8" s="413"/>
      <c r="AJ8" s="414"/>
    </row>
    <row r="9" spans="2:36" ht="5.25" customHeight="1" thickBot="1">
      <c r="B9" s="759"/>
      <c r="C9" s="760"/>
      <c r="D9" s="760"/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Q9" s="760"/>
      <c r="R9" s="760"/>
      <c r="S9" s="760"/>
      <c r="T9" s="760"/>
      <c r="U9" s="760"/>
      <c r="V9" s="760"/>
      <c r="W9" s="760"/>
      <c r="X9" s="760"/>
      <c r="Y9" s="760"/>
      <c r="Z9" s="760"/>
      <c r="AA9" s="760"/>
      <c r="AB9" s="760"/>
      <c r="AC9" s="760"/>
      <c r="AD9" s="760"/>
      <c r="AE9" s="760"/>
      <c r="AF9" s="760"/>
      <c r="AG9" s="760"/>
      <c r="AH9" s="760"/>
      <c r="AI9" s="760"/>
      <c r="AJ9" s="761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1" ref="Q10:AD10">SUM(Q11:Q11)</f>
        <v>0</v>
      </c>
      <c r="R10" s="422">
        <f t="shared" si="1"/>
        <v>0</v>
      </c>
      <c r="S10" s="423">
        <f t="shared" si="1"/>
        <v>0</v>
      </c>
      <c r="T10" s="422">
        <f t="shared" si="1"/>
        <v>0</v>
      </c>
      <c r="U10" s="423">
        <f t="shared" si="1"/>
        <v>0</v>
      </c>
      <c r="V10" s="422">
        <f t="shared" si="1"/>
        <v>0</v>
      </c>
      <c r="W10" s="423">
        <f t="shared" si="1"/>
        <v>0</v>
      </c>
      <c r="X10" s="422">
        <f t="shared" si="1"/>
        <v>0</v>
      </c>
      <c r="Y10" s="423">
        <f t="shared" si="1"/>
        <v>0</v>
      </c>
      <c r="Z10" s="422">
        <f t="shared" si="1"/>
        <v>0</v>
      </c>
      <c r="AA10" s="423">
        <f t="shared" si="1"/>
        <v>0</v>
      </c>
      <c r="AB10" s="422">
        <f>SUM(AB11:AB11)</f>
        <v>0</v>
      </c>
      <c r="AC10" s="423">
        <f t="shared" si="1"/>
        <v>0</v>
      </c>
      <c r="AD10" s="422">
        <f t="shared" si="1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27" t="s">
        <v>833</v>
      </c>
      <c r="C11" s="428"/>
      <c r="D11" s="429"/>
      <c r="E11" s="429"/>
      <c r="F11" s="430"/>
      <c r="G11" s="429"/>
      <c r="H11" s="431" t="s">
        <v>721</v>
      </c>
      <c r="I11" s="431" t="s">
        <v>497</v>
      </c>
      <c r="J11" s="431">
        <v>3764</v>
      </c>
      <c r="K11" s="431">
        <v>3764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4.5" customHeight="1" thickBot="1">
      <c r="B12" s="762"/>
      <c r="C12" s="763"/>
      <c r="D12" s="763"/>
      <c r="E12" s="763"/>
      <c r="F12" s="763"/>
      <c r="G12" s="763"/>
      <c r="H12" s="763"/>
      <c r="I12" s="763"/>
      <c r="J12" s="763"/>
      <c r="K12" s="763"/>
      <c r="L12" s="763"/>
      <c r="M12" s="763"/>
      <c r="N12" s="763"/>
      <c r="O12" s="763"/>
      <c r="P12" s="763"/>
      <c r="Q12" s="763"/>
      <c r="R12" s="763"/>
      <c r="S12" s="763"/>
      <c r="T12" s="763"/>
      <c r="U12" s="763"/>
      <c r="V12" s="763"/>
      <c r="W12" s="763"/>
      <c r="X12" s="763"/>
      <c r="Y12" s="763"/>
      <c r="Z12" s="763"/>
      <c r="AA12" s="763"/>
      <c r="AB12" s="763"/>
      <c r="AC12" s="763"/>
      <c r="AD12" s="763"/>
      <c r="AE12" s="763"/>
      <c r="AF12" s="763"/>
      <c r="AG12" s="763"/>
      <c r="AH12" s="763"/>
      <c r="AI12" s="763"/>
      <c r="AJ12" s="764"/>
    </row>
    <row r="13" spans="2:36" ht="108" customHeight="1" thickBot="1">
      <c r="B13" s="415" t="s">
        <v>44</v>
      </c>
      <c r="C13" s="416" t="s">
        <v>786</v>
      </c>
      <c r="D13" s="416" t="s">
        <v>787</v>
      </c>
      <c r="E13" s="416" t="s">
        <v>793</v>
      </c>
      <c r="F13" s="416" t="s">
        <v>789</v>
      </c>
      <c r="G13" s="416" t="s">
        <v>790</v>
      </c>
      <c r="H13" s="417" t="s">
        <v>791</v>
      </c>
      <c r="I13" s="418" t="s">
        <v>792</v>
      </c>
      <c r="J13" s="416"/>
      <c r="K13" s="443"/>
      <c r="L13" s="443"/>
      <c r="M13" s="419"/>
      <c r="N13" s="420"/>
      <c r="O13" s="421">
        <f>SUM(O14:O14)</f>
        <v>0</v>
      </c>
      <c r="P13" s="422">
        <f>SUM(P14:P14)</f>
        <v>0</v>
      </c>
      <c r="Q13" s="423">
        <f aca="true" t="shared" si="2" ref="Q13:AD13">SUM(Q14:Q14)</f>
        <v>0</v>
      </c>
      <c r="R13" s="422">
        <f t="shared" si="2"/>
        <v>0</v>
      </c>
      <c r="S13" s="423">
        <f t="shared" si="2"/>
        <v>0</v>
      </c>
      <c r="T13" s="422">
        <f t="shared" si="2"/>
        <v>0</v>
      </c>
      <c r="U13" s="423">
        <f t="shared" si="2"/>
        <v>0</v>
      </c>
      <c r="V13" s="422">
        <f t="shared" si="2"/>
        <v>0</v>
      </c>
      <c r="W13" s="423">
        <f t="shared" si="2"/>
        <v>0</v>
      </c>
      <c r="X13" s="422">
        <f t="shared" si="2"/>
        <v>0</v>
      </c>
      <c r="Y13" s="423">
        <f t="shared" si="2"/>
        <v>0</v>
      </c>
      <c r="Z13" s="422">
        <f t="shared" si="2"/>
        <v>0</v>
      </c>
      <c r="AA13" s="423">
        <f t="shared" si="2"/>
        <v>0</v>
      </c>
      <c r="AB13" s="422">
        <f t="shared" si="2"/>
        <v>0</v>
      </c>
      <c r="AC13" s="423">
        <f t="shared" si="2"/>
        <v>0</v>
      </c>
      <c r="AD13" s="422">
        <f t="shared" si="2"/>
        <v>0</v>
      </c>
      <c r="AE13" s="423">
        <f>SUM(O13,Q13,S13,U13,W13,Y13,AA13,AC13)</f>
        <v>0</v>
      </c>
      <c r="AF13" s="422">
        <f>SUM(P13,R13,T13,V13,X13,Z13,AB13,AD13)</f>
        <v>0</v>
      </c>
      <c r="AG13" s="424">
        <f>SUM(AG14:AG14)</f>
        <v>0</v>
      </c>
      <c r="AH13" s="425"/>
      <c r="AI13" s="425"/>
      <c r="AJ13" s="426"/>
    </row>
    <row r="14" spans="2:37" ht="108" customHeight="1" thickBot="1">
      <c r="B14" s="427" t="s">
        <v>833</v>
      </c>
      <c r="C14" s="428"/>
      <c r="D14" s="429"/>
      <c r="E14" s="429"/>
      <c r="F14" s="444"/>
      <c r="G14" s="429"/>
      <c r="H14" s="445" t="s">
        <v>717</v>
      </c>
      <c r="I14" s="446" t="s">
        <v>834</v>
      </c>
      <c r="J14" s="464">
        <v>1</v>
      </c>
      <c r="K14" s="465">
        <v>1</v>
      </c>
      <c r="L14" s="448"/>
      <c r="M14" s="449"/>
      <c r="N14" s="450"/>
      <c r="O14" s="451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52"/>
      <c r="AH14" s="441"/>
      <c r="AI14" s="449"/>
      <c r="AJ14" s="453"/>
      <c r="AK14" s="454"/>
    </row>
    <row r="15" spans="2:36" ht="4.5" customHeight="1" thickBot="1">
      <c r="B15" s="759"/>
      <c r="C15" s="760"/>
      <c r="D15" s="760"/>
      <c r="E15" s="760"/>
      <c r="F15" s="760"/>
      <c r="G15" s="760"/>
      <c r="H15" s="760"/>
      <c r="I15" s="760"/>
      <c r="J15" s="760"/>
      <c r="K15" s="760"/>
      <c r="L15" s="760"/>
      <c r="M15" s="760"/>
      <c r="N15" s="760"/>
      <c r="O15" s="760"/>
      <c r="P15" s="760"/>
      <c r="Q15" s="760"/>
      <c r="R15" s="760"/>
      <c r="S15" s="760"/>
      <c r="T15" s="760"/>
      <c r="U15" s="760"/>
      <c r="V15" s="760"/>
      <c r="W15" s="760"/>
      <c r="X15" s="760"/>
      <c r="Y15" s="760"/>
      <c r="Z15" s="760"/>
      <c r="AA15" s="760"/>
      <c r="AB15" s="760"/>
      <c r="AC15" s="760"/>
      <c r="AD15" s="760"/>
      <c r="AE15" s="760"/>
      <c r="AF15" s="760"/>
      <c r="AG15" s="760"/>
      <c r="AH15" s="760"/>
      <c r="AI15" s="760"/>
      <c r="AJ15" s="761"/>
    </row>
    <row r="16" spans="2:36" ht="108" customHeight="1" thickBot="1">
      <c r="B16" s="415" t="s">
        <v>44</v>
      </c>
      <c r="C16" s="416" t="s">
        <v>786</v>
      </c>
      <c r="D16" s="416" t="s">
        <v>787</v>
      </c>
      <c r="E16" s="416" t="s">
        <v>788</v>
      </c>
      <c r="F16" s="416" t="s">
        <v>789</v>
      </c>
      <c r="G16" s="416" t="s">
        <v>790</v>
      </c>
      <c r="H16" s="417" t="s">
        <v>791</v>
      </c>
      <c r="I16" s="418" t="s">
        <v>792</v>
      </c>
      <c r="J16" s="419"/>
      <c r="K16" s="419"/>
      <c r="L16" s="419"/>
      <c r="M16" s="419"/>
      <c r="N16" s="420"/>
      <c r="O16" s="421">
        <f>SUM(O17:O17)</f>
        <v>0</v>
      </c>
      <c r="P16" s="422">
        <f>SUM(P17:P17)</f>
        <v>0</v>
      </c>
      <c r="Q16" s="423">
        <f aca="true" t="shared" si="3" ref="Q16:AA16">SUM(Q17:Q17)</f>
        <v>0</v>
      </c>
      <c r="R16" s="422">
        <f t="shared" si="3"/>
        <v>0</v>
      </c>
      <c r="S16" s="423">
        <f t="shared" si="3"/>
        <v>0</v>
      </c>
      <c r="T16" s="422">
        <f t="shared" si="3"/>
        <v>0</v>
      </c>
      <c r="U16" s="423">
        <f t="shared" si="3"/>
        <v>0</v>
      </c>
      <c r="V16" s="422">
        <f t="shared" si="3"/>
        <v>0</v>
      </c>
      <c r="W16" s="423">
        <f t="shared" si="3"/>
        <v>0</v>
      </c>
      <c r="X16" s="422">
        <f t="shared" si="3"/>
        <v>0</v>
      </c>
      <c r="Y16" s="423">
        <f t="shared" si="3"/>
        <v>0</v>
      </c>
      <c r="Z16" s="422">
        <f t="shared" si="3"/>
        <v>0</v>
      </c>
      <c r="AA16" s="423">
        <f t="shared" si="3"/>
        <v>0</v>
      </c>
      <c r="AB16" s="422">
        <f>SUM(AB17:AB17)</f>
        <v>0</v>
      </c>
      <c r="AC16" s="423">
        <f>SUM(AC17:AC17)</f>
        <v>0</v>
      </c>
      <c r="AD16" s="422">
        <f>SUM(AD17:AD17)</f>
        <v>0</v>
      </c>
      <c r="AE16" s="423">
        <f>SUM(O16,Q16,S16,U16,W16,Y16,AA16,AC16)</f>
        <v>0</v>
      </c>
      <c r="AF16" s="422">
        <f>SUM(P16,R16,T16,V16,X16,Z16,AB16,AD16)</f>
        <v>0</v>
      </c>
      <c r="AG16" s="424">
        <f>SUM(AG17:AG17)</f>
        <v>0</v>
      </c>
      <c r="AH16" s="425"/>
      <c r="AI16" s="425"/>
      <c r="AJ16" s="426"/>
    </row>
    <row r="17" spans="2:36" ht="108" customHeight="1" thickBot="1">
      <c r="B17" s="427" t="s">
        <v>833</v>
      </c>
      <c r="C17" s="428"/>
      <c r="D17" s="429"/>
      <c r="E17" s="429"/>
      <c r="F17" s="430"/>
      <c r="G17" s="429"/>
      <c r="H17" s="431" t="s">
        <v>718</v>
      </c>
      <c r="I17" s="431" t="s">
        <v>834</v>
      </c>
      <c r="J17" s="464">
        <v>1</v>
      </c>
      <c r="K17" s="466">
        <v>1</v>
      </c>
      <c r="L17" s="433"/>
      <c r="M17" s="433"/>
      <c r="N17" s="434"/>
      <c r="O17" s="435"/>
      <c r="P17" s="436"/>
      <c r="Q17" s="437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9"/>
      <c r="AF17" s="439"/>
      <c r="AG17" s="440"/>
      <c r="AH17" s="441"/>
      <c r="AI17" s="441"/>
      <c r="AJ17" s="442"/>
    </row>
    <row r="18" spans="2:36" ht="4.5" customHeight="1" thickBot="1">
      <c r="B18" s="762"/>
      <c r="C18" s="763"/>
      <c r="D18" s="763"/>
      <c r="E18" s="763"/>
      <c r="F18" s="763"/>
      <c r="G18" s="763"/>
      <c r="H18" s="763"/>
      <c r="I18" s="763"/>
      <c r="J18" s="763"/>
      <c r="K18" s="763"/>
      <c r="L18" s="763"/>
      <c r="M18" s="763"/>
      <c r="N18" s="763"/>
      <c r="O18" s="763"/>
      <c r="P18" s="763"/>
      <c r="Q18" s="763"/>
      <c r="R18" s="763"/>
      <c r="S18" s="763"/>
      <c r="T18" s="763"/>
      <c r="U18" s="763"/>
      <c r="V18" s="763"/>
      <c r="W18" s="763"/>
      <c r="X18" s="763"/>
      <c r="Y18" s="763"/>
      <c r="Z18" s="763"/>
      <c r="AA18" s="763"/>
      <c r="AB18" s="763"/>
      <c r="AC18" s="763"/>
      <c r="AD18" s="763"/>
      <c r="AE18" s="763"/>
      <c r="AF18" s="763"/>
      <c r="AG18" s="763"/>
      <c r="AH18" s="763"/>
      <c r="AI18" s="763"/>
      <c r="AJ18" s="764"/>
    </row>
    <row r="19" spans="2:36" ht="108" customHeight="1" thickBot="1">
      <c r="B19" s="415" t="s">
        <v>44</v>
      </c>
      <c r="C19" s="416" t="s">
        <v>786</v>
      </c>
      <c r="D19" s="416" t="s">
        <v>787</v>
      </c>
      <c r="E19" s="416" t="s">
        <v>793</v>
      </c>
      <c r="F19" s="416" t="s">
        <v>789</v>
      </c>
      <c r="G19" s="416" t="s">
        <v>790</v>
      </c>
      <c r="H19" s="417" t="s">
        <v>791</v>
      </c>
      <c r="I19" s="418" t="s">
        <v>792</v>
      </c>
      <c r="J19" s="416"/>
      <c r="K19" s="443"/>
      <c r="L19" s="443"/>
      <c r="M19" s="419"/>
      <c r="N19" s="420"/>
      <c r="O19" s="421">
        <f>SUM(O20:O20)</f>
        <v>0</v>
      </c>
      <c r="P19" s="422">
        <f>SUM(P20:P20)</f>
        <v>0</v>
      </c>
      <c r="Q19" s="423">
        <f aca="true" t="shared" si="4" ref="Q19:AD19">SUM(Q20:Q20)</f>
        <v>0</v>
      </c>
      <c r="R19" s="422">
        <f t="shared" si="4"/>
        <v>0</v>
      </c>
      <c r="S19" s="423">
        <f t="shared" si="4"/>
        <v>0</v>
      </c>
      <c r="T19" s="422">
        <f t="shared" si="4"/>
        <v>0</v>
      </c>
      <c r="U19" s="423">
        <f t="shared" si="4"/>
        <v>0</v>
      </c>
      <c r="V19" s="422">
        <f t="shared" si="4"/>
        <v>0</v>
      </c>
      <c r="W19" s="423">
        <f t="shared" si="4"/>
        <v>0</v>
      </c>
      <c r="X19" s="422">
        <f t="shared" si="4"/>
        <v>0</v>
      </c>
      <c r="Y19" s="423">
        <f t="shared" si="4"/>
        <v>0</v>
      </c>
      <c r="Z19" s="422">
        <f t="shared" si="4"/>
        <v>0</v>
      </c>
      <c r="AA19" s="423">
        <f t="shared" si="4"/>
        <v>0</v>
      </c>
      <c r="AB19" s="422">
        <f t="shared" si="4"/>
        <v>0</v>
      </c>
      <c r="AC19" s="423">
        <f t="shared" si="4"/>
        <v>0</v>
      </c>
      <c r="AD19" s="422">
        <f t="shared" si="4"/>
        <v>0</v>
      </c>
      <c r="AE19" s="423">
        <f>SUM(O19,Q19,S19,U19,W19,Y19,AA19,AC19)</f>
        <v>0</v>
      </c>
      <c r="AF19" s="422">
        <f>SUM(P19,R19,T19,V19,X19,Z19,AB19,AD19)</f>
        <v>0</v>
      </c>
      <c r="AG19" s="424">
        <f>SUM(AG20:AG20)</f>
        <v>0</v>
      </c>
      <c r="AH19" s="425"/>
      <c r="AI19" s="425"/>
      <c r="AJ19" s="426"/>
    </row>
    <row r="20" spans="2:36" ht="108" customHeight="1" thickBot="1">
      <c r="B20" s="427" t="s">
        <v>837</v>
      </c>
      <c r="C20" s="428"/>
      <c r="D20" s="429"/>
      <c r="E20" s="429"/>
      <c r="F20" s="444"/>
      <c r="G20" s="429"/>
      <c r="H20" s="445" t="s">
        <v>835</v>
      </c>
      <c r="I20" s="446" t="s">
        <v>836</v>
      </c>
      <c r="J20" s="431">
        <v>1</v>
      </c>
      <c r="K20" s="447">
        <v>4</v>
      </c>
      <c r="L20" s="448"/>
      <c r="M20" s="449"/>
      <c r="N20" s="450"/>
      <c r="O20" s="451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52"/>
      <c r="AH20" s="441"/>
      <c r="AI20" s="449"/>
      <c r="AJ20" s="453"/>
    </row>
    <row r="21" spans="2:36" ht="4.5" customHeight="1" thickBot="1">
      <c r="B21" s="762"/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763"/>
      <c r="N21" s="763"/>
      <c r="O21" s="763"/>
      <c r="P21" s="763"/>
      <c r="Q21" s="763"/>
      <c r="R21" s="763"/>
      <c r="S21" s="763"/>
      <c r="T21" s="763"/>
      <c r="U21" s="763"/>
      <c r="V21" s="763"/>
      <c r="W21" s="763"/>
      <c r="X21" s="763"/>
      <c r="Y21" s="763"/>
      <c r="Z21" s="763"/>
      <c r="AA21" s="763"/>
      <c r="AB21" s="763"/>
      <c r="AC21" s="763"/>
      <c r="AD21" s="763"/>
      <c r="AE21" s="763"/>
      <c r="AF21" s="763"/>
      <c r="AG21" s="763"/>
      <c r="AH21" s="763"/>
      <c r="AI21" s="763"/>
      <c r="AJ21" s="764"/>
    </row>
    <row r="22" spans="2:36" ht="108" customHeight="1" thickBot="1">
      <c r="B22" s="415" t="s">
        <v>44</v>
      </c>
      <c r="C22" s="416" t="s">
        <v>786</v>
      </c>
      <c r="D22" s="416" t="s">
        <v>787</v>
      </c>
      <c r="E22" s="416" t="s">
        <v>788</v>
      </c>
      <c r="F22" s="416" t="s">
        <v>789</v>
      </c>
      <c r="G22" s="416" t="s">
        <v>790</v>
      </c>
      <c r="H22" s="417" t="s">
        <v>791</v>
      </c>
      <c r="I22" s="418" t="s">
        <v>792</v>
      </c>
      <c r="J22" s="419"/>
      <c r="K22" s="419"/>
      <c r="L22" s="419"/>
      <c r="M22" s="419"/>
      <c r="N22" s="420"/>
      <c r="O22" s="421">
        <f>SUM(O23:O23)</f>
        <v>0</v>
      </c>
      <c r="P22" s="422">
        <f>SUM(P23:P23)</f>
        <v>0</v>
      </c>
      <c r="Q22" s="423">
        <f aca="true" t="shared" si="5" ref="Q22:AA22">SUM(Q23:Q23)</f>
        <v>0</v>
      </c>
      <c r="R22" s="422">
        <f t="shared" si="5"/>
        <v>0</v>
      </c>
      <c r="S22" s="423">
        <f t="shared" si="5"/>
        <v>0</v>
      </c>
      <c r="T22" s="422">
        <f t="shared" si="5"/>
        <v>0</v>
      </c>
      <c r="U22" s="423">
        <f t="shared" si="5"/>
        <v>0</v>
      </c>
      <c r="V22" s="422">
        <f t="shared" si="5"/>
        <v>0</v>
      </c>
      <c r="W22" s="423">
        <f t="shared" si="5"/>
        <v>0</v>
      </c>
      <c r="X22" s="422">
        <f t="shared" si="5"/>
        <v>0</v>
      </c>
      <c r="Y22" s="423">
        <f t="shared" si="5"/>
        <v>0</v>
      </c>
      <c r="Z22" s="422">
        <f t="shared" si="5"/>
        <v>0</v>
      </c>
      <c r="AA22" s="423">
        <f t="shared" si="5"/>
        <v>0</v>
      </c>
      <c r="AB22" s="422">
        <f>SUM(AB23:AB23)</f>
        <v>0</v>
      </c>
      <c r="AC22" s="423">
        <f>SUM(AC23:AC23)</f>
        <v>0</v>
      </c>
      <c r="AD22" s="422">
        <f>SUM(AD23:AD23)</f>
        <v>0</v>
      </c>
      <c r="AE22" s="423">
        <f>SUM(O22,Q22,S22,U22,W22,Y22,AA22,AC22)</f>
        <v>0</v>
      </c>
      <c r="AF22" s="422">
        <f>SUM(P22,R22,T22,V22,X22,Z22,AB22,AD22)</f>
        <v>0</v>
      </c>
      <c r="AG22" s="424">
        <f>SUM(AG23:AG23)</f>
        <v>0</v>
      </c>
      <c r="AH22" s="425"/>
      <c r="AI22" s="425"/>
      <c r="AJ22" s="426"/>
    </row>
    <row r="23" spans="2:36" ht="108" customHeight="1" thickBot="1">
      <c r="B23" s="427" t="s">
        <v>833</v>
      </c>
      <c r="C23" s="428"/>
      <c r="D23" s="429"/>
      <c r="E23" s="429"/>
      <c r="F23" s="430"/>
      <c r="G23" s="429"/>
      <c r="H23" s="431" t="s">
        <v>838</v>
      </c>
      <c r="I23" s="431" t="s">
        <v>839</v>
      </c>
      <c r="J23" s="431">
        <v>0</v>
      </c>
      <c r="K23" s="432">
        <v>4</v>
      </c>
      <c r="L23" s="433"/>
      <c r="M23" s="433"/>
      <c r="N23" s="434"/>
      <c r="O23" s="435"/>
      <c r="P23" s="436"/>
      <c r="Q23" s="437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9"/>
      <c r="AF23" s="439"/>
      <c r="AG23" s="440"/>
      <c r="AH23" s="441"/>
      <c r="AI23" s="441"/>
      <c r="AJ23" s="442"/>
    </row>
    <row r="24" spans="2:36" ht="4.5" customHeight="1" thickBot="1">
      <c r="B24" s="762"/>
      <c r="C24" s="763"/>
      <c r="D24" s="763"/>
      <c r="E24" s="763"/>
      <c r="F24" s="763"/>
      <c r="G24" s="763"/>
      <c r="H24" s="763"/>
      <c r="I24" s="763"/>
      <c r="J24" s="763"/>
      <c r="K24" s="763"/>
      <c r="L24" s="763"/>
      <c r="M24" s="763"/>
      <c r="N24" s="763"/>
      <c r="O24" s="763"/>
      <c r="P24" s="763"/>
      <c r="Q24" s="763"/>
      <c r="R24" s="763"/>
      <c r="S24" s="763"/>
      <c r="T24" s="763"/>
      <c r="U24" s="763"/>
      <c r="V24" s="763"/>
      <c r="W24" s="763"/>
      <c r="X24" s="763"/>
      <c r="Y24" s="763"/>
      <c r="Z24" s="763"/>
      <c r="AA24" s="763"/>
      <c r="AB24" s="763"/>
      <c r="AC24" s="763"/>
      <c r="AD24" s="763"/>
      <c r="AE24" s="763"/>
      <c r="AF24" s="763"/>
      <c r="AG24" s="763"/>
      <c r="AH24" s="763"/>
      <c r="AI24" s="763"/>
      <c r="AJ24" s="764"/>
    </row>
    <row r="25" spans="2:36" ht="108" customHeight="1" thickBot="1">
      <c r="B25" s="415" t="s">
        <v>44</v>
      </c>
      <c r="C25" s="416" t="s">
        <v>786</v>
      </c>
      <c r="D25" s="416" t="s">
        <v>787</v>
      </c>
      <c r="E25" s="416" t="s">
        <v>793</v>
      </c>
      <c r="F25" s="416" t="s">
        <v>789</v>
      </c>
      <c r="G25" s="416" t="s">
        <v>790</v>
      </c>
      <c r="H25" s="417" t="s">
        <v>791</v>
      </c>
      <c r="I25" s="418" t="s">
        <v>792</v>
      </c>
      <c r="J25" s="416"/>
      <c r="K25" s="443"/>
      <c r="L25" s="443"/>
      <c r="M25" s="419"/>
      <c r="N25" s="420"/>
      <c r="O25" s="421">
        <f>SUM(O26:O26)</f>
        <v>0</v>
      </c>
      <c r="P25" s="422">
        <f>SUM(P26:P26)</f>
        <v>0</v>
      </c>
      <c r="Q25" s="423">
        <f aca="true" t="shared" si="6" ref="Q25:AD25">SUM(Q26:Q26)</f>
        <v>0</v>
      </c>
      <c r="R25" s="422">
        <f t="shared" si="6"/>
        <v>0</v>
      </c>
      <c r="S25" s="423">
        <f t="shared" si="6"/>
        <v>0</v>
      </c>
      <c r="T25" s="422">
        <f t="shared" si="6"/>
        <v>0</v>
      </c>
      <c r="U25" s="423">
        <f t="shared" si="6"/>
        <v>0</v>
      </c>
      <c r="V25" s="422">
        <f t="shared" si="6"/>
        <v>0</v>
      </c>
      <c r="W25" s="423">
        <f t="shared" si="6"/>
        <v>0</v>
      </c>
      <c r="X25" s="422">
        <f t="shared" si="6"/>
        <v>0</v>
      </c>
      <c r="Y25" s="423">
        <f t="shared" si="6"/>
        <v>0</v>
      </c>
      <c r="Z25" s="422">
        <f t="shared" si="6"/>
        <v>0</v>
      </c>
      <c r="AA25" s="423">
        <f t="shared" si="6"/>
        <v>0</v>
      </c>
      <c r="AB25" s="422">
        <f t="shared" si="6"/>
        <v>0</v>
      </c>
      <c r="AC25" s="423">
        <f t="shared" si="6"/>
        <v>0</v>
      </c>
      <c r="AD25" s="422">
        <f t="shared" si="6"/>
        <v>0</v>
      </c>
      <c r="AE25" s="423">
        <f>SUM(O25,Q25,S25,U25,W25,Y25,AA25,AC25)</f>
        <v>0</v>
      </c>
      <c r="AF25" s="422">
        <f>SUM(P25,R25,T25,V25,X25,Z25,AB25,AD25)</f>
        <v>0</v>
      </c>
      <c r="AG25" s="424">
        <f>SUM(AG26:AG26)</f>
        <v>0</v>
      </c>
      <c r="AH25" s="425"/>
      <c r="AI25" s="425"/>
      <c r="AJ25" s="426"/>
    </row>
    <row r="26" spans="2:36" ht="108" customHeight="1" thickBot="1">
      <c r="B26" s="427" t="s">
        <v>833</v>
      </c>
      <c r="C26" s="428"/>
      <c r="D26" s="429"/>
      <c r="E26" s="429"/>
      <c r="F26" s="444"/>
      <c r="G26" s="429"/>
      <c r="H26" s="445" t="s">
        <v>840</v>
      </c>
      <c r="I26" s="446" t="s">
        <v>841</v>
      </c>
      <c r="J26" s="431">
        <v>0</v>
      </c>
      <c r="K26" s="447">
        <v>1</v>
      </c>
      <c r="L26" s="448"/>
      <c r="M26" s="449"/>
      <c r="N26" s="450"/>
      <c r="O26" s="451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52"/>
      <c r="AH26" s="441"/>
      <c r="AI26" s="449"/>
      <c r="AJ26" s="453"/>
    </row>
    <row r="27" spans="2:36" ht="4.5" customHeight="1" thickBot="1">
      <c r="B27" s="762"/>
      <c r="C27" s="763"/>
      <c r="D27" s="763"/>
      <c r="E27" s="763"/>
      <c r="F27" s="763"/>
      <c r="G27" s="763"/>
      <c r="H27" s="763"/>
      <c r="I27" s="763"/>
      <c r="J27" s="763"/>
      <c r="K27" s="763"/>
      <c r="L27" s="763"/>
      <c r="M27" s="763"/>
      <c r="N27" s="763"/>
      <c r="O27" s="763"/>
      <c r="P27" s="763"/>
      <c r="Q27" s="763"/>
      <c r="R27" s="763"/>
      <c r="S27" s="763"/>
      <c r="T27" s="763"/>
      <c r="U27" s="763"/>
      <c r="V27" s="763"/>
      <c r="W27" s="763"/>
      <c r="X27" s="763"/>
      <c r="Y27" s="763"/>
      <c r="Z27" s="763"/>
      <c r="AA27" s="763"/>
      <c r="AB27" s="763"/>
      <c r="AC27" s="763"/>
      <c r="AD27" s="763"/>
      <c r="AE27" s="763"/>
      <c r="AF27" s="763"/>
      <c r="AG27" s="763"/>
      <c r="AH27" s="763"/>
      <c r="AI27" s="763"/>
      <c r="AJ27" s="764"/>
    </row>
    <row r="28" spans="2:36" ht="108" customHeight="1" thickBot="1">
      <c r="B28" s="415" t="s">
        <v>44</v>
      </c>
      <c r="C28" s="416" t="s">
        <v>786</v>
      </c>
      <c r="D28" s="416" t="s">
        <v>787</v>
      </c>
      <c r="E28" s="416" t="s">
        <v>788</v>
      </c>
      <c r="F28" s="416" t="s">
        <v>789</v>
      </c>
      <c r="G28" s="416" t="s">
        <v>790</v>
      </c>
      <c r="H28" s="417" t="s">
        <v>791</v>
      </c>
      <c r="I28" s="418" t="s">
        <v>792</v>
      </c>
      <c r="J28" s="419"/>
      <c r="K28" s="419"/>
      <c r="L28" s="419"/>
      <c r="M28" s="419"/>
      <c r="N28" s="420"/>
      <c r="O28" s="421">
        <f>SUM(O29:O29)</f>
        <v>0</v>
      </c>
      <c r="P28" s="422">
        <f>SUM(P29:P29)</f>
        <v>0</v>
      </c>
      <c r="Q28" s="423">
        <f aca="true" t="shared" si="7" ref="Q28:AA28">SUM(Q29:Q29)</f>
        <v>0</v>
      </c>
      <c r="R28" s="422">
        <f t="shared" si="7"/>
        <v>0</v>
      </c>
      <c r="S28" s="423">
        <f t="shared" si="7"/>
        <v>0</v>
      </c>
      <c r="T28" s="422">
        <f t="shared" si="7"/>
        <v>0</v>
      </c>
      <c r="U28" s="423">
        <f t="shared" si="7"/>
        <v>0</v>
      </c>
      <c r="V28" s="422">
        <f t="shared" si="7"/>
        <v>0</v>
      </c>
      <c r="W28" s="423">
        <f t="shared" si="7"/>
        <v>0</v>
      </c>
      <c r="X28" s="422">
        <f t="shared" si="7"/>
        <v>0</v>
      </c>
      <c r="Y28" s="423">
        <f t="shared" si="7"/>
        <v>0</v>
      </c>
      <c r="Z28" s="422">
        <f t="shared" si="7"/>
        <v>0</v>
      </c>
      <c r="AA28" s="423">
        <f t="shared" si="7"/>
        <v>0</v>
      </c>
      <c r="AB28" s="422">
        <f>SUM(AB29:AB29)</f>
        <v>0</v>
      </c>
      <c r="AC28" s="423">
        <f>SUM(AC29:AC29)</f>
        <v>0</v>
      </c>
      <c r="AD28" s="422">
        <f>SUM(AD29:AD29)</f>
        <v>0</v>
      </c>
      <c r="AE28" s="423">
        <f>SUM(O28,Q28,S28,U28,W28,Y28,AA28,AC28)</f>
        <v>0</v>
      </c>
      <c r="AF28" s="422">
        <f>SUM(P28,R28,T28,V28,X28,Z28,AB28,AD28)</f>
        <v>0</v>
      </c>
      <c r="AG28" s="424">
        <f>SUM(AG29:AG29)</f>
        <v>0</v>
      </c>
      <c r="AH28" s="425"/>
      <c r="AI28" s="425"/>
      <c r="AJ28" s="426"/>
    </row>
    <row r="29" spans="2:36" ht="108" customHeight="1" thickBot="1">
      <c r="B29" s="427" t="s">
        <v>833</v>
      </c>
      <c r="C29" s="428"/>
      <c r="D29" s="429"/>
      <c r="E29" s="429"/>
      <c r="F29" s="430"/>
      <c r="G29" s="429"/>
      <c r="H29" s="431" t="s">
        <v>842</v>
      </c>
      <c r="I29" s="431" t="s">
        <v>843</v>
      </c>
      <c r="J29" s="431">
        <v>0</v>
      </c>
      <c r="K29" s="432">
        <v>25</v>
      </c>
      <c r="L29" s="433"/>
      <c r="M29" s="433"/>
      <c r="N29" s="434"/>
      <c r="O29" s="435"/>
      <c r="P29" s="436"/>
      <c r="Q29" s="437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9"/>
      <c r="AF29" s="439"/>
      <c r="AG29" s="440"/>
      <c r="AH29" s="441"/>
      <c r="AI29" s="441"/>
      <c r="AJ29" s="442"/>
    </row>
    <row r="30" spans="2:36" ht="4.5" customHeight="1" thickBot="1">
      <c r="B30" s="762"/>
      <c r="C30" s="763"/>
      <c r="D30" s="763"/>
      <c r="E30" s="763"/>
      <c r="F30" s="763"/>
      <c r="G30" s="763"/>
      <c r="H30" s="763"/>
      <c r="I30" s="763"/>
      <c r="J30" s="763"/>
      <c r="K30" s="763"/>
      <c r="L30" s="763"/>
      <c r="M30" s="763"/>
      <c r="N30" s="763"/>
      <c r="O30" s="763"/>
      <c r="P30" s="763"/>
      <c r="Q30" s="763"/>
      <c r="R30" s="763"/>
      <c r="S30" s="763"/>
      <c r="T30" s="763"/>
      <c r="U30" s="763"/>
      <c r="V30" s="763"/>
      <c r="W30" s="763"/>
      <c r="X30" s="763"/>
      <c r="Y30" s="763"/>
      <c r="Z30" s="763"/>
      <c r="AA30" s="763"/>
      <c r="AB30" s="763"/>
      <c r="AC30" s="763"/>
      <c r="AD30" s="763"/>
      <c r="AE30" s="763"/>
      <c r="AF30" s="763"/>
      <c r="AG30" s="763"/>
      <c r="AH30" s="763"/>
      <c r="AI30" s="763"/>
      <c r="AJ30" s="764"/>
    </row>
    <row r="31" spans="2:36" ht="108" customHeight="1" thickBot="1">
      <c r="B31" s="415" t="s">
        <v>44</v>
      </c>
      <c r="C31" s="416" t="s">
        <v>786</v>
      </c>
      <c r="D31" s="416" t="s">
        <v>787</v>
      </c>
      <c r="E31" s="416" t="s">
        <v>793</v>
      </c>
      <c r="F31" s="416" t="s">
        <v>789</v>
      </c>
      <c r="G31" s="416" t="s">
        <v>790</v>
      </c>
      <c r="H31" s="417" t="s">
        <v>791</v>
      </c>
      <c r="I31" s="418" t="s">
        <v>792</v>
      </c>
      <c r="J31" s="416"/>
      <c r="K31" s="443"/>
      <c r="L31" s="443"/>
      <c r="M31" s="419"/>
      <c r="N31" s="420"/>
      <c r="O31" s="421">
        <f>SUM(O32:O32)</f>
        <v>0</v>
      </c>
      <c r="P31" s="422">
        <f>SUM(P32:P32)</f>
        <v>0</v>
      </c>
      <c r="Q31" s="423">
        <f aca="true" t="shared" si="8" ref="Q31:AD31">SUM(Q32:Q32)</f>
        <v>0</v>
      </c>
      <c r="R31" s="422">
        <f t="shared" si="8"/>
        <v>0</v>
      </c>
      <c r="S31" s="423">
        <f t="shared" si="8"/>
        <v>0</v>
      </c>
      <c r="T31" s="422">
        <f t="shared" si="8"/>
        <v>0</v>
      </c>
      <c r="U31" s="423">
        <f t="shared" si="8"/>
        <v>0</v>
      </c>
      <c r="V31" s="422">
        <f t="shared" si="8"/>
        <v>0</v>
      </c>
      <c r="W31" s="423">
        <f t="shared" si="8"/>
        <v>0</v>
      </c>
      <c r="X31" s="422">
        <f t="shared" si="8"/>
        <v>0</v>
      </c>
      <c r="Y31" s="423">
        <f t="shared" si="8"/>
        <v>0</v>
      </c>
      <c r="Z31" s="422">
        <f t="shared" si="8"/>
        <v>0</v>
      </c>
      <c r="AA31" s="423">
        <f t="shared" si="8"/>
        <v>0</v>
      </c>
      <c r="AB31" s="422">
        <f t="shared" si="8"/>
        <v>0</v>
      </c>
      <c r="AC31" s="423">
        <f t="shared" si="8"/>
        <v>0</v>
      </c>
      <c r="AD31" s="422">
        <f t="shared" si="8"/>
        <v>0</v>
      </c>
      <c r="AE31" s="423">
        <f>SUM(O31,Q31,S31,U31,W31,Y31,AA31,AC31)</f>
        <v>0</v>
      </c>
      <c r="AF31" s="422">
        <f>SUM(P31,R31,T31,V31,X31,Z31,AB31,AD31)</f>
        <v>0</v>
      </c>
      <c r="AG31" s="424">
        <f>SUM(AG32:AG32)</f>
        <v>0</v>
      </c>
      <c r="AH31" s="425"/>
      <c r="AI31" s="425"/>
      <c r="AJ31" s="426"/>
    </row>
    <row r="32" spans="2:36" ht="108" customHeight="1" thickBot="1">
      <c r="B32" s="467"/>
      <c r="C32" s="428"/>
      <c r="D32" s="429"/>
      <c r="E32" s="429"/>
      <c r="F32" s="444"/>
      <c r="G32" s="429"/>
      <c r="H32" s="445" t="s">
        <v>844</v>
      </c>
      <c r="I32" s="446" t="s">
        <v>845</v>
      </c>
      <c r="J32" s="431">
        <v>0</v>
      </c>
      <c r="K32" s="447">
        <v>4</v>
      </c>
      <c r="L32" s="448"/>
      <c r="M32" s="449"/>
      <c r="N32" s="450"/>
      <c r="O32" s="451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52"/>
      <c r="AH32" s="441"/>
      <c r="AI32" s="449"/>
      <c r="AJ32" s="453"/>
    </row>
    <row r="33" spans="2:36" ht="4.5" customHeight="1" thickBot="1">
      <c r="B33" s="762"/>
      <c r="C33" s="763"/>
      <c r="D33" s="763"/>
      <c r="E33" s="763"/>
      <c r="F33" s="763"/>
      <c r="G33" s="763"/>
      <c r="H33" s="763"/>
      <c r="I33" s="763"/>
      <c r="J33" s="763"/>
      <c r="K33" s="763"/>
      <c r="L33" s="763"/>
      <c r="M33" s="763"/>
      <c r="N33" s="763"/>
      <c r="O33" s="763"/>
      <c r="P33" s="763"/>
      <c r="Q33" s="763"/>
      <c r="R33" s="763"/>
      <c r="S33" s="763"/>
      <c r="T33" s="763"/>
      <c r="U33" s="763"/>
      <c r="V33" s="763"/>
      <c r="W33" s="763"/>
      <c r="X33" s="763"/>
      <c r="Y33" s="763"/>
      <c r="Z33" s="763"/>
      <c r="AA33" s="763"/>
      <c r="AB33" s="763"/>
      <c r="AC33" s="763"/>
      <c r="AD33" s="763"/>
      <c r="AE33" s="763"/>
      <c r="AF33" s="763"/>
      <c r="AG33" s="763"/>
      <c r="AH33" s="763"/>
      <c r="AI33" s="763"/>
      <c r="AJ33" s="764"/>
    </row>
    <row r="34" spans="2:36" ht="108" customHeight="1" thickBot="1">
      <c r="B34" s="415" t="s">
        <v>44</v>
      </c>
      <c r="C34" s="416" t="s">
        <v>786</v>
      </c>
      <c r="D34" s="416" t="s">
        <v>787</v>
      </c>
      <c r="E34" s="416" t="s">
        <v>788</v>
      </c>
      <c r="F34" s="416" t="s">
        <v>789</v>
      </c>
      <c r="G34" s="416" t="s">
        <v>790</v>
      </c>
      <c r="H34" s="417" t="s">
        <v>791</v>
      </c>
      <c r="I34" s="418" t="s">
        <v>792</v>
      </c>
      <c r="J34" s="419"/>
      <c r="K34" s="419"/>
      <c r="L34" s="419"/>
      <c r="M34" s="419"/>
      <c r="N34" s="420"/>
      <c r="O34" s="421">
        <f>SUM(O35:O35)</f>
        <v>0</v>
      </c>
      <c r="P34" s="422">
        <f>SUM(P35:P35)</f>
        <v>0</v>
      </c>
      <c r="Q34" s="423">
        <f aca="true" t="shared" si="9" ref="Q34:AA34">SUM(Q35:Q35)</f>
        <v>0</v>
      </c>
      <c r="R34" s="422">
        <f t="shared" si="9"/>
        <v>0</v>
      </c>
      <c r="S34" s="423">
        <f t="shared" si="9"/>
        <v>0</v>
      </c>
      <c r="T34" s="422">
        <f t="shared" si="9"/>
        <v>0</v>
      </c>
      <c r="U34" s="423">
        <f t="shared" si="9"/>
        <v>0</v>
      </c>
      <c r="V34" s="422">
        <f t="shared" si="9"/>
        <v>0</v>
      </c>
      <c r="W34" s="423">
        <f t="shared" si="9"/>
        <v>0</v>
      </c>
      <c r="X34" s="422">
        <f t="shared" si="9"/>
        <v>0</v>
      </c>
      <c r="Y34" s="423">
        <f t="shared" si="9"/>
        <v>0</v>
      </c>
      <c r="Z34" s="422">
        <f t="shared" si="9"/>
        <v>0</v>
      </c>
      <c r="AA34" s="423">
        <f t="shared" si="9"/>
        <v>0</v>
      </c>
      <c r="AB34" s="422">
        <f>SUM(AB35:AB35)</f>
        <v>0</v>
      </c>
      <c r="AC34" s="423">
        <f>SUM(AC35:AC35)</f>
        <v>0</v>
      </c>
      <c r="AD34" s="422">
        <f>SUM(AD35:AD35)</f>
        <v>0</v>
      </c>
      <c r="AE34" s="423">
        <f>SUM(O34,Q34,S34,U34,W34,Y34,AA34,AC34)</f>
        <v>0</v>
      </c>
      <c r="AF34" s="422">
        <f>SUM(P34,R34,T34,V34,X34,Z34,AB34,AD34)</f>
        <v>0</v>
      </c>
      <c r="AG34" s="424">
        <f>SUM(AG35:AG35)</f>
        <v>0</v>
      </c>
      <c r="AH34" s="425"/>
      <c r="AI34" s="425"/>
      <c r="AJ34" s="426"/>
    </row>
    <row r="35" spans="2:36" ht="108" customHeight="1" thickBot="1">
      <c r="B35" s="427" t="s">
        <v>833</v>
      </c>
      <c r="C35" s="428"/>
      <c r="D35" s="429"/>
      <c r="E35" s="429"/>
      <c r="F35" s="430"/>
      <c r="G35" s="429"/>
      <c r="H35" s="431" t="s">
        <v>846</v>
      </c>
      <c r="I35" s="431" t="s">
        <v>847</v>
      </c>
      <c r="J35" s="431">
        <v>0</v>
      </c>
      <c r="K35" s="432">
        <v>16</v>
      </c>
      <c r="L35" s="433"/>
      <c r="M35" s="433"/>
      <c r="N35" s="434"/>
      <c r="O35" s="435"/>
      <c r="P35" s="436"/>
      <c r="Q35" s="437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9"/>
      <c r="AF35" s="439"/>
      <c r="AG35" s="440"/>
      <c r="AH35" s="441"/>
      <c r="AI35" s="441"/>
      <c r="AJ35" s="442"/>
    </row>
    <row r="36" spans="2:36" ht="4.5" customHeight="1" thickBot="1">
      <c r="B36" s="762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763"/>
      <c r="N36" s="763"/>
      <c r="O36" s="763"/>
      <c r="P36" s="763"/>
      <c r="Q36" s="763"/>
      <c r="R36" s="763"/>
      <c r="S36" s="763"/>
      <c r="T36" s="763"/>
      <c r="U36" s="763"/>
      <c r="V36" s="763"/>
      <c r="W36" s="763"/>
      <c r="X36" s="763"/>
      <c r="Y36" s="763"/>
      <c r="Z36" s="763"/>
      <c r="AA36" s="763"/>
      <c r="AB36" s="763"/>
      <c r="AC36" s="763"/>
      <c r="AD36" s="763"/>
      <c r="AE36" s="763"/>
      <c r="AF36" s="763"/>
      <c r="AG36" s="763"/>
      <c r="AH36" s="763"/>
      <c r="AI36" s="763"/>
      <c r="AJ36" s="764"/>
    </row>
    <row r="37" spans="2:36" ht="108" customHeight="1" thickBot="1">
      <c r="B37" s="415" t="s">
        <v>44</v>
      </c>
      <c r="C37" s="416" t="s">
        <v>786</v>
      </c>
      <c r="D37" s="416" t="s">
        <v>787</v>
      </c>
      <c r="E37" s="416" t="s">
        <v>793</v>
      </c>
      <c r="F37" s="416" t="s">
        <v>789</v>
      </c>
      <c r="G37" s="416" t="s">
        <v>790</v>
      </c>
      <c r="H37" s="417" t="s">
        <v>791</v>
      </c>
      <c r="I37" s="418" t="s">
        <v>792</v>
      </c>
      <c r="J37" s="416"/>
      <c r="K37" s="443"/>
      <c r="L37" s="443"/>
      <c r="M37" s="419"/>
      <c r="N37" s="420"/>
      <c r="O37" s="421">
        <f>SUM(O38:O38)</f>
        <v>0</v>
      </c>
      <c r="P37" s="422">
        <f>SUM(P38:P38)</f>
        <v>0</v>
      </c>
      <c r="Q37" s="423">
        <f aca="true" t="shared" si="10" ref="Q37:AD37">SUM(Q38:Q38)</f>
        <v>0</v>
      </c>
      <c r="R37" s="422">
        <f t="shared" si="10"/>
        <v>0</v>
      </c>
      <c r="S37" s="423">
        <f t="shared" si="10"/>
        <v>0</v>
      </c>
      <c r="T37" s="422">
        <f t="shared" si="10"/>
        <v>0</v>
      </c>
      <c r="U37" s="423">
        <f t="shared" si="10"/>
        <v>0</v>
      </c>
      <c r="V37" s="422">
        <f t="shared" si="10"/>
        <v>0</v>
      </c>
      <c r="W37" s="423">
        <f t="shared" si="10"/>
        <v>0</v>
      </c>
      <c r="X37" s="422">
        <f t="shared" si="10"/>
        <v>0</v>
      </c>
      <c r="Y37" s="423">
        <f t="shared" si="10"/>
        <v>0</v>
      </c>
      <c r="Z37" s="422">
        <f t="shared" si="10"/>
        <v>0</v>
      </c>
      <c r="AA37" s="423">
        <f t="shared" si="10"/>
        <v>0</v>
      </c>
      <c r="AB37" s="422">
        <f t="shared" si="10"/>
        <v>0</v>
      </c>
      <c r="AC37" s="423">
        <f t="shared" si="10"/>
        <v>0</v>
      </c>
      <c r="AD37" s="422">
        <f t="shared" si="10"/>
        <v>0</v>
      </c>
      <c r="AE37" s="423">
        <f>SUM(O37,Q37,S37,U37,W37,Y37,AA37,AC37)</f>
        <v>0</v>
      </c>
      <c r="AF37" s="422">
        <f>SUM(P37,R37,T37,V37,X37,Z37,AB37,AD37)</f>
        <v>0</v>
      </c>
      <c r="AG37" s="424">
        <f>SUM(AG38:AG38)</f>
        <v>0</v>
      </c>
      <c r="AH37" s="425"/>
      <c r="AI37" s="425"/>
      <c r="AJ37" s="426"/>
    </row>
    <row r="38" spans="2:36" ht="108" customHeight="1" thickBot="1">
      <c r="B38" s="427" t="s">
        <v>833</v>
      </c>
      <c r="C38" s="428"/>
      <c r="D38" s="429"/>
      <c r="E38" s="429"/>
      <c r="F38" s="444"/>
      <c r="G38" s="429"/>
      <c r="H38" s="445" t="s">
        <v>848</v>
      </c>
      <c r="I38" s="446" t="s">
        <v>849</v>
      </c>
      <c r="J38" s="431">
        <v>0</v>
      </c>
      <c r="K38" s="447">
        <v>4</v>
      </c>
      <c r="L38" s="448"/>
      <c r="M38" s="449"/>
      <c r="N38" s="450"/>
      <c r="O38" s="451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39"/>
      <c r="AA38" s="439"/>
      <c r="AB38" s="439"/>
      <c r="AC38" s="439"/>
      <c r="AD38" s="439"/>
      <c r="AE38" s="439"/>
      <c r="AF38" s="439"/>
      <c r="AG38" s="452"/>
      <c r="AH38" s="441"/>
      <c r="AI38" s="449"/>
      <c r="AJ38" s="453"/>
    </row>
    <row r="39" spans="2:36" ht="4.5" customHeight="1" thickBot="1">
      <c r="B39" s="762"/>
      <c r="C39" s="763"/>
      <c r="D39" s="763"/>
      <c r="E39" s="763"/>
      <c r="F39" s="763"/>
      <c r="G39" s="763"/>
      <c r="H39" s="763"/>
      <c r="I39" s="763"/>
      <c r="J39" s="763"/>
      <c r="K39" s="763"/>
      <c r="L39" s="763"/>
      <c r="M39" s="763"/>
      <c r="N39" s="763"/>
      <c r="O39" s="763"/>
      <c r="P39" s="763"/>
      <c r="Q39" s="763"/>
      <c r="R39" s="763"/>
      <c r="S39" s="763"/>
      <c r="T39" s="763"/>
      <c r="U39" s="763"/>
      <c r="V39" s="763"/>
      <c r="W39" s="763"/>
      <c r="X39" s="763"/>
      <c r="Y39" s="763"/>
      <c r="Z39" s="763"/>
      <c r="AA39" s="763"/>
      <c r="AB39" s="763"/>
      <c r="AC39" s="763"/>
      <c r="AD39" s="763"/>
      <c r="AE39" s="763"/>
      <c r="AF39" s="763"/>
      <c r="AG39" s="763"/>
      <c r="AH39" s="763"/>
      <c r="AI39" s="763"/>
      <c r="AJ39" s="764"/>
    </row>
    <row r="40" spans="2:36" ht="108" customHeight="1" thickBot="1">
      <c r="B40" s="415" t="s">
        <v>44</v>
      </c>
      <c r="C40" s="416" t="s">
        <v>786</v>
      </c>
      <c r="D40" s="416" t="s">
        <v>787</v>
      </c>
      <c r="E40" s="416" t="s">
        <v>788</v>
      </c>
      <c r="F40" s="416" t="s">
        <v>789</v>
      </c>
      <c r="G40" s="416" t="s">
        <v>790</v>
      </c>
      <c r="H40" s="417" t="s">
        <v>791</v>
      </c>
      <c r="I40" s="418" t="s">
        <v>792</v>
      </c>
      <c r="J40" s="419"/>
      <c r="K40" s="419"/>
      <c r="L40" s="419"/>
      <c r="M40" s="419"/>
      <c r="N40" s="420"/>
      <c r="O40" s="421">
        <f>SUM(O41:O41)</f>
        <v>0</v>
      </c>
      <c r="P40" s="422">
        <f>SUM(P41:P41)</f>
        <v>0</v>
      </c>
      <c r="Q40" s="423">
        <f aca="true" t="shared" si="11" ref="Q40:AA40">SUM(Q41:Q41)</f>
        <v>0</v>
      </c>
      <c r="R40" s="422">
        <f t="shared" si="11"/>
        <v>0</v>
      </c>
      <c r="S40" s="423">
        <f t="shared" si="11"/>
        <v>0</v>
      </c>
      <c r="T40" s="422">
        <f t="shared" si="11"/>
        <v>0</v>
      </c>
      <c r="U40" s="423">
        <f t="shared" si="11"/>
        <v>0</v>
      </c>
      <c r="V40" s="422">
        <f t="shared" si="11"/>
        <v>0</v>
      </c>
      <c r="W40" s="423">
        <f t="shared" si="11"/>
        <v>0</v>
      </c>
      <c r="X40" s="422">
        <f t="shared" si="11"/>
        <v>0</v>
      </c>
      <c r="Y40" s="423">
        <f t="shared" si="11"/>
        <v>0</v>
      </c>
      <c r="Z40" s="422">
        <f t="shared" si="11"/>
        <v>0</v>
      </c>
      <c r="AA40" s="423">
        <f t="shared" si="11"/>
        <v>0</v>
      </c>
      <c r="AB40" s="422">
        <f>SUM(AB41:AB41)</f>
        <v>0</v>
      </c>
      <c r="AC40" s="423">
        <f>SUM(AC41:AC41)</f>
        <v>0</v>
      </c>
      <c r="AD40" s="422">
        <f>SUM(AD41:AD41)</f>
        <v>0</v>
      </c>
      <c r="AE40" s="423">
        <f>SUM(O40,Q40,S40,U40,W40,Y40,AA40,AC40)</f>
        <v>0</v>
      </c>
      <c r="AF40" s="422">
        <f>SUM(P40,R40,T40,V40,X40,Z40,AB40,AD40)</f>
        <v>0</v>
      </c>
      <c r="AG40" s="424">
        <f>SUM(AG41:AG41)</f>
        <v>0</v>
      </c>
      <c r="AH40" s="425"/>
      <c r="AI40" s="425"/>
      <c r="AJ40" s="426"/>
    </row>
    <row r="41" spans="2:36" ht="108" customHeight="1" thickBot="1">
      <c r="B41" s="427" t="s">
        <v>833</v>
      </c>
      <c r="C41" s="428"/>
      <c r="D41" s="429"/>
      <c r="E41" s="429"/>
      <c r="F41" s="430"/>
      <c r="G41" s="429"/>
      <c r="H41" s="431" t="s">
        <v>724</v>
      </c>
      <c r="I41" s="431" t="s">
        <v>850</v>
      </c>
      <c r="J41" s="431">
        <v>0</v>
      </c>
      <c r="K41" s="432">
        <v>4</v>
      </c>
      <c r="L41" s="433"/>
      <c r="M41" s="433"/>
      <c r="N41" s="434"/>
      <c r="O41" s="435"/>
      <c r="P41" s="436"/>
      <c r="Q41" s="437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9"/>
      <c r="AF41" s="439"/>
      <c r="AG41" s="440"/>
      <c r="AH41" s="441"/>
      <c r="AI41" s="441"/>
      <c r="AJ41" s="442"/>
    </row>
    <row r="42" spans="2:36" ht="62.25" customHeight="1" thickBot="1">
      <c r="B42" s="762"/>
      <c r="C42" s="763"/>
      <c r="D42" s="763"/>
      <c r="E42" s="763"/>
      <c r="F42" s="763"/>
      <c r="G42" s="763"/>
      <c r="H42" s="763"/>
      <c r="I42" s="763"/>
      <c r="J42" s="763"/>
      <c r="K42" s="763"/>
      <c r="L42" s="763"/>
      <c r="M42" s="763"/>
      <c r="N42" s="763"/>
      <c r="O42" s="763"/>
      <c r="P42" s="763"/>
      <c r="Q42" s="763"/>
      <c r="R42" s="763"/>
      <c r="S42" s="763"/>
      <c r="T42" s="763"/>
      <c r="U42" s="763"/>
      <c r="V42" s="763"/>
      <c r="W42" s="763"/>
      <c r="X42" s="763"/>
      <c r="Y42" s="763"/>
      <c r="Z42" s="763"/>
      <c r="AA42" s="763"/>
      <c r="AB42" s="763"/>
      <c r="AC42" s="763"/>
      <c r="AD42" s="763"/>
      <c r="AE42" s="763"/>
      <c r="AF42" s="763"/>
      <c r="AG42" s="763"/>
      <c r="AH42" s="763"/>
      <c r="AI42" s="763"/>
      <c r="AJ42" s="764"/>
    </row>
    <row r="43" spans="2:36" ht="4.5" customHeight="1" thickBot="1">
      <c r="B43" s="762"/>
      <c r="C43" s="763"/>
      <c r="D43" s="763"/>
      <c r="E43" s="763"/>
      <c r="F43" s="763"/>
      <c r="G43" s="763"/>
      <c r="H43" s="763"/>
      <c r="I43" s="763"/>
      <c r="J43" s="763"/>
      <c r="K43" s="763"/>
      <c r="L43" s="763"/>
      <c r="M43" s="763"/>
      <c r="N43" s="763"/>
      <c r="O43" s="763"/>
      <c r="P43" s="763"/>
      <c r="Q43" s="763"/>
      <c r="R43" s="763"/>
      <c r="S43" s="763"/>
      <c r="T43" s="763"/>
      <c r="U43" s="763"/>
      <c r="V43" s="763"/>
      <c r="W43" s="763"/>
      <c r="X43" s="763"/>
      <c r="Y43" s="763"/>
      <c r="Z43" s="763"/>
      <c r="AA43" s="763"/>
      <c r="AB43" s="763"/>
      <c r="AC43" s="763"/>
      <c r="AD43" s="763"/>
      <c r="AE43" s="763"/>
      <c r="AF43" s="763"/>
      <c r="AG43" s="763"/>
      <c r="AH43" s="763"/>
      <c r="AI43" s="763"/>
      <c r="AJ43" s="764"/>
    </row>
    <row r="44" spans="2:36" ht="35.25" customHeight="1" thickBot="1">
      <c r="B44" s="736" t="s">
        <v>832</v>
      </c>
      <c r="C44" s="737"/>
      <c r="D44" s="738"/>
      <c r="E44" s="398"/>
      <c r="F44" s="737" t="s">
        <v>801</v>
      </c>
      <c r="G44" s="737"/>
      <c r="H44" s="737"/>
      <c r="I44" s="737"/>
      <c r="J44" s="737"/>
      <c r="K44" s="737"/>
      <c r="L44" s="737"/>
      <c r="M44" s="737"/>
      <c r="N44" s="738"/>
      <c r="O44" s="739" t="s">
        <v>759</v>
      </c>
      <c r="P44" s="740"/>
      <c r="Q44" s="740"/>
      <c r="R44" s="740"/>
      <c r="S44" s="740"/>
      <c r="T44" s="740"/>
      <c r="U44" s="740"/>
      <c r="V44" s="740"/>
      <c r="W44" s="740"/>
      <c r="X44" s="740"/>
      <c r="Y44" s="740"/>
      <c r="Z44" s="740"/>
      <c r="AA44" s="740"/>
      <c r="AB44" s="740"/>
      <c r="AC44" s="740"/>
      <c r="AD44" s="740"/>
      <c r="AE44" s="740"/>
      <c r="AF44" s="741"/>
      <c r="AG44" s="742" t="s">
        <v>760</v>
      </c>
      <c r="AH44" s="743"/>
      <c r="AI44" s="743"/>
      <c r="AJ44" s="744"/>
    </row>
    <row r="45" spans="2:36" ht="35.25" customHeight="1">
      <c r="B45" s="745" t="s">
        <v>761</v>
      </c>
      <c r="C45" s="747" t="s">
        <v>762</v>
      </c>
      <c r="D45" s="748"/>
      <c r="E45" s="748"/>
      <c r="F45" s="748"/>
      <c r="G45" s="748"/>
      <c r="H45" s="748"/>
      <c r="I45" s="751" t="s">
        <v>763</v>
      </c>
      <c r="J45" s="753" t="s">
        <v>764</v>
      </c>
      <c r="K45" s="753" t="s">
        <v>765</v>
      </c>
      <c r="L45" s="717" t="s">
        <v>766</v>
      </c>
      <c r="M45" s="772" t="s">
        <v>767</v>
      </c>
      <c r="N45" s="774" t="s">
        <v>768</v>
      </c>
      <c r="O45" s="776" t="s">
        <v>769</v>
      </c>
      <c r="P45" s="735"/>
      <c r="Q45" s="734" t="s">
        <v>770</v>
      </c>
      <c r="R45" s="735"/>
      <c r="S45" s="734" t="s">
        <v>771</v>
      </c>
      <c r="T45" s="735"/>
      <c r="U45" s="734" t="s">
        <v>772</v>
      </c>
      <c r="V45" s="735"/>
      <c r="W45" s="734" t="s">
        <v>773</v>
      </c>
      <c r="X45" s="735"/>
      <c r="Y45" s="734" t="s">
        <v>774</v>
      </c>
      <c r="Z45" s="735"/>
      <c r="AA45" s="734" t="s">
        <v>775</v>
      </c>
      <c r="AB45" s="735"/>
      <c r="AC45" s="734" t="s">
        <v>776</v>
      </c>
      <c r="AD45" s="735"/>
      <c r="AE45" s="734" t="s">
        <v>777</v>
      </c>
      <c r="AF45" s="765"/>
      <c r="AG45" s="766" t="s">
        <v>778</v>
      </c>
      <c r="AH45" s="768" t="s">
        <v>779</v>
      </c>
      <c r="AI45" s="770" t="s">
        <v>780</v>
      </c>
      <c r="AJ45" s="755" t="s">
        <v>781</v>
      </c>
    </row>
    <row r="46" spans="2:36" ht="80.25" customHeight="1" thickBot="1">
      <c r="B46" s="746"/>
      <c r="C46" s="749"/>
      <c r="D46" s="750"/>
      <c r="E46" s="750"/>
      <c r="F46" s="750"/>
      <c r="G46" s="750"/>
      <c r="H46" s="750"/>
      <c r="I46" s="752"/>
      <c r="J46" s="754" t="s">
        <v>764</v>
      </c>
      <c r="K46" s="754"/>
      <c r="L46" s="718"/>
      <c r="M46" s="773"/>
      <c r="N46" s="775"/>
      <c r="O46" s="399" t="s">
        <v>782</v>
      </c>
      <c r="P46" s="400" t="s">
        <v>783</v>
      </c>
      <c r="Q46" s="401" t="s">
        <v>782</v>
      </c>
      <c r="R46" s="400" t="s">
        <v>783</v>
      </c>
      <c r="S46" s="401" t="s">
        <v>782</v>
      </c>
      <c r="T46" s="400" t="s">
        <v>783</v>
      </c>
      <c r="U46" s="401" t="s">
        <v>782</v>
      </c>
      <c r="V46" s="400" t="s">
        <v>783</v>
      </c>
      <c r="W46" s="401" t="s">
        <v>782</v>
      </c>
      <c r="X46" s="400" t="s">
        <v>783</v>
      </c>
      <c r="Y46" s="401" t="s">
        <v>782</v>
      </c>
      <c r="Z46" s="400" t="s">
        <v>783</v>
      </c>
      <c r="AA46" s="401" t="s">
        <v>782</v>
      </c>
      <c r="AB46" s="400" t="s">
        <v>784</v>
      </c>
      <c r="AC46" s="401" t="s">
        <v>782</v>
      </c>
      <c r="AD46" s="400" t="s">
        <v>784</v>
      </c>
      <c r="AE46" s="401" t="s">
        <v>782</v>
      </c>
      <c r="AF46" s="402" t="s">
        <v>784</v>
      </c>
      <c r="AG46" s="767"/>
      <c r="AH46" s="769"/>
      <c r="AI46" s="771"/>
      <c r="AJ46" s="756"/>
    </row>
    <row r="47" spans="2:36" ht="108" customHeight="1" thickBot="1">
      <c r="B47" s="403" t="s">
        <v>785</v>
      </c>
      <c r="C47" s="757" t="s">
        <v>726</v>
      </c>
      <c r="D47" s="758"/>
      <c r="E47" s="758"/>
      <c r="F47" s="758"/>
      <c r="G47" s="758"/>
      <c r="H47" s="758"/>
      <c r="I47" s="404" t="s">
        <v>851</v>
      </c>
      <c r="J47" s="459">
        <v>1</v>
      </c>
      <c r="K47" s="459">
        <v>1</v>
      </c>
      <c r="L47" s="406"/>
      <c r="M47" s="407"/>
      <c r="N47" s="408"/>
      <c r="O47" s="409" t="e">
        <f>SUM(O49,O52,#REF!,#REF!)</f>
        <v>#REF!</v>
      </c>
      <c r="P47" s="410" t="e">
        <f>SUM(P49,P52,#REF!,#REF!)</f>
        <v>#REF!</v>
      </c>
      <c r="Q47" s="410" t="e">
        <f>SUM(Q49,Q52,#REF!,#REF!)</f>
        <v>#REF!</v>
      </c>
      <c r="R47" s="410" t="e">
        <f>SUM(R49,R52,#REF!,#REF!)</f>
        <v>#REF!</v>
      </c>
      <c r="S47" s="410" t="e">
        <f>SUM(S49,S52,#REF!,#REF!)</f>
        <v>#REF!</v>
      </c>
      <c r="T47" s="410" t="e">
        <f>SUM(T49,T52,#REF!,#REF!)</f>
        <v>#REF!</v>
      </c>
      <c r="U47" s="410" t="e">
        <f>SUM(U49,U52,#REF!,#REF!)</f>
        <v>#REF!</v>
      </c>
      <c r="V47" s="410" t="e">
        <f>SUM(V49,V52,#REF!,#REF!)</f>
        <v>#REF!</v>
      </c>
      <c r="W47" s="410" t="e">
        <f>SUM(W49,W52,#REF!,#REF!)</f>
        <v>#REF!</v>
      </c>
      <c r="X47" s="410" t="e">
        <f>SUM(X49,X52,#REF!,#REF!)</f>
        <v>#REF!</v>
      </c>
      <c r="Y47" s="410" t="e">
        <f>SUM(Y49,Y52,#REF!,#REF!)</f>
        <v>#REF!</v>
      </c>
      <c r="Z47" s="410" t="e">
        <f>SUM(Z49,Z52,#REF!,#REF!)</f>
        <v>#REF!</v>
      </c>
      <c r="AA47" s="410" t="e">
        <f>SUM(AA49,AA52,#REF!,#REF!)</f>
        <v>#REF!</v>
      </c>
      <c r="AB47" s="410" t="e">
        <f>SUM(AB49,AB52,#REF!,#REF!)</f>
        <v>#REF!</v>
      </c>
      <c r="AC47" s="410" t="e">
        <f>SUM(AC49,AC52,#REF!,#REF!)</f>
        <v>#REF!</v>
      </c>
      <c r="AD47" s="410" t="e">
        <f>SUM(AD49,AD52,#REF!,#REF!)</f>
        <v>#REF!</v>
      </c>
      <c r="AE47" s="410" t="e">
        <f>SUM(O47,Q47,S47,U47,W47,Y47,AA47,AC47)</f>
        <v>#REF!</v>
      </c>
      <c r="AF47" s="411" t="e">
        <f>SUM(P47,R47,T47,V47,X47,Z47,AB47,AD47)</f>
        <v>#REF!</v>
      </c>
      <c r="AG47" s="412">
        <f>AG49+AG52</f>
        <v>0</v>
      </c>
      <c r="AH47" s="413"/>
      <c r="AI47" s="413"/>
      <c r="AJ47" s="414"/>
    </row>
    <row r="48" spans="2:36" ht="4.5" customHeight="1" thickBot="1">
      <c r="B48" s="759"/>
      <c r="C48" s="760"/>
      <c r="D48" s="760"/>
      <c r="E48" s="760"/>
      <c r="F48" s="760"/>
      <c r="G48" s="760"/>
      <c r="H48" s="760"/>
      <c r="I48" s="760"/>
      <c r="J48" s="760"/>
      <c r="K48" s="760"/>
      <c r="L48" s="760"/>
      <c r="M48" s="760"/>
      <c r="N48" s="760"/>
      <c r="O48" s="760"/>
      <c r="P48" s="760"/>
      <c r="Q48" s="760"/>
      <c r="R48" s="760"/>
      <c r="S48" s="760"/>
      <c r="T48" s="760"/>
      <c r="U48" s="760"/>
      <c r="V48" s="760"/>
      <c r="W48" s="760"/>
      <c r="X48" s="760"/>
      <c r="Y48" s="760"/>
      <c r="Z48" s="760"/>
      <c r="AA48" s="760"/>
      <c r="AB48" s="760"/>
      <c r="AC48" s="760"/>
      <c r="AD48" s="760"/>
      <c r="AE48" s="760"/>
      <c r="AF48" s="760"/>
      <c r="AG48" s="760"/>
      <c r="AH48" s="760"/>
      <c r="AI48" s="760"/>
      <c r="AJ48" s="761"/>
    </row>
    <row r="49" spans="2:36" ht="108" customHeight="1" thickBot="1">
      <c r="B49" s="415" t="s">
        <v>44</v>
      </c>
      <c r="C49" s="416" t="s">
        <v>786</v>
      </c>
      <c r="D49" s="416" t="s">
        <v>787</v>
      </c>
      <c r="E49" s="416" t="s">
        <v>788</v>
      </c>
      <c r="F49" s="416" t="s">
        <v>789</v>
      </c>
      <c r="G49" s="416" t="s">
        <v>790</v>
      </c>
      <c r="H49" s="417" t="s">
        <v>791</v>
      </c>
      <c r="I49" s="418" t="s">
        <v>792</v>
      </c>
      <c r="J49" s="419"/>
      <c r="K49" s="419"/>
      <c r="L49" s="419"/>
      <c r="M49" s="419"/>
      <c r="N49" s="420"/>
      <c r="O49" s="421">
        <f>SUM(O50:O50)</f>
        <v>0</v>
      </c>
      <c r="P49" s="422">
        <f>SUM(P50:P50)</f>
        <v>0</v>
      </c>
      <c r="Q49" s="423">
        <f aca="true" t="shared" si="12" ref="Q49:AA49">SUM(Q50:Q50)</f>
        <v>0</v>
      </c>
      <c r="R49" s="422">
        <f t="shared" si="12"/>
        <v>0</v>
      </c>
      <c r="S49" s="423">
        <f t="shared" si="12"/>
        <v>0</v>
      </c>
      <c r="T49" s="422">
        <f t="shared" si="12"/>
        <v>0</v>
      </c>
      <c r="U49" s="423">
        <f t="shared" si="12"/>
        <v>0</v>
      </c>
      <c r="V49" s="422">
        <f t="shared" si="12"/>
        <v>0</v>
      </c>
      <c r="W49" s="423">
        <f t="shared" si="12"/>
        <v>0</v>
      </c>
      <c r="X49" s="422">
        <f t="shared" si="12"/>
        <v>0</v>
      </c>
      <c r="Y49" s="423">
        <f t="shared" si="12"/>
        <v>0</v>
      </c>
      <c r="Z49" s="422">
        <f t="shared" si="12"/>
        <v>0</v>
      </c>
      <c r="AA49" s="423">
        <f t="shared" si="12"/>
        <v>0</v>
      </c>
      <c r="AB49" s="422">
        <f>SUM(AB50:AB50)</f>
        <v>0</v>
      </c>
      <c r="AC49" s="423">
        <f>SUM(AC50:AC50)</f>
        <v>0</v>
      </c>
      <c r="AD49" s="422">
        <f>SUM(AD50:AD50)</f>
        <v>0</v>
      </c>
      <c r="AE49" s="423">
        <f>SUM(O49,Q49,S49,U49,W49,Y49,AA49,AC49)</f>
        <v>0</v>
      </c>
      <c r="AF49" s="422">
        <f>SUM(P49,R49,T49,V49,X49,Z49,AB49,AD49)</f>
        <v>0</v>
      </c>
      <c r="AG49" s="424">
        <f>SUM(AG50:AG50)</f>
        <v>0</v>
      </c>
      <c r="AH49" s="425"/>
      <c r="AI49" s="425"/>
      <c r="AJ49" s="426"/>
    </row>
    <row r="50" spans="2:36" ht="108" customHeight="1" thickBot="1">
      <c r="B50" s="427" t="s">
        <v>852</v>
      </c>
      <c r="C50" s="428"/>
      <c r="D50" s="429"/>
      <c r="E50" s="429"/>
      <c r="F50" s="430"/>
      <c r="G50" s="429"/>
      <c r="H50" s="431" t="s">
        <v>853</v>
      </c>
      <c r="I50" s="431" t="s">
        <v>854</v>
      </c>
      <c r="J50" s="431">
        <v>3</v>
      </c>
      <c r="K50" s="432">
        <v>12</v>
      </c>
      <c r="L50" s="433"/>
      <c r="M50" s="433"/>
      <c r="N50" s="434"/>
      <c r="O50" s="435"/>
      <c r="P50" s="436"/>
      <c r="Q50" s="437"/>
      <c r="R50" s="438"/>
      <c r="S50" s="438"/>
      <c r="T50" s="438"/>
      <c r="U50" s="438"/>
      <c r="V50" s="438"/>
      <c r="W50" s="438"/>
      <c r="X50" s="438"/>
      <c r="Y50" s="438"/>
      <c r="Z50" s="438"/>
      <c r="AA50" s="438"/>
      <c r="AB50" s="438"/>
      <c r="AC50" s="438"/>
      <c r="AD50" s="438"/>
      <c r="AE50" s="439"/>
      <c r="AF50" s="439"/>
      <c r="AG50" s="440"/>
      <c r="AH50" s="441"/>
      <c r="AI50" s="441"/>
      <c r="AJ50" s="442"/>
    </row>
    <row r="51" spans="2:36" ht="4.5" customHeight="1" thickBot="1">
      <c r="B51" s="762"/>
      <c r="C51" s="763"/>
      <c r="D51" s="763"/>
      <c r="E51" s="763"/>
      <c r="F51" s="763"/>
      <c r="G51" s="763"/>
      <c r="H51" s="763"/>
      <c r="I51" s="763"/>
      <c r="J51" s="763"/>
      <c r="K51" s="763"/>
      <c r="L51" s="763"/>
      <c r="M51" s="763"/>
      <c r="N51" s="763"/>
      <c r="O51" s="763"/>
      <c r="P51" s="763"/>
      <c r="Q51" s="763"/>
      <c r="R51" s="763"/>
      <c r="S51" s="763"/>
      <c r="T51" s="763"/>
      <c r="U51" s="763"/>
      <c r="V51" s="763"/>
      <c r="W51" s="763"/>
      <c r="X51" s="763"/>
      <c r="Y51" s="763"/>
      <c r="Z51" s="763"/>
      <c r="AA51" s="763"/>
      <c r="AB51" s="763"/>
      <c r="AC51" s="763"/>
      <c r="AD51" s="763"/>
      <c r="AE51" s="763"/>
      <c r="AF51" s="763"/>
      <c r="AG51" s="763"/>
      <c r="AH51" s="763"/>
      <c r="AI51" s="763"/>
      <c r="AJ51" s="764"/>
    </row>
    <row r="52" spans="2:36" ht="108" customHeight="1" thickBot="1">
      <c r="B52" s="415" t="s">
        <v>44</v>
      </c>
      <c r="C52" s="416" t="s">
        <v>786</v>
      </c>
      <c r="D52" s="416" t="s">
        <v>787</v>
      </c>
      <c r="E52" s="416" t="s">
        <v>793</v>
      </c>
      <c r="F52" s="416" t="s">
        <v>789</v>
      </c>
      <c r="G52" s="416" t="s">
        <v>790</v>
      </c>
      <c r="H52" s="417" t="s">
        <v>791</v>
      </c>
      <c r="I52" s="418" t="s">
        <v>792</v>
      </c>
      <c r="J52" s="416"/>
      <c r="K52" s="443"/>
      <c r="L52" s="443"/>
      <c r="M52" s="419"/>
      <c r="N52" s="420"/>
      <c r="O52" s="421">
        <f>SUM(O53:O53)</f>
        <v>0</v>
      </c>
      <c r="P52" s="422">
        <f>SUM(P53:P53)</f>
        <v>0</v>
      </c>
      <c r="Q52" s="423">
        <f aca="true" t="shared" si="13" ref="Q52:AD52">SUM(Q53:Q53)</f>
        <v>0</v>
      </c>
      <c r="R52" s="422">
        <f t="shared" si="13"/>
        <v>0</v>
      </c>
      <c r="S52" s="423">
        <f t="shared" si="13"/>
        <v>0</v>
      </c>
      <c r="T52" s="422">
        <f t="shared" si="13"/>
        <v>0</v>
      </c>
      <c r="U52" s="423">
        <f t="shared" si="13"/>
        <v>0</v>
      </c>
      <c r="V52" s="422">
        <f t="shared" si="13"/>
        <v>0</v>
      </c>
      <c r="W52" s="423">
        <f t="shared" si="13"/>
        <v>0</v>
      </c>
      <c r="X52" s="422">
        <f t="shared" si="13"/>
        <v>0</v>
      </c>
      <c r="Y52" s="423">
        <f t="shared" si="13"/>
        <v>0</v>
      </c>
      <c r="Z52" s="422">
        <f t="shared" si="13"/>
        <v>0</v>
      </c>
      <c r="AA52" s="423">
        <f t="shared" si="13"/>
        <v>0</v>
      </c>
      <c r="AB52" s="422">
        <f t="shared" si="13"/>
        <v>0</v>
      </c>
      <c r="AC52" s="423">
        <f t="shared" si="13"/>
        <v>0</v>
      </c>
      <c r="AD52" s="422">
        <f t="shared" si="13"/>
        <v>0</v>
      </c>
      <c r="AE52" s="423">
        <f>SUM(O52,Q52,S52,U52,W52,Y52,AA52,AC52)</f>
        <v>0</v>
      </c>
      <c r="AF52" s="422">
        <f>SUM(P52,R52,T52,V52,X52,Z52,AB52,AD52)</f>
        <v>0</v>
      </c>
      <c r="AG52" s="424">
        <f>SUM(AG53:AG53)</f>
        <v>0</v>
      </c>
      <c r="AH52" s="425"/>
      <c r="AI52" s="425"/>
      <c r="AJ52" s="426"/>
    </row>
    <row r="53" spans="2:36" ht="108" customHeight="1" thickBot="1">
      <c r="B53" s="427" t="s">
        <v>852</v>
      </c>
      <c r="C53" s="428"/>
      <c r="D53" s="429"/>
      <c r="E53" s="429"/>
      <c r="F53" s="444"/>
      <c r="G53" s="429"/>
      <c r="H53" s="445" t="s">
        <v>855</v>
      </c>
      <c r="I53" s="446" t="s">
        <v>847</v>
      </c>
      <c r="J53" s="431">
        <v>0</v>
      </c>
      <c r="K53" s="447">
        <v>8</v>
      </c>
      <c r="L53" s="448"/>
      <c r="M53" s="449"/>
      <c r="N53" s="450"/>
      <c r="O53" s="451"/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39"/>
      <c r="AA53" s="439"/>
      <c r="AB53" s="439"/>
      <c r="AC53" s="439"/>
      <c r="AD53" s="439"/>
      <c r="AE53" s="439"/>
      <c r="AF53" s="439"/>
      <c r="AG53" s="452"/>
      <c r="AH53" s="441"/>
      <c r="AI53" s="449"/>
      <c r="AJ53" s="453"/>
    </row>
    <row r="54" spans="2:36" ht="4.5" customHeight="1" thickBot="1">
      <c r="B54" s="762"/>
      <c r="C54" s="763"/>
      <c r="D54" s="763"/>
      <c r="E54" s="763"/>
      <c r="F54" s="763"/>
      <c r="G54" s="763"/>
      <c r="H54" s="763"/>
      <c r="I54" s="763"/>
      <c r="J54" s="763"/>
      <c r="K54" s="763"/>
      <c r="L54" s="763"/>
      <c r="M54" s="763"/>
      <c r="N54" s="763"/>
      <c r="O54" s="763"/>
      <c r="P54" s="763"/>
      <c r="Q54" s="763"/>
      <c r="R54" s="763"/>
      <c r="S54" s="763"/>
      <c r="T54" s="763"/>
      <c r="U54" s="763"/>
      <c r="V54" s="763"/>
      <c r="W54" s="763"/>
      <c r="X54" s="763"/>
      <c r="Y54" s="763"/>
      <c r="Z54" s="763"/>
      <c r="AA54" s="763"/>
      <c r="AB54" s="763"/>
      <c r="AC54" s="763"/>
      <c r="AD54" s="763"/>
      <c r="AE54" s="763"/>
      <c r="AF54" s="763"/>
      <c r="AG54" s="763"/>
      <c r="AH54" s="763"/>
      <c r="AI54" s="763"/>
      <c r="AJ54" s="764"/>
    </row>
  </sheetData>
  <sheetProtection password="CFC3" sheet="1"/>
  <mergeCells count="75">
    <mergeCell ref="B54:AJ54"/>
    <mergeCell ref="AH45:AH46"/>
    <mergeCell ref="AI45:AI46"/>
    <mergeCell ref="AJ45:AJ46"/>
    <mergeCell ref="C47:H47"/>
    <mergeCell ref="B48:AJ48"/>
    <mergeCell ref="B51:AJ51"/>
    <mergeCell ref="W45:X45"/>
    <mergeCell ref="Y45:Z45"/>
    <mergeCell ref="AA45:AB45"/>
    <mergeCell ref="AC45:AD45"/>
    <mergeCell ref="AE45:AF45"/>
    <mergeCell ref="AG45:AG46"/>
    <mergeCell ref="M45:M46"/>
    <mergeCell ref="N45:N46"/>
    <mergeCell ref="O45:P45"/>
    <mergeCell ref="Q45:R45"/>
    <mergeCell ref="S45:T45"/>
    <mergeCell ref="U45:V45"/>
    <mergeCell ref="B45:B46"/>
    <mergeCell ref="C45:H46"/>
    <mergeCell ref="I45:I46"/>
    <mergeCell ref="J45:J46"/>
    <mergeCell ref="K45:K46"/>
    <mergeCell ref="L45:L46"/>
    <mergeCell ref="B33:AJ33"/>
    <mergeCell ref="B36:AJ36"/>
    <mergeCell ref="B39:AJ39"/>
    <mergeCell ref="B42:AJ42"/>
    <mergeCell ref="B43:AJ43"/>
    <mergeCell ref="B44:D44"/>
    <mergeCell ref="F44:N44"/>
    <mergeCell ref="O44:AF44"/>
    <mergeCell ref="AG44:AJ44"/>
    <mergeCell ref="B15:AJ15"/>
    <mergeCell ref="B18:AJ18"/>
    <mergeCell ref="B21:AJ21"/>
    <mergeCell ref="B24:AJ24"/>
    <mergeCell ref="B27:AJ27"/>
    <mergeCell ref="B30:AJ30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N4"/>
    <mergeCell ref="O4:Q4"/>
    <mergeCell ref="R4:T4"/>
    <mergeCell ref="U4:AJ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>
    <tabColor rgb="FF00B0F0"/>
  </sheetPr>
  <dimension ref="B1:AK151"/>
  <sheetViews>
    <sheetView zoomScale="70" zoomScaleNormal="70" zoomScalePageLayoutView="0" workbookViewId="0" topLeftCell="A1">
      <selection activeCell="B6" sqref="B6:AJ82"/>
    </sheetView>
  </sheetViews>
  <sheetFormatPr defaultColWidth="11.421875" defaultRowHeight="15"/>
  <cols>
    <col min="1" max="1" width="4.57421875" style="397" customWidth="1"/>
    <col min="2" max="2" width="30.57421875" style="457" bestFit="1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56.8515625" style="458" bestFit="1" customWidth="1"/>
    <col min="9" max="9" width="32.140625" style="458" bestFit="1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19" t="s">
        <v>1189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1"/>
    </row>
    <row r="3" spans="2:36" ht="12.75" thickBot="1">
      <c r="B3" s="722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4"/>
    </row>
    <row r="4" spans="2:36" ht="33.75" customHeight="1">
      <c r="B4" s="725" t="s">
        <v>794</v>
      </c>
      <c r="C4" s="726"/>
      <c r="D4" s="726"/>
      <c r="E4" s="726"/>
      <c r="F4" s="726"/>
      <c r="G4" s="726"/>
      <c r="H4" s="727"/>
      <c r="I4" s="728" t="s">
        <v>756</v>
      </c>
      <c r="J4" s="729"/>
      <c r="K4" s="729"/>
      <c r="L4" s="729"/>
      <c r="M4" s="729"/>
      <c r="N4" s="729"/>
      <c r="O4" s="728" t="s">
        <v>757</v>
      </c>
      <c r="P4" s="729"/>
      <c r="Q4" s="729"/>
      <c r="R4" s="729"/>
      <c r="S4" s="729"/>
      <c r="T4" s="730"/>
      <c r="U4" s="731" t="s">
        <v>758</v>
      </c>
      <c r="V4" s="732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3"/>
    </row>
    <row r="5" spans="2:36" ht="35.25" customHeight="1" thickBot="1">
      <c r="B5" s="736" t="s">
        <v>856</v>
      </c>
      <c r="C5" s="737"/>
      <c r="D5" s="738"/>
      <c r="E5" s="398"/>
      <c r="F5" s="737" t="s">
        <v>816</v>
      </c>
      <c r="G5" s="737"/>
      <c r="H5" s="737"/>
      <c r="I5" s="737"/>
      <c r="J5" s="737"/>
      <c r="K5" s="737"/>
      <c r="L5" s="737"/>
      <c r="M5" s="737"/>
      <c r="N5" s="738"/>
      <c r="O5" s="739" t="s">
        <v>759</v>
      </c>
      <c r="P5" s="740"/>
      <c r="Q5" s="740"/>
      <c r="R5" s="740"/>
      <c r="S5" s="740"/>
      <c r="T5" s="740"/>
      <c r="U5" s="740"/>
      <c r="V5" s="740"/>
      <c r="W5" s="740"/>
      <c r="X5" s="740"/>
      <c r="Y5" s="740"/>
      <c r="Z5" s="740"/>
      <c r="AA5" s="740"/>
      <c r="AB5" s="740"/>
      <c r="AC5" s="740"/>
      <c r="AD5" s="740"/>
      <c r="AE5" s="740"/>
      <c r="AF5" s="741"/>
      <c r="AG5" s="742" t="s">
        <v>760</v>
      </c>
      <c r="AH5" s="743"/>
      <c r="AI5" s="743"/>
      <c r="AJ5" s="744"/>
    </row>
    <row r="6" spans="2:36" ht="36" customHeight="1">
      <c r="B6" s="745" t="s">
        <v>761</v>
      </c>
      <c r="C6" s="747" t="s">
        <v>762</v>
      </c>
      <c r="D6" s="748"/>
      <c r="E6" s="748"/>
      <c r="F6" s="748"/>
      <c r="G6" s="748"/>
      <c r="H6" s="748"/>
      <c r="I6" s="751" t="s">
        <v>763</v>
      </c>
      <c r="J6" s="753" t="s">
        <v>764</v>
      </c>
      <c r="K6" s="753" t="s">
        <v>765</v>
      </c>
      <c r="L6" s="717" t="s">
        <v>766</v>
      </c>
      <c r="M6" s="772" t="s">
        <v>767</v>
      </c>
      <c r="N6" s="774" t="s">
        <v>768</v>
      </c>
      <c r="O6" s="776" t="s">
        <v>769</v>
      </c>
      <c r="P6" s="735"/>
      <c r="Q6" s="734" t="s">
        <v>770</v>
      </c>
      <c r="R6" s="735"/>
      <c r="S6" s="734" t="s">
        <v>771</v>
      </c>
      <c r="T6" s="735"/>
      <c r="U6" s="734" t="s">
        <v>772</v>
      </c>
      <c r="V6" s="735"/>
      <c r="W6" s="734" t="s">
        <v>773</v>
      </c>
      <c r="X6" s="735"/>
      <c r="Y6" s="734" t="s">
        <v>774</v>
      </c>
      <c r="Z6" s="735"/>
      <c r="AA6" s="734" t="s">
        <v>775</v>
      </c>
      <c r="AB6" s="735"/>
      <c r="AC6" s="734" t="s">
        <v>776</v>
      </c>
      <c r="AD6" s="735"/>
      <c r="AE6" s="734" t="s">
        <v>777</v>
      </c>
      <c r="AF6" s="765"/>
      <c r="AG6" s="766" t="s">
        <v>778</v>
      </c>
      <c r="AH6" s="768" t="s">
        <v>779</v>
      </c>
      <c r="AI6" s="770" t="s">
        <v>780</v>
      </c>
      <c r="AJ6" s="755" t="s">
        <v>781</v>
      </c>
    </row>
    <row r="7" spans="2:36" ht="80.25" customHeight="1" thickBot="1">
      <c r="B7" s="746"/>
      <c r="C7" s="749"/>
      <c r="D7" s="750"/>
      <c r="E7" s="750"/>
      <c r="F7" s="750"/>
      <c r="G7" s="750"/>
      <c r="H7" s="750"/>
      <c r="I7" s="752"/>
      <c r="J7" s="754" t="s">
        <v>764</v>
      </c>
      <c r="K7" s="754"/>
      <c r="L7" s="718"/>
      <c r="M7" s="773"/>
      <c r="N7" s="775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67"/>
      <c r="AH7" s="769"/>
      <c r="AI7" s="771"/>
      <c r="AJ7" s="756"/>
    </row>
    <row r="8" spans="2:36" ht="108" customHeight="1" thickBot="1">
      <c r="B8" s="403" t="s">
        <v>785</v>
      </c>
      <c r="C8" s="757" t="s">
        <v>730</v>
      </c>
      <c r="D8" s="758"/>
      <c r="E8" s="758"/>
      <c r="F8" s="758"/>
      <c r="G8" s="758"/>
      <c r="H8" s="758"/>
      <c r="I8" s="404" t="s">
        <v>728</v>
      </c>
      <c r="J8" s="459">
        <v>0.8</v>
      </c>
      <c r="K8" s="460">
        <v>0.1</v>
      </c>
      <c r="L8" s="406"/>
      <c r="M8" s="407"/>
      <c r="N8" s="408"/>
      <c r="O8" s="409">
        <f>O10+O13</f>
        <v>0</v>
      </c>
      <c r="P8" s="410">
        <f aca="true" t="shared" si="0" ref="P8:AD8">P10+P13</f>
        <v>0</v>
      </c>
      <c r="Q8" s="410">
        <f t="shared" si="0"/>
        <v>0</v>
      </c>
      <c r="R8" s="410">
        <f t="shared" si="0"/>
        <v>0</v>
      </c>
      <c r="S8" s="410">
        <f t="shared" si="0"/>
        <v>0</v>
      </c>
      <c r="T8" s="410">
        <f t="shared" si="0"/>
        <v>0</v>
      </c>
      <c r="U8" s="410">
        <f t="shared" si="0"/>
        <v>0</v>
      </c>
      <c r="V8" s="410">
        <f t="shared" si="0"/>
        <v>0</v>
      </c>
      <c r="W8" s="410">
        <f t="shared" si="0"/>
        <v>0</v>
      </c>
      <c r="X8" s="410">
        <f t="shared" si="0"/>
        <v>0</v>
      </c>
      <c r="Y8" s="410">
        <f t="shared" si="0"/>
        <v>0</v>
      </c>
      <c r="Z8" s="410">
        <f t="shared" si="0"/>
        <v>0</v>
      </c>
      <c r="AA8" s="410">
        <f t="shared" si="0"/>
        <v>0</v>
      </c>
      <c r="AB8" s="410">
        <f t="shared" si="0"/>
        <v>0</v>
      </c>
      <c r="AC8" s="410">
        <f t="shared" si="0"/>
        <v>0</v>
      </c>
      <c r="AD8" s="410">
        <f t="shared" si="0"/>
        <v>0</v>
      </c>
      <c r="AE8" s="410">
        <f>SUM(O8,Q8,S8,U8,W8,Y8,AA8,AC8)</f>
        <v>0</v>
      </c>
      <c r="AF8" s="411">
        <f>SUM(P8,R8,T8,V8,X8,Z8,AB8,AD8)</f>
        <v>0</v>
      </c>
      <c r="AG8" s="412">
        <f>AG10+AG13</f>
        <v>0</v>
      </c>
      <c r="AH8" s="413"/>
      <c r="AI8" s="413"/>
      <c r="AJ8" s="414"/>
    </row>
    <row r="9" spans="2:36" ht="5.25" customHeight="1" thickBot="1">
      <c r="B9" s="759"/>
      <c r="C9" s="760"/>
      <c r="D9" s="760"/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Q9" s="760"/>
      <c r="R9" s="760"/>
      <c r="S9" s="760"/>
      <c r="T9" s="760"/>
      <c r="U9" s="760"/>
      <c r="V9" s="760"/>
      <c r="W9" s="760"/>
      <c r="X9" s="760"/>
      <c r="Y9" s="760"/>
      <c r="Z9" s="760"/>
      <c r="AA9" s="760"/>
      <c r="AB9" s="760"/>
      <c r="AC9" s="760"/>
      <c r="AD9" s="760"/>
      <c r="AE9" s="760"/>
      <c r="AF9" s="760"/>
      <c r="AG9" s="760"/>
      <c r="AH9" s="760"/>
      <c r="AI9" s="760"/>
      <c r="AJ9" s="761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1" ref="Q10:AD10">SUM(Q11:Q11)</f>
        <v>0</v>
      </c>
      <c r="R10" s="422">
        <f t="shared" si="1"/>
        <v>0</v>
      </c>
      <c r="S10" s="423">
        <f t="shared" si="1"/>
        <v>0</v>
      </c>
      <c r="T10" s="422">
        <f t="shared" si="1"/>
        <v>0</v>
      </c>
      <c r="U10" s="423">
        <f t="shared" si="1"/>
        <v>0</v>
      </c>
      <c r="V10" s="422">
        <f t="shared" si="1"/>
        <v>0</v>
      </c>
      <c r="W10" s="423">
        <f t="shared" si="1"/>
        <v>0</v>
      </c>
      <c r="X10" s="422">
        <f t="shared" si="1"/>
        <v>0</v>
      </c>
      <c r="Y10" s="423">
        <f t="shared" si="1"/>
        <v>0</v>
      </c>
      <c r="Z10" s="422">
        <f t="shared" si="1"/>
        <v>0</v>
      </c>
      <c r="AA10" s="423">
        <f t="shared" si="1"/>
        <v>0</v>
      </c>
      <c r="AB10" s="422">
        <f>SUM(AB11:AB11)</f>
        <v>0</v>
      </c>
      <c r="AC10" s="423">
        <f t="shared" si="1"/>
        <v>0</v>
      </c>
      <c r="AD10" s="422">
        <f t="shared" si="1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27" t="s">
        <v>857</v>
      </c>
      <c r="C11" s="428"/>
      <c r="D11" s="429"/>
      <c r="E11" s="429"/>
      <c r="F11" s="430"/>
      <c r="G11" s="429"/>
      <c r="H11" s="431" t="s">
        <v>858</v>
      </c>
      <c r="I11" s="431" t="s">
        <v>859</v>
      </c>
      <c r="J11" s="464">
        <v>0.3</v>
      </c>
      <c r="K11" s="466">
        <v>1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4.5" customHeight="1" thickBot="1">
      <c r="B12" s="762"/>
      <c r="C12" s="763"/>
      <c r="D12" s="763"/>
      <c r="E12" s="763"/>
      <c r="F12" s="763"/>
      <c r="G12" s="763"/>
      <c r="H12" s="763"/>
      <c r="I12" s="763"/>
      <c r="J12" s="763"/>
      <c r="K12" s="763"/>
      <c r="L12" s="763"/>
      <c r="M12" s="763"/>
      <c r="N12" s="763"/>
      <c r="O12" s="763"/>
      <c r="P12" s="763"/>
      <c r="Q12" s="763"/>
      <c r="R12" s="763"/>
      <c r="S12" s="763"/>
      <c r="T12" s="763"/>
      <c r="U12" s="763"/>
      <c r="V12" s="763"/>
      <c r="W12" s="763"/>
      <c r="X12" s="763"/>
      <c r="Y12" s="763"/>
      <c r="Z12" s="763"/>
      <c r="AA12" s="763"/>
      <c r="AB12" s="763"/>
      <c r="AC12" s="763"/>
      <c r="AD12" s="763"/>
      <c r="AE12" s="763"/>
      <c r="AF12" s="763"/>
      <c r="AG12" s="763"/>
      <c r="AH12" s="763"/>
      <c r="AI12" s="763"/>
      <c r="AJ12" s="764"/>
    </row>
    <row r="13" spans="2:36" ht="108" customHeight="1" thickBot="1">
      <c r="B13" s="415" t="s">
        <v>44</v>
      </c>
      <c r="C13" s="416" t="s">
        <v>786</v>
      </c>
      <c r="D13" s="416" t="s">
        <v>787</v>
      </c>
      <c r="E13" s="416" t="s">
        <v>793</v>
      </c>
      <c r="F13" s="416" t="s">
        <v>789</v>
      </c>
      <c r="G13" s="416" t="s">
        <v>790</v>
      </c>
      <c r="H13" s="417" t="s">
        <v>791</v>
      </c>
      <c r="I13" s="418" t="s">
        <v>792</v>
      </c>
      <c r="J13" s="416"/>
      <c r="K13" s="443"/>
      <c r="L13" s="443"/>
      <c r="M13" s="419"/>
      <c r="N13" s="420"/>
      <c r="O13" s="421">
        <f>SUM(O14:O14)</f>
        <v>0</v>
      </c>
      <c r="P13" s="422">
        <f>SUM(P14:P14)</f>
        <v>0</v>
      </c>
      <c r="Q13" s="423">
        <f aca="true" t="shared" si="2" ref="Q13:AD13">SUM(Q14:Q14)</f>
        <v>0</v>
      </c>
      <c r="R13" s="422">
        <f t="shared" si="2"/>
        <v>0</v>
      </c>
      <c r="S13" s="423">
        <f t="shared" si="2"/>
        <v>0</v>
      </c>
      <c r="T13" s="422">
        <f t="shared" si="2"/>
        <v>0</v>
      </c>
      <c r="U13" s="423">
        <f t="shared" si="2"/>
        <v>0</v>
      </c>
      <c r="V13" s="422">
        <f t="shared" si="2"/>
        <v>0</v>
      </c>
      <c r="W13" s="423">
        <f t="shared" si="2"/>
        <v>0</v>
      </c>
      <c r="X13" s="422">
        <f t="shared" si="2"/>
        <v>0</v>
      </c>
      <c r="Y13" s="423">
        <f t="shared" si="2"/>
        <v>0</v>
      </c>
      <c r="Z13" s="422">
        <f t="shared" si="2"/>
        <v>0</v>
      </c>
      <c r="AA13" s="423">
        <f t="shared" si="2"/>
        <v>0</v>
      </c>
      <c r="AB13" s="422">
        <f t="shared" si="2"/>
        <v>0</v>
      </c>
      <c r="AC13" s="423">
        <f t="shared" si="2"/>
        <v>0</v>
      </c>
      <c r="AD13" s="422">
        <f t="shared" si="2"/>
        <v>0</v>
      </c>
      <c r="AE13" s="423">
        <f>SUM(O13,Q13,S13,U13,W13,Y13,AA13,AC13)</f>
        <v>0</v>
      </c>
      <c r="AF13" s="422">
        <f>SUM(P13,R13,T13,V13,X13,Z13,AB13,AD13)</f>
        <v>0</v>
      </c>
      <c r="AG13" s="424">
        <f>SUM(AG14:AG14)</f>
        <v>0</v>
      </c>
      <c r="AH13" s="425"/>
      <c r="AI13" s="425"/>
      <c r="AJ13" s="426"/>
    </row>
    <row r="14" spans="2:37" ht="108" customHeight="1" thickBot="1">
      <c r="B14" s="427" t="s">
        <v>857</v>
      </c>
      <c r="C14" s="428"/>
      <c r="D14" s="429"/>
      <c r="E14" s="429"/>
      <c r="F14" s="444"/>
      <c r="G14" s="429"/>
      <c r="H14" s="445" t="s">
        <v>860</v>
      </c>
      <c r="I14" s="446" t="s">
        <v>861</v>
      </c>
      <c r="J14" s="431">
        <v>0</v>
      </c>
      <c r="K14" s="447">
        <v>1</v>
      </c>
      <c r="L14" s="448"/>
      <c r="M14" s="449"/>
      <c r="N14" s="450"/>
      <c r="O14" s="451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52"/>
      <c r="AH14" s="441"/>
      <c r="AI14" s="449"/>
      <c r="AJ14" s="453"/>
      <c r="AK14" s="454"/>
    </row>
    <row r="15" spans="2:37" ht="4.5" customHeight="1" thickBot="1">
      <c r="B15" s="762"/>
      <c r="C15" s="763"/>
      <c r="D15" s="763"/>
      <c r="E15" s="763"/>
      <c r="F15" s="763"/>
      <c r="G15" s="763"/>
      <c r="H15" s="763"/>
      <c r="I15" s="763"/>
      <c r="J15" s="763"/>
      <c r="K15" s="763"/>
      <c r="L15" s="763"/>
      <c r="M15" s="763"/>
      <c r="N15" s="763"/>
      <c r="O15" s="763"/>
      <c r="P15" s="763"/>
      <c r="Q15" s="763"/>
      <c r="R15" s="763"/>
      <c r="S15" s="763"/>
      <c r="T15" s="763"/>
      <c r="U15" s="763"/>
      <c r="V15" s="763"/>
      <c r="W15" s="763"/>
      <c r="X15" s="763"/>
      <c r="Y15" s="763"/>
      <c r="Z15" s="763"/>
      <c r="AA15" s="763"/>
      <c r="AB15" s="763"/>
      <c r="AC15" s="763"/>
      <c r="AD15" s="763"/>
      <c r="AE15" s="763"/>
      <c r="AF15" s="763"/>
      <c r="AG15" s="763"/>
      <c r="AH15" s="763"/>
      <c r="AI15" s="763"/>
      <c r="AJ15" s="764"/>
      <c r="AK15" s="454"/>
    </row>
    <row r="16" spans="2:36" ht="108" customHeight="1" thickBot="1">
      <c r="B16" s="415" t="s">
        <v>44</v>
      </c>
      <c r="C16" s="416" t="s">
        <v>786</v>
      </c>
      <c r="D16" s="416" t="s">
        <v>787</v>
      </c>
      <c r="E16" s="416" t="s">
        <v>788</v>
      </c>
      <c r="F16" s="416" t="s">
        <v>789</v>
      </c>
      <c r="G16" s="416" t="s">
        <v>790</v>
      </c>
      <c r="H16" s="417" t="s">
        <v>791</v>
      </c>
      <c r="I16" s="418" t="s">
        <v>792</v>
      </c>
      <c r="J16" s="419"/>
      <c r="K16" s="419"/>
      <c r="L16" s="419"/>
      <c r="M16" s="419"/>
      <c r="N16" s="420"/>
      <c r="O16" s="421">
        <f>SUM(O17:O17)</f>
        <v>0</v>
      </c>
      <c r="P16" s="422">
        <f>SUM(P17:P17)</f>
        <v>0</v>
      </c>
      <c r="Q16" s="423">
        <f aca="true" t="shared" si="3" ref="Q16:AA16">SUM(Q17:Q17)</f>
        <v>0</v>
      </c>
      <c r="R16" s="422">
        <f t="shared" si="3"/>
        <v>0</v>
      </c>
      <c r="S16" s="423">
        <f t="shared" si="3"/>
        <v>0</v>
      </c>
      <c r="T16" s="422">
        <f t="shared" si="3"/>
        <v>0</v>
      </c>
      <c r="U16" s="423">
        <f t="shared" si="3"/>
        <v>0</v>
      </c>
      <c r="V16" s="422">
        <f t="shared" si="3"/>
        <v>0</v>
      </c>
      <c r="W16" s="423">
        <f t="shared" si="3"/>
        <v>0</v>
      </c>
      <c r="X16" s="422">
        <f t="shared" si="3"/>
        <v>0</v>
      </c>
      <c r="Y16" s="423">
        <f t="shared" si="3"/>
        <v>0</v>
      </c>
      <c r="Z16" s="422">
        <f t="shared" si="3"/>
        <v>0</v>
      </c>
      <c r="AA16" s="423">
        <f t="shared" si="3"/>
        <v>0</v>
      </c>
      <c r="AB16" s="422">
        <f>SUM(AB17:AB17)</f>
        <v>0</v>
      </c>
      <c r="AC16" s="423">
        <f>SUM(AC17:AC17)</f>
        <v>0</v>
      </c>
      <c r="AD16" s="422">
        <f>SUM(AD17:AD17)</f>
        <v>0</v>
      </c>
      <c r="AE16" s="423">
        <f>SUM(O16,Q16,S16,U16,W16,Y16,AA16,AC16)</f>
        <v>0</v>
      </c>
      <c r="AF16" s="422">
        <f>SUM(P16,R16,T16,V16,X16,Z16,AB16,AD16)</f>
        <v>0</v>
      </c>
      <c r="AG16" s="424">
        <f>SUM(AG17:AG17)</f>
        <v>0</v>
      </c>
      <c r="AH16" s="425"/>
      <c r="AI16" s="425"/>
      <c r="AJ16" s="426"/>
    </row>
    <row r="17" spans="2:36" ht="108" customHeight="1" thickBot="1">
      <c r="B17" s="427" t="s">
        <v>857</v>
      </c>
      <c r="C17" s="428"/>
      <c r="D17" s="429"/>
      <c r="E17" s="429"/>
      <c r="F17" s="430"/>
      <c r="G17" s="429"/>
      <c r="H17" s="431" t="s">
        <v>862</v>
      </c>
      <c r="I17" s="431" t="s">
        <v>863</v>
      </c>
      <c r="J17" s="431">
        <v>0</v>
      </c>
      <c r="K17" s="432">
        <v>8</v>
      </c>
      <c r="L17" s="433"/>
      <c r="M17" s="433"/>
      <c r="N17" s="434"/>
      <c r="O17" s="435"/>
      <c r="P17" s="436"/>
      <c r="Q17" s="437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9"/>
      <c r="AF17" s="439"/>
      <c r="AG17" s="440"/>
      <c r="AH17" s="441"/>
      <c r="AI17" s="441"/>
      <c r="AJ17" s="442"/>
    </row>
    <row r="18" spans="2:36" ht="4.5" customHeight="1" thickBot="1">
      <c r="B18" s="762"/>
      <c r="C18" s="763"/>
      <c r="D18" s="763"/>
      <c r="E18" s="763"/>
      <c r="F18" s="763"/>
      <c r="G18" s="763"/>
      <c r="H18" s="763"/>
      <c r="I18" s="763"/>
      <c r="J18" s="763"/>
      <c r="K18" s="763"/>
      <c r="L18" s="763"/>
      <c r="M18" s="763"/>
      <c r="N18" s="763"/>
      <c r="O18" s="763"/>
      <c r="P18" s="763"/>
      <c r="Q18" s="763"/>
      <c r="R18" s="763"/>
      <c r="S18" s="763"/>
      <c r="T18" s="763"/>
      <c r="U18" s="763"/>
      <c r="V18" s="763"/>
      <c r="W18" s="763"/>
      <c r="X18" s="763"/>
      <c r="Y18" s="763"/>
      <c r="Z18" s="763"/>
      <c r="AA18" s="763"/>
      <c r="AB18" s="763"/>
      <c r="AC18" s="763"/>
      <c r="AD18" s="763"/>
      <c r="AE18" s="763"/>
      <c r="AF18" s="763"/>
      <c r="AG18" s="763"/>
      <c r="AH18" s="763"/>
      <c r="AI18" s="763"/>
      <c r="AJ18" s="764"/>
    </row>
    <row r="19" spans="2:36" ht="108" customHeight="1" thickBot="1">
      <c r="B19" s="415" t="s">
        <v>44</v>
      </c>
      <c r="C19" s="416" t="s">
        <v>786</v>
      </c>
      <c r="D19" s="416" t="s">
        <v>787</v>
      </c>
      <c r="E19" s="416" t="s">
        <v>793</v>
      </c>
      <c r="F19" s="416" t="s">
        <v>789</v>
      </c>
      <c r="G19" s="416" t="s">
        <v>790</v>
      </c>
      <c r="H19" s="417" t="s">
        <v>791</v>
      </c>
      <c r="I19" s="418" t="s">
        <v>792</v>
      </c>
      <c r="J19" s="416"/>
      <c r="K19" s="443"/>
      <c r="L19" s="443"/>
      <c r="M19" s="419"/>
      <c r="N19" s="420"/>
      <c r="O19" s="421">
        <f>SUM(O20:O20)</f>
        <v>0</v>
      </c>
      <c r="P19" s="422">
        <f>SUM(P20:P20)</f>
        <v>0</v>
      </c>
      <c r="Q19" s="423">
        <f aca="true" t="shared" si="4" ref="Q19:AD19">SUM(Q20:Q20)</f>
        <v>0</v>
      </c>
      <c r="R19" s="422">
        <f t="shared" si="4"/>
        <v>0</v>
      </c>
      <c r="S19" s="423">
        <f t="shared" si="4"/>
        <v>0</v>
      </c>
      <c r="T19" s="422">
        <f t="shared" si="4"/>
        <v>0</v>
      </c>
      <c r="U19" s="423">
        <f t="shared" si="4"/>
        <v>0</v>
      </c>
      <c r="V19" s="422">
        <f t="shared" si="4"/>
        <v>0</v>
      </c>
      <c r="W19" s="423">
        <f t="shared" si="4"/>
        <v>0</v>
      </c>
      <c r="X19" s="422">
        <f t="shared" si="4"/>
        <v>0</v>
      </c>
      <c r="Y19" s="423">
        <f t="shared" si="4"/>
        <v>0</v>
      </c>
      <c r="Z19" s="422">
        <f t="shared" si="4"/>
        <v>0</v>
      </c>
      <c r="AA19" s="423">
        <f t="shared" si="4"/>
        <v>0</v>
      </c>
      <c r="AB19" s="422">
        <f t="shared" si="4"/>
        <v>0</v>
      </c>
      <c r="AC19" s="423">
        <f t="shared" si="4"/>
        <v>0</v>
      </c>
      <c r="AD19" s="422">
        <f t="shared" si="4"/>
        <v>0</v>
      </c>
      <c r="AE19" s="423">
        <f>SUM(O19,Q19,S19,U19,W19,Y19,AA19,AC19)</f>
        <v>0</v>
      </c>
      <c r="AF19" s="422">
        <f>SUM(P19,R19,T19,V19,X19,Z19,AB19,AD19)</f>
        <v>0</v>
      </c>
      <c r="AG19" s="424">
        <f>SUM(AG20:AG20)</f>
        <v>0</v>
      </c>
      <c r="AH19" s="425"/>
      <c r="AI19" s="425"/>
      <c r="AJ19" s="426"/>
    </row>
    <row r="20" spans="2:36" ht="108" customHeight="1" thickBot="1">
      <c r="B20" s="467"/>
      <c r="C20" s="428"/>
      <c r="D20" s="429"/>
      <c r="E20" s="429"/>
      <c r="F20" s="444"/>
      <c r="G20" s="429"/>
      <c r="H20" s="445" t="s">
        <v>864</v>
      </c>
      <c r="I20" s="446" t="s">
        <v>865</v>
      </c>
      <c r="J20" s="431">
        <v>0</v>
      </c>
      <c r="K20" s="447">
        <v>2</v>
      </c>
      <c r="L20" s="448"/>
      <c r="M20" s="449"/>
      <c r="N20" s="450"/>
      <c r="O20" s="451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52"/>
      <c r="AH20" s="441"/>
      <c r="AI20" s="449"/>
      <c r="AJ20" s="453"/>
    </row>
    <row r="21" spans="2:36" ht="50.25" customHeight="1" thickBot="1">
      <c r="B21" s="762"/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763"/>
      <c r="N21" s="763"/>
      <c r="O21" s="763"/>
      <c r="P21" s="763"/>
      <c r="Q21" s="763"/>
      <c r="R21" s="763"/>
      <c r="S21" s="763"/>
      <c r="T21" s="763"/>
      <c r="U21" s="763"/>
      <c r="V21" s="763"/>
      <c r="W21" s="763"/>
      <c r="X21" s="763"/>
      <c r="Y21" s="763"/>
      <c r="Z21" s="763"/>
      <c r="AA21" s="763"/>
      <c r="AB21" s="763"/>
      <c r="AC21" s="763"/>
      <c r="AD21" s="763"/>
      <c r="AE21" s="763"/>
      <c r="AF21" s="763"/>
      <c r="AG21" s="763"/>
      <c r="AH21" s="763"/>
      <c r="AI21" s="763"/>
      <c r="AJ21" s="764"/>
    </row>
    <row r="22" spans="2:36" ht="35.25" customHeight="1" thickBot="1">
      <c r="B22" s="736" t="s">
        <v>856</v>
      </c>
      <c r="C22" s="737"/>
      <c r="D22" s="738"/>
      <c r="E22" s="398"/>
      <c r="F22" s="737" t="s">
        <v>816</v>
      </c>
      <c r="G22" s="737"/>
      <c r="H22" s="737"/>
      <c r="I22" s="737"/>
      <c r="J22" s="737"/>
      <c r="K22" s="737"/>
      <c r="L22" s="737"/>
      <c r="M22" s="737"/>
      <c r="N22" s="738"/>
      <c r="O22" s="739" t="s">
        <v>759</v>
      </c>
      <c r="P22" s="740"/>
      <c r="Q22" s="740"/>
      <c r="R22" s="740"/>
      <c r="S22" s="740"/>
      <c r="T22" s="740"/>
      <c r="U22" s="740"/>
      <c r="V22" s="740"/>
      <c r="W22" s="740"/>
      <c r="X22" s="740"/>
      <c r="Y22" s="740"/>
      <c r="Z22" s="740"/>
      <c r="AA22" s="740"/>
      <c r="AB22" s="740"/>
      <c r="AC22" s="740"/>
      <c r="AD22" s="740"/>
      <c r="AE22" s="740"/>
      <c r="AF22" s="741"/>
      <c r="AG22" s="742" t="s">
        <v>760</v>
      </c>
      <c r="AH22" s="743"/>
      <c r="AI22" s="743"/>
      <c r="AJ22" s="744"/>
    </row>
    <row r="23" spans="2:36" ht="35.25" customHeight="1">
      <c r="B23" s="745" t="s">
        <v>761</v>
      </c>
      <c r="C23" s="747" t="s">
        <v>762</v>
      </c>
      <c r="D23" s="748"/>
      <c r="E23" s="748"/>
      <c r="F23" s="748"/>
      <c r="G23" s="748"/>
      <c r="H23" s="748"/>
      <c r="I23" s="751" t="s">
        <v>763</v>
      </c>
      <c r="J23" s="753" t="s">
        <v>764</v>
      </c>
      <c r="K23" s="753" t="s">
        <v>765</v>
      </c>
      <c r="L23" s="717" t="s">
        <v>766</v>
      </c>
      <c r="M23" s="772" t="s">
        <v>767</v>
      </c>
      <c r="N23" s="774" t="s">
        <v>768</v>
      </c>
      <c r="O23" s="776" t="s">
        <v>769</v>
      </c>
      <c r="P23" s="735"/>
      <c r="Q23" s="734" t="s">
        <v>770</v>
      </c>
      <c r="R23" s="735"/>
      <c r="S23" s="734" t="s">
        <v>771</v>
      </c>
      <c r="T23" s="735"/>
      <c r="U23" s="734" t="s">
        <v>772</v>
      </c>
      <c r="V23" s="735"/>
      <c r="W23" s="734" t="s">
        <v>773</v>
      </c>
      <c r="X23" s="735"/>
      <c r="Y23" s="734" t="s">
        <v>774</v>
      </c>
      <c r="Z23" s="735"/>
      <c r="AA23" s="734" t="s">
        <v>775</v>
      </c>
      <c r="AB23" s="735"/>
      <c r="AC23" s="734" t="s">
        <v>776</v>
      </c>
      <c r="AD23" s="735"/>
      <c r="AE23" s="734" t="s">
        <v>777</v>
      </c>
      <c r="AF23" s="765"/>
      <c r="AG23" s="766" t="s">
        <v>778</v>
      </c>
      <c r="AH23" s="768" t="s">
        <v>779</v>
      </c>
      <c r="AI23" s="770" t="s">
        <v>780</v>
      </c>
      <c r="AJ23" s="755" t="s">
        <v>781</v>
      </c>
    </row>
    <row r="24" spans="2:36" ht="80.25" customHeight="1" thickBot="1">
      <c r="B24" s="746"/>
      <c r="C24" s="749"/>
      <c r="D24" s="750"/>
      <c r="E24" s="750"/>
      <c r="F24" s="750"/>
      <c r="G24" s="750"/>
      <c r="H24" s="750"/>
      <c r="I24" s="752"/>
      <c r="J24" s="754" t="s">
        <v>764</v>
      </c>
      <c r="K24" s="754"/>
      <c r="L24" s="718"/>
      <c r="M24" s="773"/>
      <c r="N24" s="775"/>
      <c r="O24" s="399" t="s">
        <v>782</v>
      </c>
      <c r="P24" s="400" t="s">
        <v>783</v>
      </c>
      <c r="Q24" s="401" t="s">
        <v>782</v>
      </c>
      <c r="R24" s="400" t="s">
        <v>783</v>
      </c>
      <c r="S24" s="401" t="s">
        <v>782</v>
      </c>
      <c r="T24" s="400" t="s">
        <v>783</v>
      </c>
      <c r="U24" s="401" t="s">
        <v>782</v>
      </c>
      <c r="V24" s="400" t="s">
        <v>783</v>
      </c>
      <c r="W24" s="401" t="s">
        <v>782</v>
      </c>
      <c r="X24" s="400" t="s">
        <v>783</v>
      </c>
      <c r="Y24" s="401" t="s">
        <v>782</v>
      </c>
      <c r="Z24" s="400" t="s">
        <v>783</v>
      </c>
      <c r="AA24" s="401" t="s">
        <v>782</v>
      </c>
      <c r="AB24" s="400" t="s">
        <v>784</v>
      </c>
      <c r="AC24" s="401" t="s">
        <v>782</v>
      </c>
      <c r="AD24" s="400" t="s">
        <v>784</v>
      </c>
      <c r="AE24" s="401" t="s">
        <v>782</v>
      </c>
      <c r="AF24" s="402" t="s">
        <v>784</v>
      </c>
      <c r="AG24" s="767"/>
      <c r="AH24" s="769"/>
      <c r="AI24" s="771"/>
      <c r="AJ24" s="756"/>
    </row>
    <row r="25" spans="2:36" ht="108" customHeight="1" thickBot="1">
      <c r="B25" s="403" t="s">
        <v>785</v>
      </c>
      <c r="C25" s="757" t="s">
        <v>866</v>
      </c>
      <c r="D25" s="758"/>
      <c r="E25" s="758"/>
      <c r="F25" s="758"/>
      <c r="G25" s="758"/>
      <c r="H25" s="758"/>
      <c r="I25" s="404" t="s">
        <v>734</v>
      </c>
      <c r="J25" s="405">
        <v>0</v>
      </c>
      <c r="K25" s="406">
        <v>0</v>
      </c>
      <c r="L25" s="406"/>
      <c r="M25" s="407"/>
      <c r="N25" s="408"/>
      <c r="O25" s="409" t="e">
        <f>SUM(#REF!,O29,O32,O35)</f>
        <v>#REF!</v>
      </c>
      <c r="P25" s="410" t="e">
        <f>SUM(#REF!,P29,P32,P35)</f>
        <v>#REF!</v>
      </c>
      <c r="Q25" s="410" t="e">
        <f>SUM(#REF!,Q29,Q32,Q35)</f>
        <v>#REF!</v>
      </c>
      <c r="R25" s="410" t="e">
        <f>SUM(#REF!,R29,R32,R35)</f>
        <v>#REF!</v>
      </c>
      <c r="S25" s="410" t="e">
        <f>SUM(#REF!,S29,S32,S35)</f>
        <v>#REF!</v>
      </c>
      <c r="T25" s="410" t="e">
        <f>SUM(#REF!,T29,T32,T35)</f>
        <v>#REF!</v>
      </c>
      <c r="U25" s="410" t="e">
        <f>SUM(#REF!,U29,U32,U35)</f>
        <v>#REF!</v>
      </c>
      <c r="V25" s="410" t="e">
        <f>SUM(#REF!,V29,V32,V35)</f>
        <v>#REF!</v>
      </c>
      <c r="W25" s="410" t="e">
        <f>SUM(#REF!,W29,W32,W35)</f>
        <v>#REF!</v>
      </c>
      <c r="X25" s="410" t="e">
        <f>SUM(#REF!,X29,X32,X35)</f>
        <v>#REF!</v>
      </c>
      <c r="Y25" s="410" t="e">
        <f>SUM(#REF!,Y29,Y32,Y35)</f>
        <v>#REF!</v>
      </c>
      <c r="Z25" s="410" t="e">
        <f>SUM(#REF!,Z29,Z32,Z35)</f>
        <v>#REF!</v>
      </c>
      <c r="AA25" s="410" t="e">
        <f>SUM(#REF!,AA29,AA32,AA35)</f>
        <v>#REF!</v>
      </c>
      <c r="AB25" s="410" t="e">
        <f>SUM(#REF!,AB29,AB32,AB35)</f>
        <v>#REF!</v>
      </c>
      <c r="AC25" s="410" t="e">
        <f>SUM(#REF!,AC29,AC32,AC35)</f>
        <v>#REF!</v>
      </c>
      <c r="AD25" s="410" t="e">
        <f>SUM(#REF!,AD29,AD32,AD35)</f>
        <v>#REF!</v>
      </c>
      <c r="AE25" s="410" t="e">
        <f>SUM(O25,Q25,S25,U25,W25,Y25,AA25,AC25)</f>
        <v>#REF!</v>
      </c>
      <c r="AF25" s="411" t="e">
        <f>SUM(P25,R25,T25,V25,X25,Z25,AB25,AD25)</f>
        <v>#REF!</v>
      </c>
      <c r="AG25" s="412" t="e">
        <f>#REF!+AG29</f>
        <v>#REF!</v>
      </c>
      <c r="AH25" s="413"/>
      <c r="AI25" s="413"/>
      <c r="AJ25" s="414"/>
    </row>
    <row r="26" spans="2:36" ht="4.5" customHeight="1" thickBot="1">
      <c r="B26" s="759"/>
      <c r="C26" s="760"/>
      <c r="D26" s="760"/>
      <c r="E26" s="760"/>
      <c r="F26" s="760"/>
      <c r="G26" s="760"/>
      <c r="H26" s="760"/>
      <c r="I26" s="760"/>
      <c r="J26" s="760"/>
      <c r="K26" s="760"/>
      <c r="L26" s="760"/>
      <c r="M26" s="760"/>
      <c r="N26" s="760"/>
      <c r="O26" s="760"/>
      <c r="P26" s="760"/>
      <c r="Q26" s="760"/>
      <c r="R26" s="760"/>
      <c r="S26" s="760"/>
      <c r="T26" s="760"/>
      <c r="U26" s="760"/>
      <c r="V26" s="760"/>
      <c r="W26" s="760"/>
      <c r="X26" s="760"/>
      <c r="Y26" s="760"/>
      <c r="Z26" s="760"/>
      <c r="AA26" s="760"/>
      <c r="AB26" s="760"/>
      <c r="AC26" s="760"/>
      <c r="AD26" s="760"/>
      <c r="AE26" s="760"/>
      <c r="AF26" s="760"/>
      <c r="AG26" s="760"/>
      <c r="AH26" s="760"/>
      <c r="AI26" s="760"/>
      <c r="AJ26" s="761"/>
    </row>
    <row r="27" spans="2:36" ht="108" customHeight="1" thickBot="1">
      <c r="B27" s="415" t="s">
        <v>44</v>
      </c>
      <c r="C27" s="416" t="s">
        <v>786</v>
      </c>
      <c r="D27" s="416" t="s">
        <v>787</v>
      </c>
      <c r="E27" s="416" t="s">
        <v>788</v>
      </c>
      <c r="F27" s="416" t="s">
        <v>789</v>
      </c>
      <c r="G27" s="416" t="s">
        <v>790</v>
      </c>
      <c r="H27" s="417" t="s">
        <v>791</v>
      </c>
      <c r="I27" s="418" t="s">
        <v>792</v>
      </c>
      <c r="J27" s="419"/>
      <c r="K27" s="419"/>
      <c r="L27" s="419"/>
      <c r="M27" s="419"/>
      <c r="N27" s="420"/>
      <c r="O27" s="421">
        <f>SUM(O28:O28)</f>
        <v>0</v>
      </c>
      <c r="P27" s="422">
        <f>SUM(P28:P28)</f>
        <v>0</v>
      </c>
      <c r="Q27" s="423">
        <f aca="true" t="shared" si="5" ref="Q27:AA27">SUM(Q28:Q28)</f>
        <v>0</v>
      </c>
      <c r="R27" s="422">
        <f t="shared" si="5"/>
        <v>0</v>
      </c>
      <c r="S27" s="423">
        <f t="shared" si="5"/>
        <v>0</v>
      </c>
      <c r="T27" s="422">
        <f t="shared" si="5"/>
        <v>0</v>
      </c>
      <c r="U27" s="423">
        <f t="shared" si="5"/>
        <v>0</v>
      </c>
      <c r="V27" s="422">
        <f t="shared" si="5"/>
        <v>0</v>
      </c>
      <c r="W27" s="423">
        <f t="shared" si="5"/>
        <v>0</v>
      </c>
      <c r="X27" s="422">
        <f t="shared" si="5"/>
        <v>0</v>
      </c>
      <c r="Y27" s="423">
        <f t="shared" si="5"/>
        <v>0</v>
      </c>
      <c r="Z27" s="422">
        <f t="shared" si="5"/>
        <v>0</v>
      </c>
      <c r="AA27" s="423">
        <f t="shared" si="5"/>
        <v>0</v>
      </c>
      <c r="AB27" s="422">
        <f>SUM(AB28:AB28)</f>
        <v>0</v>
      </c>
      <c r="AC27" s="423">
        <f>SUM(AC28:AC28)</f>
        <v>0</v>
      </c>
      <c r="AD27" s="422">
        <f>SUM(AD28:AD28)</f>
        <v>0</v>
      </c>
      <c r="AE27" s="423">
        <f>SUM(O27,Q27,S27,U27,W27,Y27,AA27,AC27)</f>
        <v>0</v>
      </c>
      <c r="AF27" s="422">
        <f>SUM(P27,R27,T27,V27,X27,Z27,AB27,AD27)</f>
        <v>0</v>
      </c>
      <c r="AG27" s="424">
        <f>SUM(AG28:AG28)</f>
        <v>0</v>
      </c>
      <c r="AH27" s="425"/>
      <c r="AI27" s="425"/>
      <c r="AJ27" s="426"/>
    </row>
    <row r="28" spans="2:36" ht="108" customHeight="1" thickBot="1">
      <c r="B28" s="427" t="s">
        <v>867</v>
      </c>
      <c r="C28" s="428"/>
      <c r="D28" s="429"/>
      <c r="E28" s="429"/>
      <c r="F28" s="430"/>
      <c r="G28" s="429"/>
      <c r="H28" s="431" t="s">
        <v>868</v>
      </c>
      <c r="I28" s="431" t="s">
        <v>869</v>
      </c>
      <c r="J28" s="431">
        <v>0</v>
      </c>
      <c r="K28" s="432">
        <v>4</v>
      </c>
      <c r="L28" s="433"/>
      <c r="M28" s="433"/>
      <c r="N28" s="434"/>
      <c r="O28" s="435"/>
      <c r="P28" s="436"/>
      <c r="Q28" s="437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438"/>
      <c r="AD28" s="438"/>
      <c r="AE28" s="439"/>
      <c r="AF28" s="439"/>
      <c r="AG28" s="440"/>
      <c r="AH28" s="441"/>
      <c r="AI28" s="441"/>
      <c r="AJ28" s="442"/>
    </row>
    <row r="29" spans="2:36" ht="4.5" customHeight="1" thickBot="1">
      <c r="B29" s="762"/>
      <c r="C29" s="763"/>
      <c r="D29" s="763"/>
      <c r="E29" s="763"/>
      <c r="F29" s="763"/>
      <c r="G29" s="763"/>
      <c r="H29" s="763"/>
      <c r="I29" s="763"/>
      <c r="J29" s="763"/>
      <c r="K29" s="763"/>
      <c r="L29" s="763"/>
      <c r="M29" s="763"/>
      <c r="N29" s="763"/>
      <c r="O29" s="763"/>
      <c r="P29" s="763"/>
      <c r="Q29" s="763"/>
      <c r="R29" s="763"/>
      <c r="S29" s="763"/>
      <c r="T29" s="763"/>
      <c r="U29" s="763"/>
      <c r="V29" s="763"/>
      <c r="W29" s="763"/>
      <c r="X29" s="763"/>
      <c r="Y29" s="763"/>
      <c r="Z29" s="763"/>
      <c r="AA29" s="763"/>
      <c r="AB29" s="763"/>
      <c r="AC29" s="763"/>
      <c r="AD29" s="763"/>
      <c r="AE29" s="763"/>
      <c r="AF29" s="763"/>
      <c r="AG29" s="763"/>
      <c r="AH29" s="763"/>
      <c r="AI29" s="763"/>
      <c r="AJ29" s="764"/>
    </row>
    <row r="30" spans="2:36" ht="108" customHeight="1" thickBot="1">
      <c r="B30" s="415" t="s">
        <v>44</v>
      </c>
      <c r="C30" s="416" t="s">
        <v>786</v>
      </c>
      <c r="D30" s="416" t="s">
        <v>787</v>
      </c>
      <c r="E30" s="416" t="s">
        <v>793</v>
      </c>
      <c r="F30" s="416" t="s">
        <v>789</v>
      </c>
      <c r="G30" s="416" t="s">
        <v>790</v>
      </c>
      <c r="H30" s="417" t="s">
        <v>791</v>
      </c>
      <c r="I30" s="418" t="s">
        <v>792</v>
      </c>
      <c r="J30" s="416"/>
      <c r="K30" s="443"/>
      <c r="L30" s="443"/>
      <c r="M30" s="419"/>
      <c r="N30" s="420"/>
      <c r="O30" s="421">
        <f>SUM(O31:O31)</f>
        <v>0</v>
      </c>
      <c r="P30" s="422">
        <f>SUM(P31:P31)</f>
        <v>0</v>
      </c>
      <c r="Q30" s="423">
        <f aca="true" t="shared" si="6" ref="Q30:AD30">SUM(Q31:Q31)</f>
        <v>0</v>
      </c>
      <c r="R30" s="422">
        <f t="shared" si="6"/>
        <v>0</v>
      </c>
      <c r="S30" s="423">
        <f t="shared" si="6"/>
        <v>0</v>
      </c>
      <c r="T30" s="422">
        <f t="shared" si="6"/>
        <v>0</v>
      </c>
      <c r="U30" s="423">
        <f t="shared" si="6"/>
        <v>0</v>
      </c>
      <c r="V30" s="422">
        <f t="shared" si="6"/>
        <v>0</v>
      </c>
      <c r="W30" s="423">
        <f t="shared" si="6"/>
        <v>0</v>
      </c>
      <c r="X30" s="422">
        <f t="shared" si="6"/>
        <v>0</v>
      </c>
      <c r="Y30" s="423">
        <f t="shared" si="6"/>
        <v>0</v>
      </c>
      <c r="Z30" s="422">
        <f t="shared" si="6"/>
        <v>0</v>
      </c>
      <c r="AA30" s="423">
        <f t="shared" si="6"/>
        <v>0</v>
      </c>
      <c r="AB30" s="422">
        <f t="shared" si="6"/>
        <v>0</v>
      </c>
      <c r="AC30" s="423">
        <f t="shared" si="6"/>
        <v>0</v>
      </c>
      <c r="AD30" s="422">
        <f t="shared" si="6"/>
        <v>0</v>
      </c>
      <c r="AE30" s="423">
        <f>SUM(O30,Q30,S30,U30,W30,Y30,AA30,AC30)</f>
        <v>0</v>
      </c>
      <c r="AF30" s="422">
        <f>SUM(P30,R30,T30,V30,X30,Z30,AB30,AD30)</f>
        <v>0</v>
      </c>
      <c r="AG30" s="424">
        <f>SUM(AG31:AG31)</f>
        <v>0</v>
      </c>
      <c r="AH30" s="425"/>
      <c r="AI30" s="425"/>
      <c r="AJ30" s="426"/>
    </row>
    <row r="31" spans="2:36" ht="108" customHeight="1" thickBot="1">
      <c r="B31" s="427" t="s">
        <v>867</v>
      </c>
      <c r="C31" s="428"/>
      <c r="D31" s="429"/>
      <c r="E31" s="429"/>
      <c r="F31" s="444"/>
      <c r="G31" s="429"/>
      <c r="H31" s="445" t="s">
        <v>870</v>
      </c>
      <c r="I31" s="446" t="s">
        <v>843</v>
      </c>
      <c r="J31" s="431">
        <v>0</v>
      </c>
      <c r="K31" s="447">
        <v>8</v>
      </c>
      <c r="L31" s="448"/>
      <c r="M31" s="449"/>
      <c r="N31" s="450"/>
      <c r="O31" s="451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52"/>
      <c r="AH31" s="441"/>
      <c r="AI31" s="449"/>
      <c r="AJ31" s="453"/>
    </row>
    <row r="32" spans="2:36" ht="4.5" customHeight="1" thickBot="1">
      <c r="B32" s="762"/>
      <c r="C32" s="763"/>
      <c r="D32" s="763"/>
      <c r="E32" s="763"/>
      <c r="F32" s="763"/>
      <c r="G32" s="763"/>
      <c r="H32" s="763"/>
      <c r="I32" s="763"/>
      <c r="J32" s="763"/>
      <c r="K32" s="763"/>
      <c r="L32" s="763"/>
      <c r="M32" s="763"/>
      <c r="N32" s="763"/>
      <c r="O32" s="763"/>
      <c r="P32" s="763"/>
      <c r="Q32" s="763"/>
      <c r="R32" s="763"/>
      <c r="S32" s="763"/>
      <c r="T32" s="763"/>
      <c r="U32" s="763"/>
      <c r="V32" s="763"/>
      <c r="W32" s="763"/>
      <c r="X32" s="763"/>
      <c r="Y32" s="763"/>
      <c r="Z32" s="763"/>
      <c r="AA32" s="763"/>
      <c r="AB32" s="763"/>
      <c r="AC32" s="763"/>
      <c r="AD32" s="763"/>
      <c r="AE32" s="763"/>
      <c r="AF32" s="763"/>
      <c r="AG32" s="763"/>
      <c r="AH32" s="763"/>
      <c r="AI32" s="763"/>
      <c r="AJ32" s="764"/>
    </row>
    <row r="33" spans="2:36" ht="108" customHeight="1" thickBot="1">
      <c r="B33" s="415" t="s">
        <v>44</v>
      </c>
      <c r="C33" s="416" t="s">
        <v>786</v>
      </c>
      <c r="D33" s="416" t="s">
        <v>787</v>
      </c>
      <c r="E33" s="416" t="s">
        <v>788</v>
      </c>
      <c r="F33" s="416" t="s">
        <v>789</v>
      </c>
      <c r="G33" s="416" t="s">
        <v>790</v>
      </c>
      <c r="H33" s="417" t="s">
        <v>791</v>
      </c>
      <c r="I33" s="418" t="s">
        <v>792</v>
      </c>
      <c r="J33" s="419"/>
      <c r="K33" s="419"/>
      <c r="L33" s="419"/>
      <c r="M33" s="419"/>
      <c r="N33" s="420"/>
      <c r="O33" s="421">
        <f>SUM(O34:O34)</f>
        <v>0</v>
      </c>
      <c r="P33" s="422">
        <f>SUM(P34:P34)</f>
        <v>0</v>
      </c>
      <c r="Q33" s="423">
        <f aca="true" t="shared" si="7" ref="Q33:AA33">SUM(Q34:Q34)</f>
        <v>0</v>
      </c>
      <c r="R33" s="422">
        <f t="shared" si="7"/>
        <v>0</v>
      </c>
      <c r="S33" s="423">
        <f t="shared" si="7"/>
        <v>0</v>
      </c>
      <c r="T33" s="422">
        <f t="shared" si="7"/>
        <v>0</v>
      </c>
      <c r="U33" s="423">
        <f t="shared" si="7"/>
        <v>0</v>
      </c>
      <c r="V33" s="422">
        <f t="shared" si="7"/>
        <v>0</v>
      </c>
      <c r="W33" s="423">
        <f t="shared" si="7"/>
        <v>0</v>
      </c>
      <c r="X33" s="422">
        <f t="shared" si="7"/>
        <v>0</v>
      </c>
      <c r="Y33" s="423">
        <f t="shared" si="7"/>
        <v>0</v>
      </c>
      <c r="Z33" s="422">
        <f t="shared" si="7"/>
        <v>0</v>
      </c>
      <c r="AA33" s="423">
        <f t="shared" si="7"/>
        <v>0</v>
      </c>
      <c r="AB33" s="422">
        <f>SUM(AB34:AB34)</f>
        <v>0</v>
      </c>
      <c r="AC33" s="423">
        <f>SUM(AC34:AC34)</f>
        <v>0</v>
      </c>
      <c r="AD33" s="422">
        <f>SUM(AD34:AD34)</f>
        <v>0</v>
      </c>
      <c r="AE33" s="423">
        <f>SUM(O33,Q33,S33,U33,W33,Y33,AA33,AC33)</f>
        <v>0</v>
      </c>
      <c r="AF33" s="422">
        <f>SUM(P33,R33,T33,V33,X33,Z33,AB33,AD33)</f>
        <v>0</v>
      </c>
      <c r="AG33" s="424">
        <f>SUM(AG34:AG34)</f>
        <v>0</v>
      </c>
      <c r="AH33" s="425"/>
      <c r="AI33" s="425"/>
      <c r="AJ33" s="426"/>
    </row>
    <row r="34" spans="2:36" ht="108" customHeight="1" thickBot="1">
      <c r="B34" s="427" t="s">
        <v>867</v>
      </c>
      <c r="C34" s="428"/>
      <c r="D34" s="429"/>
      <c r="E34" s="429"/>
      <c r="F34" s="430"/>
      <c r="G34" s="429"/>
      <c r="H34" s="431" t="s">
        <v>871</v>
      </c>
      <c r="I34" s="431" t="s">
        <v>872</v>
      </c>
      <c r="J34" s="431">
        <v>0</v>
      </c>
      <c r="K34" s="432">
        <v>4</v>
      </c>
      <c r="L34" s="433"/>
      <c r="M34" s="433"/>
      <c r="N34" s="434"/>
      <c r="O34" s="435"/>
      <c r="P34" s="436"/>
      <c r="Q34" s="437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9"/>
      <c r="AF34" s="439"/>
      <c r="AG34" s="440"/>
      <c r="AH34" s="441"/>
      <c r="AI34" s="441"/>
      <c r="AJ34" s="442"/>
    </row>
    <row r="35" spans="2:36" ht="4.5" customHeight="1" thickBot="1">
      <c r="B35" s="762"/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3"/>
      <c r="O35" s="763"/>
      <c r="P35" s="763"/>
      <c r="Q35" s="763"/>
      <c r="R35" s="763"/>
      <c r="S35" s="763"/>
      <c r="T35" s="763"/>
      <c r="U35" s="763"/>
      <c r="V35" s="763"/>
      <c r="W35" s="763"/>
      <c r="X35" s="763"/>
      <c r="Y35" s="763"/>
      <c r="Z35" s="763"/>
      <c r="AA35" s="763"/>
      <c r="AB35" s="763"/>
      <c r="AC35" s="763"/>
      <c r="AD35" s="763"/>
      <c r="AE35" s="763"/>
      <c r="AF35" s="763"/>
      <c r="AG35" s="763"/>
      <c r="AH35" s="763"/>
      <c r="AI35" s="763"/>
      <c r="AJ35" s="764"/>
    </row>
    <row r="36" spans="2:36" ht="108" customHeight="1" thickBot="1">
      <c r="B36" s="415" t="s">
        <v>44</v>
      </c>
      <c r="C36" s="416" t="s">
        <v>786</v>
      </c>
      <c r="D36" s="416" t="s">
        <v>787</v>
      </c>
      <c r="E36" s="416" t="s">
        <v>793</v>
      </c>
      <c r="F36" s="416" t="s">
        <v>789</v>
      </c>
      <c r="G36" s="416" t="s">
        <v>790</v>
      </c>
      <c r="H36" s="417" t="s">
        <v>791</v>
      </c>
      <c r="I36" s="418" t="s">
        <v>792</v>
      </c>
      <c r="J36" s="416"/>
      <c r="K36" s="443"/>
      <c r="L36" s="443"/>
      <c r="M36" s="419"/>
      <c r="N36" s="420"/>
      <c r="O36" s="421">
        <f>SUM(O37:O37)</f>
        <v>0</v>
      </c>
      <c r="P36" s="422">
        <f>SUM(P37:P37)</f>
        <v>0</v>
      </c>
      <c r="Q36" s="423">
        <f aca="true" t="shared" si="8" ref="Q36:AD36">SUM(Q37:Q37)</f>
        <v>0</v>
      </c>
      <c r="R36" s="422">
        <f t="shared" si="8"/>
        <v>0</v>
      </c>
      <c r="S36" s="423">
        <f t="shared" si="8"/>
        <v>0</v>
      </c>
      <c r="T36" s="422">
        <f t="shared" si="8"/>
        <v>0</v>
      </c>
      <c r="U36" s="423">
        <f t="shared" si="8"/>
        <v>0</v>
      </c>
      <c r="V36" s="422">
        <f t="shared" si="8"/>
        <v>0</v>
      </c>
      <c r="W36" s="423">
        <f t="shared" si="8"/>
        <v>0</v>
      </c>
      <c r="X36" s="422">
        <f t="shared" si="8"/>
        <v>0</v>
      </c>
      <c r="Y36" s="423">
        <f t="shared" si="8"/>
        <v>0</v>
      </c>
      <c r="Z36" s="422">
        <f t="shared" si="8"/>
        <v>0</v>
      </c>
      <c r="AA36" s="423">
        <f t="shared" si="8"/>
        <v>0</v>
      </c>
      <c r="AB36" s="422">
        <f t="shared" si="8"/>
        <v>0</v>
      </c>
      <c r="AC36" s="423">
        <f t="shared" si="8"/>
        <v>0</v>
      </c>
      <c r="AD36" s="422">
        <f t="shared" si="8"/>
        <v>0</v>
      </c>
      <c r="AE36" s="423">
        <f>SUM(O36,Q36,S36,U36,W36,Y36,AA36,AC36)</f>
        <v>0</v>
      </c>
      <c r="AF36" s="422">
        <f>SUM(P36,R36,T36,V36,X36,Z36,AB36,AD36)</f>
        <v>0</v>
      </c>
      <c r="AG36" s="424">
        <f>SUM(AG37:AG37)</f>
        <v>0</v>
      </c>
      <c r="AH36" s="425"/>
      <c r="AI36" s="425"/>
      <c r="AJ36" s="426"/>
    </row>
    <row r="37" spans="2:36" ht="108" customHeight="1" thickBot="1">
      <c r="B37" s="427" t="s">
        <v>867</v>
      </c>
      <c r="C37" s="428"/>
      <c r="D37" s="429"/>
      <c r="E37" s="429"/>
      <c r="F37" s="444"/>
      <c r="G37" s="429"/>
      <c r="H37" s="445" t="s">
        <v>873</v>
      </c>
      <c r="I37" s="446" t="s">
        <v>828</v>
      </c>
      <c r="J37" s="431">
        <v>4</v>
      </c>
      <c r="K37" s="447">
        <v>4</v>
      </c>
      <c r="L37" s="448"/>
      <c r="M37" s="449"/>
      <c r="N37" s="450"/>
      <c r="O37" s="451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  <c r="AA37" s="439"/>
      <c r="AB37" s="439"/>
      <c r="AC37" s="439"/>
      <c r="AD37" s="439"/>
      <c r="AE37" s="439"/>
      <c r="AF37" s="439"/>
      <c r="AG37" s="452"/>
      <c r="AH37" s="441"/>
      <c r="AI37" s="449"/>
      <c r="AJ37" s="453"/>
    </row>
    <row r="38" spans="2:36" ht="71.25" customHeight="1" thickBot="1">
      <c r="B38" s="762"/>
      <c r="C38" s="763"/>
      <c r="D38" s="763"/>
      <c r="E38" s="763"/>
      <c r="F38" s="763"/>
      <c r="G38" s="763"/>
      <c r="H38" s="763"/>
      <c r="I38" s="763"/>
      <c r="J38" s="763"/>
      <c r="K38" s="763"/>
      <c r="L38" s="763"/>
      <c r="M38" s="763"/>
      <c r="N38" s="763"/>
      <c r="O38" s="763"/>
      <c r="P38" s="763"/>
      <c r="Q38" s="763"/>
      <c r="R38" s="763"/>
      <c r="S38" s="763"/>
      <c r="T38" s="763"/>
      <c r="U38" s="763"/>
      <c r="V38" s="763"/>
      <c r="W38" s="763"/>
      <c r="X38" s="763"/>
      <c r="Y38" s="763"/>
      <c r="Z38" s="763"/>
      <c r="AA38" s="763"/>
      <c r="AB38" s="763"/>
      <c r="AC38" s="763"/>
      <c r="AD38" s="763"/>
      <c r="AE38" s="763"/>
      <c r="AF38" s="763"/>
      <c r="AG38" s="763"/>
      <c r="AH38" s="763"/>
      <c r="AI38" s="763"/>
      <c r="AJ38" s="764"/>
    </row>
    <row r="39" spans="2:36" ht="4.5" customHeight="1" thickBot="1">
      <c r="B39" s="762"/>
      <c r="C39" s="763"/>
      <c r="D39" s="763"/>
      <c r="E39" s="763"/>
      <c r="F39" s="763"/>
      <c r="G39" s="763"/>
      <c r="H39" s="763"/>
      <c r="I39" s="763"/>
      <c r="J39" s="763"/>
      <c r="K39" s="763"/>
      <c r="L39" s="763"/>
      <c r="M39" s="763"/>
      <c r="N39" s="763"/>
      <c r="O39" s="763"/>
      <c r="P39" s="763"/>
      <c r="Q39" s="763"/>
      <c r="R39" s="763"/>
      <c r="S39" s="763"/>
      <c r="T39" s="763"/>
      <c r="U39" s="763"/>
      <c r="V39" s="763"/>
      <c r="W39" s="763"/>
      <c r="X39" s="763"/>
      <c r="Y39" s="763"/>
      <c r="Z39" s="763"/>
      <c r="AA39" s="763"/>
      <c r="AB39" s="763"/>
      <c r="AC39" s="763"/>
      <c r="AD39" s="763"/>
      <c r="AE39" s="763"/>
      <c r="AF39" s="763"/>
      <c r="AG39" s="763"/>
      <c r="AH39" s="763"/>
      <c r="AI39" s="763"/>
      <c r="AJ39" s="764"/>
    </row>
    <row r="40" spans="2:36" ht="35.25" customHeight="1" thickBot="1">
      <c r="B40" s="736" t="s">
        <v>874</v>
      </c>
      <c r="C40" s="737"/>
      <c r="D40" s="738"/>
      <c r="E40" s="398"/>
      <c r="F40" s="737" t="s">
        <v>816</v>
      </c>
      <c r="G40" s="737"/>
      <c r="H40" s="737"/>
      <c r="I40" s="737"/>
      <c r="J40" s="737"/>
      <c r="K40" s="737"/>
      <c r="L40" s="737"/>
      <c r="M40" s="737"/>
      <c r="N40" s="738"/>
      <c r="O40" s="739" t="s">
        <v>759</v>
      </c>
      <c r="P40" s="740"/>
      <c r="Q40" s="740"/>
      <c r="R40" s="740"/>
      <c r="S40" s="740"/>
      <c r="T40" s="740"/>
      <c r="U40" s="740"/>
      <c r="V40" s="740"/>
      <c r="W40" s="740"/>
      <c r="X40" s="740"/>
      <c r="Y40" s="740"/>
      <c r="Z40" s="740"/>
      <c r="AA40" s="740"/>
      <c r="AB40" s="740"/>
      <c r="AC40" s="740"/>
      <c r="AD40" s="740"/>
      <c r="AE40" s="740"/>
      <c r="AF40" s="741"/>
      <c r="AG40" s="742" t="s">
        <v>760</v>
      </c>
      <c r="AH40" s="743"/>
      <c r="AI40" s="743"/>
      <c r="AJ40" s="744"/>
    </row>
    <row r="41" spans="2:36" ht="35.25" customHeight="1">
      <c r="B41" s="745" t="s">
        <v>761</v>
      </c>
      <c r="C41" s="747" t="s">
        <v>762</v>
      </c>
      <c r="D41" s="748"/>
      <c r="E41" s="748"/>
      <c r="F41" s="748"/>
      <c r="G41" s="748"/>
      <c r="H41" s="748"/>
      <c r="I41" s="751" t="s">
        <v>763</v>
      </c>
      <c r="J41" s="753" t="s">
        <v>764</v>
      </c>
      <c r="K41" s="753" t="s">
        <v>765</v>
      </c>
      <c r="L41" s="717" t="s">
        <v>766</v>
      </c>
      <c r="M41" s="772" t="s">
        <v>767</v>
      </c>
      <c r="N41" s="774" t="s">
        <v>768</v>
      </c>
      <c r="O41" s="776" t="s">
        <v>769</v>
      </c>
      <c r="P41" s="735"/>
      <c r="Q41" s="734" t="s">
        <v>770</v>
      </c>
      <c r="R41" s="735"/>
      <c r="S41" s="734" t="s">
        <v>771</v>
      </c>
      <c r="T41" s="735"/>
      <c r="U41" s="734" t="s">
        <v>772</v>
      </c>
      <c r="V41" s="735"/>
      <c r="W41" s="734" t="s">
        <v>773</v>
      </c>
      <c r="X41" s="735"/>
      <c r="Y41" s="734" t="s">
        <v>774</v>
      </c>
      <c r="Z41" s="735"/>
      <c r="AA41" s="734" t="s">
        <v>775</v>
      </c>
      <c r="AB41" s="735"/>
      <c r="AC41" s="734" t="s">
        <v>776</v>
      </c>
      <c r="AD41" s="735"/>
      <c r="AE41" s="734" t="s">
        <v>777</v>
      </c>
      <c r="AF41" s="765"/>
      <c r="AG41" s="766" t="s">
        <v>778</v>
      </c>
      <c r="AH41" s="768" t="s">
        <v>779</v>
      </c>
      <c r="AI41" s="770" t="s">
        <v>780</v>
      </c>
      <c r="AJ41" s="755" t="s">
        <v>781</v>
      </c>
    </row>
    <row r="42" spans="2:36" ht="80.25" customHeight="1" thickBot="1">
      <c r="B42" s="746"/>
      <c r="C42" s="749"/>
      <c r="D42" s="750"/>
      <c r="E42" s="750"/>
      <c r="F42" s="750"/>
      <c r="G42" s="750"/>
      <c r="H42" s="750"/>
      <c r="I42" s="752"/>
      <c r="J42" s="754" t="s">
        <v>764</v>
      </c>
      <c r="K42" s="754"/>
      <c r="L42" s="718"/>
      <c r="M42" s="773"/>
      <c r="N42" s="775"/>
      <c r="O42" s="399" t="s">
        <v>782</v>
      </c>
      <c r="P42" s="400" t="s">
        <v>783</v>
      </c>
      <c r="Q42" s="401" t="s">
        <v>782</v>
      </c>
      <c r="R42" s="400" t="s">
        <v>783</v>
      </c>
      <c r="S42" s="401" t="s">
        <v>782</v>
      </c>
      <c r="T42" s="400" t="s">
        <v>783</v>
      </c>
      <c r="U42" s="401" t="s">
        <v>782</v>
      </c>
      <c r="V42" s="400" t="s">
        <v>783</v>
      </c>
      <c r="W42" s="401" t="s">
        <v>782</v>
      </c>
      <c r="X42" s="400" t="s">
        <v>783</v>
      </c>
      <c r="Y42" s="401" t="s">
        <v>782</v>
      </c>
      <c r="Z42" s="400" t="s">
        <v>783</v>
      </c>
      <c r="AA42" s="401" t="s">
        <v>782</v>
      </c>
      <c r="AB42" s="400" t="s">
        <v>784</v>
      </c>
      <c r="AC42" s="401" t="s">
        <v>782</v>
      </c>
      <c r="AD42" s="400" t="s">
        <v>784</v>
      </c>
      <c r="AE42" s="401" t="s">
        <v>782</v>
      </c>
      <c r="AF42" s="402" t="s">
        <v>784</v>
      </c>
      <c r="AG42" s="767"/>
      <c r="AH42" s="769"/>
      <c r="AI42" s="771"/>
      <c r="AJ42" s="756"/>
    </row>
    <row r="43" spans="2:36" ht="108" customHeight="1" thickBot="1">
      <c r="B43" s="403" t="s">
        <v>785</v>
      </c>
      <c r="C43" s="757" t="s">
        <v>875</v>
      </c>
      <c r="D43" s="758"/>
      <c r="E43" s="758"/>
      <c r="F43" s="758"/>
      <c r="G43" s="758"/>
      <c r="H43" s="758"/>
      <c r="I43" s="404" t="s">
        <v>876</v>
      </c>
      <c r="J43" s="405">
        <v>0</v>
      </c>
      <c r="K43" s="460">
        <v>0.4</v>
      </c>
      <c r="L43" s="406"/>
      <c r="M43" s="407"/>
      <c r="N43" s="408"/>
      <c r="O43" s="409" t="e">
        <f>SUM(O45,O48,O51,#REF!)</f>
        <v>#REF!</v>
      </c>
      <c r="P43" s="410" t="e">
        <f>SUM(P45,P48,P51,#REF!)</f>
        <v>#REF!</v>
      </c>
      <c r="Q43" s="410" t="e">
        <f>SUM(Q45,Q48,Q51,#REF!)</f>
        <v>#REF!</v>
      </c>
      <c r="R43" s="410" t="e">
        <f>SUM(R45,R48,R51,#REF!)</f>
        <v>#REF!</v>
      </c>
      <c r="S43" s="410" t="e">
        <f>SUM(S45,S48,S51,#REF!)</f>
        <v>#REF!</v>
      </c>
      <c r="T43" s="410" t="e">
        <f>SUM(T45,T48,T51,#REF!)</f>
        <v>#REF!</v>
      </c>
      <c r="U43" s="410" t="e">
        <f>SUM(U45,U48,U51,#REF!)</f>
        <v>#REF!</v>
      </c>
      <c r="V43" s="410" t="e">
        <f>SUM(V45,V48,V51,#REF!)</f>
        <v>#REF!</v>
      </c>
      <c r="W43" s="410" t="e">
        <f>SUM(W45,W48,W51,#REF!)</f>
        <v>#REF!</v>
      </c>
      <c r="X43" s="410" t="e">
        <f>SUM(X45,X48,X51,#REF!)</f>
        <v>#REF!</v>
      </c>
      <c r="Y43" s="410" t="e">
        <f>SUM(Y45,Y48,Y51,#REF!)</f>
        <v>#REF!</v>
      </c>
      <c r="Z43" s="410" t="e">
        <f>SUM(Z45,Z48,Z51,#REF!)</f>
        <v>#REF!</v>
      </c>
      <c r="AA43" s="410" t="e">
        <f>SUM(AA45,AA48,AA51,#REF!)</f>
        <v>#REF!</v>
      </c>
      <c r="AB43" s="410" t="e">
        <f>SUM(AB45,AB48,AB51,#REF!)</f>
        <v>#REF!</v>
      </c>
      <c r="AC43" s="410" t="e">
        <f>SUM(AC45,AC48,AC51,#REF!)</f>
        <v>#REF!</v>
      </c>
      <c r="AD43" s="410" t="e">
        <f>SUM(AD45,AD48,AD51,#REF!)</f>
        <v>#REF!</v>
      </c>
      <c r="AE43" s="410" t="e">
        <f>SUM(O43,Q43,S43,U43,W43,Y43,AA43,AC43)</f>
        <v>#REF!</v>
      </c>
      <c r="AF43" s="411" t="e">
        <f>SUM(P43,R43,T43,V43,X43,Z43,AB43,AD43)</f>
        <v>#REF!</v>
      </c>
      <c r="AG43" s="412">
        <f>AG45+AG48</f>
        <v>0</v>
      </c>
      <c r="AH43" s="413"/>
      <c r="AI43" s="413"/>
      <c r="AJ43" s="414"/>
    </row>
    <row r="44" spans="2:36" ht="4.5" customHeight="1" thickBot="1">
      <c r="B44" s="759"/>
      <c r="C44" s="760"/>
      <c r="D44" s="760"/>
      <c r="E44" s="760"/>
      <c r="F44" s="760"/>
      <c r="G44" s="760"/>
      <c r="H44" s="760"/>
      <c r="I44" s="760"/>
      <c r="J44" s="760"/>
      <c r="K44" s="760"/>
      <c r="L44" s="760"/>
      <c r="M44" s="760"/>
      <c r="N44" s="760"/>
      <c r="O44" s="760"/>
      <c r="P44" s="760"/>
      <c r="Q44" s="760"/>
      <c r="R44" s="760"/>
      <c r="S44" s="760"/>
      <c r="T44" s="760"/>
      <c r="U44" s="760"/>
      <c r="V44" s="760"/>
      <c r="W44" s="760"/>
      <c r="X44" s="760"/>
      <c r="Y44" s="760"/>
      <c r="Z44" s="760"/>
      <c r="AA44" s="760"/>
      <c r="AB44" s="760"/>
      <c r="AC44" s="760"/>
      <c r="AD44" s="760"/>
      <c r="AE44" s="760"/>
      <c r="AF44" s="760"/>
      <c r="AG44" s="760"/>
      <c r="AH44" s="760"/>
      <c r="AI44" s="760"/>
      <c r="AJ44" s="761"/>
    </row>
    <row r="45" spans="2:36" ht="108" customHeight="1" thickBot="1">
      <c r="B45" s="415" t="s">
        <v>44</v>
      </c>
      <c r="C45" s="416" t="s">
        <v>786</v>
      </c>
      <c r="D45" s="416" t="s">
        <v>787</v>
      </c>
      <c r="E45" s="416" t="s">
        <v>788</v>
      </c>
      <c r="F45" s="416" t="s">
        <v>789</v>
      </c>
      <c r="G45" s="416" t="s">
        <v>790</v>
      </c>
      <c r="H45" s="417" t="s">
        <v>791</v>
      </c>
      <c r="I45" s="418" t="s">
        <v>792</v>
      </c>
      <c r="J45" s="419"/>
      <c r="K45" s="419"/>
      <c r="L45" s="419"/>
      <c r="M45" s="419"/>
      <c r="N45" s="420"/>
      <c r="O45" s="421">
        <f>SUM(O46:O46)</f>
        <v>0</v>
      </c>
      <c r="P45" s="422">
        <f>SUM(P46:P46)</f>
        <v>0</v>
      </c>
      <c r="Q45" s="423">
        <f aca="true" t="shared" si="9" ref="Q45:AA45">SUM(Q46:Q46)</f>
        <v>0</v>
      </c>
      <c r="R45" s="422">
        <f t="shared" si="9"/>
        <v>0</v>
      </c>
      <c r="S45" s="423">
        <f t="shared" si="9"/>
        <v>0</v>
      </c>
      <c r="T45" s="422">
        <f t="shared" si="9"/>
        <v>0</v>
      </c>
      <c r="U45" s="423">
        <f t="shared" si="9"/>
        <v>0</v>
      </c>
      <c r="V45" s="422">
        <f t="shared" si="9"/>
        <v>0</v>
      </c>
      <c r="W45" s="423">
        <f t="shared" si="9"/>
        <v>0</v>
      </c>
      <c r="X45" s="422">
        <f t="shared" si="9"/>
        <v>0</v>
      </c>
      <c r="Y45" s="423">
        <f t="shared" si="9"/>
        <v>0</v>
      </c>
      <c r="Z45" s="422">
        <f t="shared" si="9"/>
        <v>0</v>
      </c>
      <c r="AA45" s="423">
        <f t="shared" si="9"/>
        <v>0</v>
      </c>
      <c r="AB45" s="422">
        <f>SUM(AB46:AB46)</f>
        <v>0</v>
      </c>
      <c r="AC45" s="423">
        <f>SUM(AC46:AC46)</f>
        <v>0</v>
      </c>
      <c r="AD45" s="422">
        <f>SUM(AD46:AD46)</f>
        <v>0</v>
      </c>
      <c r="AE45" s="423">
        <f>SUM(O45,Q45,S45,U45,W45,Y45,AA45,AC45)</f>
        <v>0</v>
      </c>
      <c r="AF45" s="422">
        <f>SUM(P45,R45,T45,V45,X45,Z45,AB45,AD45)</f>
        <v>0</v>
      </c>
      <c r="AG45" s="424">
        <f>SUM(AG46:AG46)</f>
        <v>0</v>
      </c>
      <c r="AH45" s="425"/>
      <c r="AI45" s="425"/>
      <c r="AJ45" s="426"/>
    </row>
    <row r="46" spans="2:36" ht="108" customHeight="1" thickBot="1">
      <c r="B46" s="427" t="s">
        <v>154</v>
      </c>
      <c r="C46" s="428"/>
      <c r="D46" s="429"/>
      <c r="E46" s="429"/>
      <c r="F46" s="430"/>
      <c r="G46" s="429"/>
      <c r="H46" s="431" t="s">
        <v>877</v>
      </c>
      <c r="I46" s="431" t="s">
        <v>557</v>
      </c>
      <c r="J46" s="431">
        <v>0</v>
      </c>
      <c r="K46" s="432">
        <v>4</v>
      </c>
      <c r="L46" s="433"/>
      <c r="M46" s="433"/>
      <c r="N46" s="434"/>
      <c r="O46" s="435"/>
      <c r="P46" s="436"/>
      <c r="Q46" s="437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8"/>
      <c r="AE46" s="439"/>
      <c r="AF46" s="439"/>
      <c r="AG46" s="440"/>
      <c r="AH46" s="441"/>
      <c r="AI46" s="441"/>
      <c r="AJ46" s="442"/>
    </row>
    <row r="47" spans="2:36" ht="4.5" customHeight="1" thickBot="1">
      <c r="B47" s="762"/>
      <c r="C47" s="763"/>
      <c r="D47" s="763"/>
      <c r="E47" s="763"/>
      <c r="F47" s="763"/>
      <c r="G47" s="763"/>
      <c r="H47" s="763"/>
      <c r="I47" s="763"/>
      <c r="J47" s="763"/>
      <c r="K47" s="763"/>
      <c r="L47" s="763"/>
      <c r="M47" s="763"/>
      <c r="N47" s="763"/>
      <c r="O47" s="763"/>
      <c r="P47" s="763"/>
      <c r="Q47" s="763"/>
      <c r="R47" s="763"/>
      <c r="S47" s="763"/>
      <c r="T47" s="763"/>
      <c r="U47" s="763"/>
      <c r="V47" s="763"/>
      <c r="W47" s="763"/>
      <c r="X47" s="763"/>
      <c r="Y47" s="763"/>
      <c r="Z47" s="763"/>
      <c r="AA47" s="763"/>
      <c r="AB47" s="763"/>
      <c r="AC47" s="763"/>
      <c r="AD47" s="763"/>
      <c r="AE47" s="763"/>
      <c r="AF47" s="763"/>
      <c r="AG47" s="763"/>
      <c r="AH47" s="763"/>
      <c r="AI47" s="763"/>
      <c r="AJ47" s="764"/>
    </row>
    <row r="48" spans="2:36" ht="108" customHeight="1" thickBot="1">
      <c r="B48" s="415" t="s">
        <v>44</v>
      </c>
      <c r="C48" s="416" t="s">
        <v>786</v>
      </c>
      <c r="D48" s="416" t="s">
        <v>787</v>
      </c>
      <c r="E48" s="416" t="s">
        <v>793</v>
      </c>
      <c r="F48" s="416" t="s">
        <v>789</v>
      </c>
      <c r="G48" s="416" t="s">
        <v>790</v>
      </c>
      <c r="H48" s="417" t="s">
        <v>791</v>
      </c>
      <c r="I48" s="418" t="s">
        <v>792</v>
      </c>
      <c r="J48" s="416"/>
      <c r="K48" s="443"/>
      <c r="L48" s="443"/>
      <c r="M48" s="419"/>
      <c r="N48" s="420"/>
      <c r="O48" s="421">
        <f>SUM(O49:O49)</f>
        <v>0</v>
      </c>
      <c r="P48" s="422">
        <f>SUM(P49:P49)</f>
        <v>0</v>
      </c>
      <c r="Q48" s="423">
        <f aca="true" t="shared" si="10" ref="Q48:AD48">SUM(Q49:Q49)</f>
        <v>0</v>
      </c>
      <c r="R48" s="422">
        <f t="shared" si="10"/>
        <v>0</v>
      </c>
      <c r="S48" s="423">
        <f t="shared" si="10"/>
        <v>0</v>
      </c>
      <c r="T48" s="422">
        <f t="shared" si="10"/>
        <v>0</v>
      </c>
      <c r="U48" s="423">
        <f t="shared" si="10"/>
        <v>0</v>
      </c>
      <c r="V48" s="422">
        <f t="shared" si="10"/>
        <v>0</v>
      </c>
      <c r="W48" s="423">
        <f t="shared" si="10"/>
        <v>0</v>
      </c>
      <c r="X48" s="422">
        <f t="shared" si="10"/>
        <v>0</v>
      </c>
      <c r="Y48" s="423">
        <f t="shared" si="10"/>
        <v>0</v>
      </c>
      <c r="Z48" s="422">
        <f t="shared" si="10"/>
        <v>0</v>
      </c>
      <c r="AA48" s="423">
        <f t="shared" si="10"/>
        <v>0</v>
      </c>
      <c r="AB48" s="422">
        <f t="shared" si="10"/>
        <v>0</v>
      </c>
      <c r="AC48" s="423">
        <f t="shared" si="10"/>
        <v>0</v>
      </c>
      <c r="AD48" s="422">
        <f t="shared" si="10"/>
        <v>0</v>
      </c>
      <c r="AE48" s="423">
        <f>SUM(O48,Q48,S48,U48,W48,Y48,AA48,AC48)</f>
        <v>0</v>
      </c>
      <c r="AF48" s="422">
        <f>SUM(P48,R48,T48,V48,X48,Z48,AB48,AD48)</f>
        <v>0</v>
      </c>
      <c r="AG48" s="424">
        <f>SUM(AG49:AG49)</f>
        <v>0</v>
      </c>
      <c r="AH48" s="425"/>
      <c r="AI48" s="425"/>
      <c r="AJ48" s="426"/>
    </row>
    <row r="49" spans="2:36" ht="108" customHeight="1" thickBot="1">
      <c r="B49" s="427" t="s">
        <v>154</v>
      </c>
      <c r="C49" s="428"/>
      <c r="D49" s="429"/>
      <c r="E49" s="429"/>
      <c r="F49" s="444"/>
      <c r="G49" s="429"/>
      <c r="H49" s="445" t="s">
        <v>878</v>
      </c>
      <c r="I49" s="446" t="s">
        <v>879</v>
      </c>
      <c r="J49" s="431">
        <v>0</v>
      </c>
      <c r="K49" s="447">
        <v>4</v>
      </c>
      <c r="L49" s="448"/>
      <c r="M49" s="449"/>
      <c r="N49" s="450"/>
      <c r="O49" s="451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39"/>
      <c r="AA49" s="439"/>
      <c r="AB49" s="439"/>
      <c r="AC49" s="439"/>
      <c r="AD49" s="439"/>
      <c r="AE49" s="439"/>
      <c r="AF49" s="439"/>
      <c r="AG49" s="452"/>
      <c r="AH49" s="441"/>
      <c r="AI49" s="449"/>
      <c r="AJ49" s="453"/>
    </row>
    <row r="50" spans="2:36" ht="4.5" customHeight="1" thickBot="1">
      <c r="B50" s="762"/>
      <c r="C50" s="763"/>
      <c r="D50" s="763"/>
      <c r="E50" s="763"/>
      <c r="F50" s="763"/>
      <c r="G50" s="763"/>
      <c r="H50" s="763"/>
      <c r="I50" s="763"/>
      <c r="J50" s="763"/>
      <c r="K50" s="763"/>
      <c r="L50" s="763"/>
      <c r="M50" s="763"/>
      <c r="N50" s="763"/>
      <c r="O50" s="763"/>
      <c r="P50" s="763"/>
      <c r="Q50" s="763"/>
      <c r="R50" s="763"/>
      <c r="S50" s="763"/>
      <c r="T50" s="763"/>
      <c r="U50" s="763"/>
      <c r="V50" s="763"/>
      <c r="W50" s="763"/>
      <c r="X50" s="763"/>
      <c r="Y50" s="763"/>
      <c r="Z50" s="763"/>
      <c r="AA50" s="763"/>
      <c r="AB50" s="763"/>
      <c r="AC50" s="763"/>
      <c r="AD50" s="763"/>
      <c r="AE50" s="763"/>
      <c r="AF50" s="763"/>
      <c r="AG50" s="763"/>
      <c r="AH50" s="763"/>
      <c r="AI50" s="763"/>
      <c r="AJ50" s="764"/>
    </row>
    <row r="51" spans="2:36" ht="108" customHeight="1" thickBot="1">
      <c r="B51" s="415" t="s">
        <v>44</v>
      </c>
      <c r="C51" s="416" t="s">
        <v>786</v>
      </c>
      <c r="D51" s="416" t="s">
        <v>787</v>
      </c>
      <c r="E51" s="416" t="s">
        <v>788</v>
      </c>
      <c r="F51" s="416" t="s">
        <v>789</v>
      </c>
      <c r="G51" s="416" t="s">
        <v>790</v>
      </c>
      <c r="H51" s="417" t="s">
        <v>791</v>
      </c>
      <c r="I51" s="418" t="s">
        <v>792</v>
      </c>
      <c r="J51" s="419"/>
      <c r="K51" s="419"/>
      <c r="L51" s="419"/>
      <c r="M51" s="419"/>
      <c r="N51" s="420"/>
      <c r="O51" s="421">
        <f>SUM(O52:O52)</f>
        <v>0</v>
      </c>
      <c r="P51" s="422">
        <f>SUM(P52:P52)</f>
        <v>0</v>
      </c>
      <c r="Q51" s="423">
        <f aca="true" t="shared" si="11" ref="Q51:AA51">SUM(Q52:Q52)</f>
        <v>0</v>
      </c>
      <c r="R51" s="422">
        <f t="shared" si="11"/>
        <v>0</v>
      </c>
      <c r="S51" s="423">
        <f t="shared" si="11"/>
        <v>0</v>
      </c>
      <c r="T51" s="422">
        <f t="shared" si="11"/>
        <v>0</v>
      </c>
      <c r="U51" s="423">
        <f t="shared" si="11"/>
        <v>0</v>
      </c>
      <c r="V51" s="422">
        <f t="shared" si="11"/>
        <v>0</v>
      </c>
      <c r="W51" s="423">
        <f t="shared" si="11"/>
        <v>0</v>
      </c>
      <c r="X51" s="422">
        <f t="shared" si="11"/>
        <v>0</v>
      </c>
      <c r="Y51" s="423">
        <f t="shared" si="11"/>
        <v>0</v>
      </c>
      <c r="Z51" s="422">
        <f t="shared" si="11"/>
        <v>0</v>
      </c>
      <c r="AA51" s="423">
        <f t="shared" si="11"/>
        <v>0</v>
      </c>
      <c r="AB51" s="422">
        <f>SUM(AB52:AB52)</f>
        <v>0</v>
      </c>
      <c r="AC51" s="423">
        <f>SUM(AC52:AC52)</f>
        <v>0</v>
      </c>
      <c r="AD51" s="422">
        <f>SUM(AD52:AD52)</f>
        <v>0</v>
      </c>
      <c r="AE51" s="423">
        <f>SUM(O51,Q51,S51,U51,W51,Y51,AA51,AC51)</f>
        <v>0</v>
      </c>
      <c r="AF51" s="422">
        <f>SUM(P51,R51,T51,V51,X51,Z51,AB51,AD51)</f>
        <v>0</v>
      </c>
      <c r="AG51" s="424">
        <f>SUM(AG52:AG52)</f>
        <v>0</v>
      </c>
      <c r="AH51" s="425"/>
      <c r="AI51" s="425"/>
      <c r="AJ51" s="426"/>
    </row>
    <row r="52" spans="2:36" ht="108" customHeight="1" thickBot="1">
      <c r="B52" s="467"/>
      <c r="C52" s="428"/>
      <c r="D52" s="429"/>
      <c r="E52" s="429"/>
      <c r="F52" s="430"/>
      <c r="G52" s="429"/>
      <c r="H52" s="431" t="s">
        <v>880</v>
      </c>
      <c r="I52" s="431" t="s">
        <v>880</v>
      </c>
      <c r="J52" s="431">
        <v>0</v>
      </c>
      <c r="K52" s="432">
        <v>4</v>
      </c>
      <c r="L52" s="433"/>
      <c r="M52" s="433"/>
      <c r="N52" s="434"/>
      <c r="O52" s="435"/>
      <c r="P52" s="436"/>
      <c r="Q52" s="437"/>
      <c r="R52" s="438"/>
      <c r="S52" s="438"/>
      <c r="T52" s="438"/>
      <c r="U52" s="438"/>
      <c r="V52" s="438"/>
      <c r="W52" s="438"/>
      <c r="X52" s="438"/>
      <c r="Y52" s="438"/>
      <c r="Z52" s="438"/>
      <c r="AA52" s="438"/>
      <c r="AB52" s="438"/>
      <c r="AC52" s="438"/>
      <c r="AD52" s="438"/>
      <c r="AE52" s="439"/>
      <c r="AF52" s="439"/>
      <c r="AG52" s="440"/>
      <c r="AH52" s="441"/>
      <c r="AI52" s="441"/>
      <c r="AJ52" s="442"/>
    </row>
    <row r="53" spans="2:36" ht="64.5" customHeight="1" thickBot="1">
      <c r="B53" s="762"/>
      <c r="C53" s="763"/>
      <c r="D53" s="763"/>
      <c r="E53" s="763"/>
      <c r="F53" s="763"/>
      <c r="G53" s="763"/>
      <c r="H53" s="763"/>
      <c r="I53" s="763"/>
      <c r="J53" s="763"/>
      <c r="K53" s="763"/>
      <c r="L53" s="763"/>
      <c r="M53" s="763"/>
      <c r="N53" s="763"/>
      <c r="O53" s="763"/>
      <c r="P53" s="763"/>
      <c r="Q53" s="763"/>
      <c r="R53" s="763"/>
      <c r="S53" s="763"/>
      <c r="T53" s="763"/>
      <c r="U53" s="763"/>
      <c r="V53" s="763"/>
      <c r="W53" s="763"/>
      <c r="X53" s="763"/>
      <c r="Y53" s="763"/>
      <c r="Z53" s="763"/>
      <c r="AA53" s="763"/>
      <c r="AB53" s="763"/>
      <c r="AC53" s="763"/>
      <c r="AD53" s="763"/>
      <c r="AE53" s="763"/>
      <c r="AF53" s="763"/>
      <c r="AG53" s="763"/>
      <c r="AH53" s="763"/>
      <c r="AI53" s="763"/>
      <c r="AJ53" s="764"/>
    </row>
    <row r="54" spans="2:36" ht="4.5" customHeight="1" thickBot="1">
      <c r="B54" s="762"/>
      <c r="C54" s="763"/>
      <c r="D54" s="763"/>
      <c r="E54" s="763"/>
      <c r="F54" s="763"/>
      <c r="G54" s="763"/>
      <c r="H54" s="763"/>
      <c r="I54" s="763"/>
      <c r="J54" s="763"/>
      <c r="K54" s="763"/>
      <c r="L54" s="763"/>
      <c r="M54" s="763"/>
      <c r="N54" s="763"/>
      <c r="O54" s="763"/>
      <c r="P54" s="763"/>
      <c r="Q54" s="763"/>
      <c r="R54" s="763"/>
      <c r="S54" s="763"/>
      <c r="T54" s="763"/>
      <c r="U54" s="763"/>
      <c r="V54" s="763"/>
      <c r="W54" s="763"/>
      <c r="X54" s="763"/>
      <c r="Y54" s="763"/>
      <c r="Z54" s="763"/>
      <c r="AA54" s="763"/>
      <c r="AB54" s="763"/>
      <c r="AC54" s="763"/>
      <c r="AD54" s="763"/>
      <c r="AE54" s="763"/>
      <c r="AF54" s="763"/>
      <c r="AG54" s="763"/>
      <c r="AH54" s="763"/>
      <c r="AI54" s="763"/>
      <c r="AJ54" s="764"/>
    </row>
    <row r="55" spans="2:36" ht="35.25" customHeight="1" thickBot="1">
      <c r="B55" s="736" t="s">
        <v>881</v>
      </c>
      <c r="C55" s="737"/>
      <c r="D55" s="738"/>
      <c r="E55" s="398"/>
      <c r="F55" s="737" t="s">
        <v>882</v>
      </c>
      <c r="G55" s="737"/>
      <c r="H55" s="737"/>
      <c r="I55" s="737"/>
      <c r="J55" s="737"/>
      <c r="K55" s="737"/>
      <c r="L55" s="737"/>
      <c r="M55" s="737"/>
      <c r="N55" s="738"/>
      <c r="O55" s="739" t="s">
        <v>759</v>
      </c>
      <c r="P55" s="740"/>
      <c r="Q55" s="740"/>
      <c r="R55" s="740"/>
      <c r="S55" s="740"/>
      <c r="T55" s="740"/>
      <c r="U55" s="740"/>
      <c r="V55" s="740"/>
      <c r="W55" s="740"/>
      <c r="X55" s="740"/>
      <c r="Y55" s="740"/>
      <c r="Z55" s="740"/>
      <c r="AA55" s="740"/>
      <c r="AB55" s="740"/>
      <c r="AC55" s="740"/>
      <c r="AD55" s="740"/>
      <c r="AE55" s="740"/>
      <c r="AF55" s="741"/>
      <c r="AG55" s="742" t="s">
        <v>760</v>
      </c>
      <c r="AH55" s="743"/>
      <c r="AI55" s="743"/>
      <c r="AJ55" s="744"/>
    </row>
    <row r="56" spans="2:36" ht="35.25" customHeight="1">
      <c r="B56" s="745" t="s">
        <v>761</v>
      </c>
      <c r="C56" s="747" t="s">
        <v>762</v>
      </c>
      <c r="D56" s="748"/>
      <c r="E56" s="748"/>
      <c r="F56" s="748"/>
      <c r="G56" s="748"/>
      <c r="H56" s="748"/>
      <c r="I56" s="751" t="s">
        <v>763</v>
      </c>
      <c r="J56" s="753" t="s">
        <v>764</v>
      </c>
      <c r="K56" s="753" t="s">
        <v>765</v>
      </c>
      <c r="L56" s="717" t="s">
        <v>766</v>
      </c>
      <c r="M56" s="772" t="s">
        <v>767</v>
      </c>
      <c r="N56" s="774" t="s">
        <v>768</v>
      </c>
      <c r="O56" s="776" t="s">
        <v>769</v>
      </c>
      <c r="P56" s="735"/>
      <c r="Q56" s="734" t="s">
        <v>770</v>
      </c>
      <c r="R56" s="735"/>
      <c r="S56" s="734" t="s">
        <v>771</v>
      </c>
      <c r="T56" s="735"/>
      <c r="U56" s="734" t="s">
        <v>772</v>
      </c>
      <c r="V56" s="735"/>
      <c r="W56" s="734" t="s">
        <v>773</v>
      </c>
      <c r="X56" s="735"/>
      <c r="Y56" s="734" t="s">
        <v>774</v>
      </c>
      <c r="Z56" s="735"/>
      <c r="AA56" s="734" t="s">
        <v>775</v>
      </c>
      <c r="AB56" s="735"/>
      <c r="AC56" s="734" t="s">
        <v>776</v>
      </c>
      <c r="AD56" s="735"/>
      <c r="AE56" s="734" t="s">
        <v>777</v>
      </c>
      <c r="AF56" s="765"/>
      <c r="AG56" s="766" t="s">
        <v>778</v>
      </c>
      <c r="AH56" s="768" t="s">
        <v>779</v>
      </c>
      <c r="AI56" s="770" t="s">
        <v>780</v>
      </c>
      <c r="AJ56" s="755" t="s">
        <v>781</v>
      </c>
    </row>
    <row r="57" spans="2:36" ht="80.25" customHeight="1" thickBot="1">
      <c r="B57" s="746"/>
      <c r="C57" s="749"/>
      <c r="D57" s="750"/>
      <c r="E57" s="750"/>
      <c r="F57" s="750"/>
      <c r="G57" s="750"/>
      <c r="H57" s="750"/>
      <c r="I57" s="752"/>
      <c r="J57" s="754" t="s">
        <v>764</v>
      </c>
      <c r="K57" s="754"/>
      <c r="L57" s="718"/>
      <c r="M57" s="773"/>
      <c r="N57" s="775"/>
      <c r="O57" s="399" t="s">
        <v>782</v>
      </c>
      <c r="P57" s="400" t="s">
        <v>783</v>
      </c>
      <c r="Q57" s="401" t="s">
        <v>782</v>
      </c>
      <c r="R57" s="400" t="s">
        <v>783</v>
      </c>
      <c r="S57" s="401" t="s">
        <v>782</v>
      </c>
      <c r="T57" s="400" t="s">
        <v>783</v>
      </c>
      <c r="U57" s="401" t="s">
        <v>782</v>
      </c>
      <c r="V57" s="400" t="s">
        <v>783</v>
      </c>
      <c r="W57" s="401" t="s">
        <v>782</v>
      </c>
      <c r="X57" s="400" t="s">
        <v>783</v>
      </c>
      <c r="Y57" s="401" t="s">
        <v>782</v>
      </c>
      <c r="Z57" s="400" t="s">
        <v>783</v>
      </c>
      <c r="AA57" s="401" t="s">
        <v>782</v>
      </c>
      <c r="AB57" s="400" t="s">
        <v>784</v>
      </c>
      <c r="AC57" s="401" t="s">
        <v>782</v>
      </c>
      <c r="AD57" s="400" t="s">
        <v>784</v>
      </c>
      <c r="AE57" s="401" t="s">
        <v>782</v>
      </c>
      <c r="AF57" s="402" t="s">
        <v>784</v>
      </c>
      <c r="AG57" s="767"/>
      <c r="AH57" s="769"/>
      <c r="AI57" s="771"/>
      <c r="AJ57" s="756"/>
    </row>
    <row r="58" spans="2:36" ht="108" customHeight="1" thickBot="1">
      <c r="B58" s="403" t="s">
        <v>785</v>
      </c>
      <c r="C58" s="757" t="s">
        <v>883</v>
      </c>
      <c r="D58" s="758"/>
      <c r="E58" s="758"/>
      <c r="F58" s="758"/>
      <c r="G58" s="758"/>
      <c r="H58" s="758"/>
      <c r="I58" s="404" t="s">
        <v>884</v>
      </c>
      <c r="J58" s="405">
        <v>0</v>
      </c>
      <c r="K58" s="406">
        <v>0.7</v>
      </c>
      <c r="L58" s="406"/>
      <c r="M58" s="407"/>
      <c r="N58" s="408"/>
      <c r="O58" s="409">
        <f>SUM(O60,O63,O66)</f>
        <v>0</v>
      </c>
      <c r="P58" s="410">
        <f aca="true" t="shared" si="12" ref="P58:AD58">SUM(P60,P63,P66)</f>
        <v>0</v>
      </c>
      <c r="Q58" s="410">
        <f t="shared" si="12"/>
        <v>0</v>
      </c>
      <c r="R58" s="410">
        <f t="shared" si="12"/>
        <v>0</v>
      </c>
      <c r="S58" s="410">
        <f t="shared" si="12"/>
        <v>0</v>
      </c>
      <c r="T58" s="410">
        <f t="shared" si="12"/>
        <v>0</v>
      </c>
      <c r="U58" s="410">
        <f t="shared" si="12"/>
        <v>0</v>
      </c>
      <c r="V58" s="410">
        <f t="shared" si="12"/>
        <v>0</v>
      </c>
      <c r="W58" s="410">
        <f t="shared" si="12"/>
        <v>0</v>
      </c>
      <c r="X58" s="410">
        <f t="shared" si="12"/>
        <v>0</v>
      </c>
      <c r="Y58" s="410">
        <f t="shared" si="12"/>
        <v>0</v>
      </c>
      <c r="Z58" s="410">
        <f t="shared" si="12"/>
        <v>0</v>
      </c>
      <c r="AA58" s="410">
        <f t="shared" si="12"/>
        <v>0</v>
      </c>
      <c r="AB58" s="410">
        <f t="shared" si="12"/>
        <v>0</v>
      </c>
      <c r="AC58" s="410">
        <f t="shared" si="12"/>
        <v>0</v>
      </c>
      <c r="AD58" s="410">
        <f t="shared" si="12"/>
        <v>0</v>
      </c>
      <c r="AE58" s="410">
        <f>SUM(O58,Q58,S58,U58,W58,Y58,AA58,AC58)</f>
        <v>0</v>
      </c>
      <c r="AF58" s="411">
        <f>SUM(P58,R58,T58,V58,X58,Z58,AB58,AD58)</f>
        <v>0</v>
      </c>
      <c r="AG58" s="412">
        <f>AG60+AG63</f>
        <v>0</v>
      </c>
      <c r="AH58" s="413"/>
      <c r="AI58" s="413"/>
      <c r="AJ58" s="414"/>
    </row>
    <row r="59" spans="2:36" ht="4.5" customHeight="1" thickBot="1">
      <c r="B59" s="759"/>
      <c r="C59" s="760"/>
      <c r="D59" s="760"/>
      <c r="E59" s="760"/>
      <c r="F59" s="760"/>
      <c r="G59" s="760"/>
      <c r="H59" s="760"/>
      <c r="I59" s="760"/>
      <c r="J59" s="760"/>
      <c r="K59" s="760"/>
      <c r="L59" s="760"/>
      <c r="M59" s="760"/>
      <c r="N59" s="760"/>
      <c r="O59" s="760"/>
      <c r="P59" s="760"/>
      <c r="Q59" s="760"/>
      <c r="R59" s="760"/>
      <c r="S59" s="760"/>
      <c r="T59" s="760"/>
      <c r="U59" s="760"/>
      <c r="V59" s="760"/>
      <c r="W59" s="760"/>
      <c r="X59" s="760"/>
      <c r="Y59" s="760"/>
      <c r="Z59" s="760"/>
      <c r="AA59" s="760"/>
      <c r="AB59" s="760"/>
      <c r="AC59" s="760"/>
      <c r="AD59" s="760"/>
      <c r="AE59" s="760"/>
      <c r="AF59" s="760"/>
      <c r="AG59" s="760"/>
      <c r="AH59" s="760"/>
      <c r="AI59" s="760"/>
      <c r="AJ59" s="761"/>
    </row>
    <row r="60" spans="2:36" ht="108" customHeight="1" thickBot="1">
      <c r="B60" s="415" t="s">
        <v>44</v>
      </c>
      <c r="C60" s="416" t="s">
        <v>786</v>
      </c>
      <c r="D60" s="416" t="s">
        <v>787</v>
      </c>
      <c r="E60" s="416" t="s">
        <v>788</v>
      </c>
      <c r="F60" s="416" t="s">
        <v>789</v>
      </c>
      <c r="G60" s="416" t="s">
        <v>790</v>
      </c>
      <c r="H60" s="417" t="s">
        <v>791</v>
      </c>
      <c r="I60" s="418" t="s">
        <v>792</v>
      </c>
      <c r="J60" s="419"/>
      <c r="K60" s="419"/>
      <c r="L60" s="419"/>
      <c r="M60" s="419"/>
      <c r="N60" s="420"/>
      <c r="O60" s="421">
        <f>SUM(O61:O61)</f>
        <v>0</v>
      </c>
      <c r="P60" s="422">
        <f>SUM(P61:P61)</f>
        <v>0</v>
      </c>
      <c r="Q60" s="423">
        <f aca="true" t="shared" si="13" ref="Q60:AA60">SUM(Q61:Q61)</f>
        <v>0</v>
      </c>
      <c r="R60" s="422">
        <f t="shared" si="13"/>
        <v>0</v>
      </c>
      <c r="S60" s="423">
        <f t="shared" si="13"/>
        <v>0</v>
      </c>
      <c r="T60" s="422">
        <f t="shared" si="13"/>
        <v>0</v>
      </c>
      <c r="U60" s="423">
        <f t="shared" si="13"/>
        <v>0</v>
      </c>
      <c r="V60" s="422">
        <f t="shared" si="13"/>
        <v>0</v>
      </c>
      <c r="W60" s="423">
        <f t="shared" si="13"/>
        <v>0</v>
      </c>
      <c r="X60" s="422">
        <f t="shared" si="13"/>
        <v>0</v>
      </c>
      <c r="Y60" s="423">
        <f t="shared" si="13"/>
        <v>0</v>
      </c>
      <c r="Z60" s="422">
        <f t="shared" si="13"/>
        <v>0</v>
      </c>
      <c r="AA60" s="423">
        <f t="shared" si="13"/>
        <v>0</v>
      </c>
      <c r="AB60" s="422">
        <f>SUM(AB61:AB61)</f>
        <v>0</v>
      </c>
      <c r="AC60" s="423">
        <f>SUM(AC61:AC61)</f>
        <v>0</v>
      </c>
      <c r="AD60" s="422">
        <f>SUM(AD61:AD61)</f>
        <v>0</v>
      </c>
      <c r="AE60" s="423">
        <f>SUM(O60,Q60,S60,U60,W60,Y60,AA60,AC60)</f>
        <v>0</v>
      </c>
      <c r="AF60" s="422">
        <f>SUM(P60,R60,T60,V60,X60,Z60,AB60,AD60)</f>
        <v>0</v>
      </c>
      <c r="AG60" s="424">
        <f>SUM(AG61:AG61)</f>
        <v>0</v>
      </c>
      <c r="AH60" s="425"/>
      <c r="AI60" s="425"/>
      <c r="AJ60" s="426"/>
    </row>
    <row r="61" spans="2:36" ht="108" customHeight="1" thickBot="1">
      <c r="B61" s="427" t="s">
        <v>164</v>
      </c>
      <c r="C61" s="428"/>
      <c r="D61" s="429"/>
      <c r="E61" s="429"/>
      <c r="F61" s="430"/>
      <c r="G61" s="429"/>
      <c r="H61" s="431" t="s">
        <v>885</v>
      </c>
      <c r="I61" s="431" t="s">
        <v>886</v>
      </c>
      <c r="J61" s="431">
        <v>0</v>
      </c>
      <c r="K61" s="432">
        <v>1</v>
      </c>
      <c r="L61" s="433"/>
      <c r="M61" s="433"/>
      <c r="N61" s="434"/>
      <c r="O61" s="435"/>
      <c r="P61" s="436"/>
      <c r="Q61" s="437"/>
      <c r="R61" s="438"/>
      <c r="S61" s="438"/>
      <c r="T61" s="438"/>
      <c r="U61" s="438"/>
      <c r="V61" s="438"/>
      <c r="W61" s="438"/>
      <c r="X61" s="438"/>
      <c r="Y61" s="438"/>
      <c r="Z61" s="438"/>
      <c r="AA61" s="438"/>
      <c r="AB61" s="438"/>
      <c r="AC61" s="438"/>
      <c r="AD61" s="438"/>
      <c r="AE61" s="439"/>
      <c r="AF61" s="439"/>
      <c r="AG61" s="440"/>
      <c r="AH61" s="441"/>
      <c r="AI61" s="441"/>
      <c r="AJ61" s="442"/>
    </row>
    <row r="62" spans="2:36" ht="4.5" customHeight="1" thickBot="1">
      <c r="B62" s="762"/>
      <c r="C62" s="763"/>
      <c r="D62" s="763"/>
      <c r="E62" s="763"/>
      <c r="F62" s="763"/>
      <c r="G62" s="763"/>
      <c r="H62" s="763"/>
      <c r="I62" s="763"/>
      <c r="J62" s="763"/>
      <c r="K62" s="763"/>
      <c r="L62" s="763"/>
      <c r="M62" s="763"/>
      <c r="N62" s="763"/>
      <c r="O62" s="763"/>
      <c r="P62" s="763"/>
      <c r="Q62" s="763"/>
      <c r="R62" s="763"/>
      <c r="S62" s="763"/>
      <c r="T62" s="763"/>
      <c r="U62" s="763"/>
      <c r="V62" s="763"/>
      <c r="W62" s="763"/>
      <c r="X62" s="763"/>
      <c r="Y62" s="763"/>
      <c r="Z62" s="763"/>
      <c r="AA62" s="763"/>
      <c r="AB62" s="763"/>
      <c r="AC62" s="763"/>
      <c r="AD62" s="763"/>
      <c r="AE62" s="763"/>
      <c r="AF62" s="763"/>
      <c r="AG62" s="763"/>
      <c r="AH62" s="763"/>
      <c r="AI62" s="763"/>
      <c r="AJ62" s="764"/>
    </row>
    <row r="63" spans="2:36" ht="108" customHeight="1" thickBot="1">
      <c r="B63" s="415" t="s">
        <v>44</v>
      </c>
      <c r="C63" s="416" t="s">
        <v>786</v>
      </c>
      <c r="D63" s="416" t="s">
        <v>787</v>
      </c>
      <c r="E63" s="416" t="s">
        <v>793</v>
      </c>
      <c r="F63" s="416" t="s">
        <v>789</v>
      </c>
      <c r="G63" s="416" t="s">
        <v>790</v>
      </c>
      <c r="H63" s="417" t="s">
        <v>791</v>
      </c>
      <c r="I63" s="418" t="s">
        <v>792</v>
      </c>
      <c r="J63" s="416"/>
      <c r="K63" s="443"/>
      <c r="L63" s="443"/>
      <c r="M63" s="419"/>
      <c r="N63" s="420"/>
      <c r="O63" s="421">
        <f>SUM(O64:O64)</f>
        <v>0</v>
      </c>
      <c r="P63" s="422">
        <f>SUM(P64:P64)</f>
        <v>0</v>
      </c>
      <c r="Q63" s="423">
        <f aca="true" t="shared" si="14" ref="Q63:AD63">SUM(Q64:Q64)</f>
        <v>0</v>
      </c>
      <c r="R63" s="422">
        <f t="shared" si="14"/>
        <v>0</v>
      </c>
      <c r="S63" s="423">
        <f t="shared" si="14"/>
        <v>0</v>
      </c>
      <c r="T63" s="422">
        <f t="shared" si="14"/>
        <v>0</v>
      </c>
      <c r="U63" s="423">
        <f t="shared" si="14"/>
        <v>0</v>
      </c>
      <c r="V63" s="422">
        <f t="shared" si="14"/>
        <v>0</v>
      </c>
      <c r="W63" s="423">
        <f t="shared" si="14"/>
        <v>0</v>
      </c>
      <c r="X63" s="422">
        <f t="shared" si="14"/>
        <v>0</v>
      </c>
      <c r="Y63" s="423">
        <f t="shared" si="14"/>
        <v>0</v>
      </c>
      <c r="Z63" s="422">
        <f t="shared" si="14"/>
        <v>0</v>
      </c>
      <c r="AA63" s="423">
        <f t="shared" si="14"/>
        <v>0</v>
      </c>
      <c r="AB63" s="422">
        <f t="shared" si="14"/>
        <v>0</v>
      </c>
      <c r="AC63" s="423">
        <f t="shared" si="14"/>
        <v>0</v>
      </c>
      <c r="AD63" s="422">
        <f t="shared" si="14"/>
        <v>0</v>
      </c>
      <c r="AE63" s="423">
        <f>SUM(O63,Q63,S63,U63,W63,Y63,AA63,AC63)</f>
        <v>0</v>
      </c>
      <c r="AF63" s="422">
        <f>SUM(P63,R63,T63,V63,X63,Z63,AB63,AD63)</f>
        <v>0</v>
      </c>
      <c r="AG63" s="424">
        <f>SUM(AG64:AG64)</f>
        <v>0</v>
      </c>
      <c r="AH63" s="425"/>
      <c r="AI63" s="425"/>
      <c r="AJ63" s="426"/>
    </row>
    <row r="64" spans="2:36" ht="108" customHeight="1" thickBot="1">
      <c r="B64" s="427" t="s">
        <v>164</v>
      </c>
      <c r="C64" s="428"/>
      <c r="D64" s="429"/>
      <c r="E64" s="429"/>
      <c r="F64" s="444"/>
      <c r="G64" s="429"/>
      <c r="H64" s="445" t="s">
        <v>887</v>
      </c>
      <c r="I64" s="446" t="s">
        <v>888</v>
      </c>
      <c r="J64" s="431">
        <v>0</v>
      </c>
      <c r="K64" s="447">
        <v>4</v>
      </c>
      <c r="L64" s="448"/>
      <c r="M64" s="449"/>
      <c r="N64" s="450"/>
      <c r="O64" s="451"/>
      <c r="P64" s="439"/>
      <c r="Q64" s="439"/>
      <c r="R64" s="439"/>
      <c r="S64" s="439"/>
      <c r="T64" s="439"/>
      <c r="U64" s="439"/>
      <c r="V64" s="439"/>
      <c r="W64" s="439"/>
      <c r="X64" s="439"/>
      <c r="Y64" s="439"/>
      <c r="Z64" s="439"/>
      <c r="AA64" s="439"/>
      <c r="AB64" s="439"/>
      <c r="AC64" s="439"/>
      <c r="AD64" s="439"/>
      <c r="AE64" s="439"/>
      <c r="AF64" s="439"/>
      <c r="AG64" s="452"/>
      <c r="AH64" s="441"/>
      <c r="AI64" s="449"/>
      <c r="AJ64" s="453"/>
    </row>
    <row r="65" spans="2:36" ht="4.5" customHeight="1" thickBot="1">
      <c r="B65" s="762"/>
      <c r="C65" s="763"/>
      <c r="D65" s="763"/>
      <c r="E65" s="763"/>
      <c r="F65" s="763"/>
      <c r="G65" s="763"/>
      <c r="H65" s="763"/>
      <c r="I65" s="763"/>
      <c r="J65" s="763"/>
      <c r="K65" s="763"/>
      <c r="L65" s="763"/>
      <c r="M65" s="763"/>
      <c r="N65" s="763"/>
      <c r="O65" s="763"/>
      <c r="P65" s="763"/>
      <c r="Q65" s="763"/>
      <c r="R65" s="763"/>
      <c r="S65" s="763"/>
      <c r="T65" s="763"/>
      <c r="U65" s="763"/>
      <c r="V65" s="763"/>
      <c r="W65" s="763"/>
      <c r="X65" s="763"/>
      <c r="Y65" s="763"/>
      <c r="Z65" s="763"/>
      <c r="AA65" s="763"/>
      <c r="AB65" s="763"/>
      <c r="AC65" s="763"/>
      <c r="AD65" s="763"/>
      <c r="AE65" s="763"/>
      <c r="AF65" s="763"/>
      <c r="AG65" s="763"/>
      <c r="AH65" s="763"/>
      <c r="AI65" s="763"/>
      <c r="AJ65" s="764"/>
    </row>
    <row r="66" spans="2:36" ht="108" customHeight="1" thickBot="1">
      <c r="B66" s="415" t="s">
        <v>44</v>
      </c>
      <c r="C66" s="416" t="s">
        <v>786</v>
      </c>
      <c r="D66" s="416" t="s">
        <v>787</v>
      </c>
      <c r="E66" s="416" t="s">
        <v>788</v>
      </c>
      <c r="F66" s="416" t="s">
        <v>789</v>
      </c>
      <c r="G66" s="416" t="s">
        <v>790</v>
      </c>
      <c r="H66" s="417" t="s">
        <v>791</v>
      </c>
      <c r="I66" s="418" t="s">
        <v>792</v>
      </c>
      <c r="J66" s="419"/>
      <c r="K66" s="419"/>
      <c r="L66" s="419"/>
      <c r="M66" s="419"/>
      <c r="N66" s="420"/>
      <c r="O66" s="421">
        <f>SUM(O67:O67)</f>
        <v>0</v>
      </c>
      <c r="P66" s="422">
        <f>SUM(P67:P67)</f>
        <v>0</v>
      </c>
      <c r="Q66" s="423">
        <f aca="true" t="shared" si="15" ref="Q66:AA68">SUM(Q67:Q67)</f>
        <v>0</v>
      </c>
      <c r="R66" s="422">
        <f t="shared" si="15"/>
        <v>0</v>
      </c>
      <c r="S66" s="423">
        <f t="shared" si="15"/>
        <v>0</v>
      </c>
      <c r="T66" s="422">
        <f t="shared" si="15"/>
        <v>0</v>
      </c>
      <c r="U66" s="423">
        <f t="shared" si="15"/>
        <v>0</v>
      </c>
      <c r="V66" s="422">
        <f t="shared" si="15"/>
        <v>0</v>
      </c>
      <c r="W66" s="423">
        <f t="shared" si="15"/>
        <v>0</v>
      </c>
      <c r="X66" s="422">
        <f t="shared" si="15"/>
        <v>0</v>
      </c>
      <c r="Y66" s="423">
        <f t="shared" si="15"/>
        <v>0</v>
      </c>
      <c r="Z66" s="422">
        <f t="shared" si="15"/>
        <v>0</v>
      </c>
      <c r="AA66" s="423">
        <f t="shared" si="15"/>
        <v>0</v>
      </c>
      <c r="AB66" s="422">
        <f>SUM(AB67:AB67)</f>
        <v>0</v>
      </c>
      <c r="AC66" s="423">
        <f>SUM(AC67:AC67)</f>
        <v>0</v>
      </c>
      <c r="AD66" s="422">
        <f>SUM(AD67:AD67)</f>
        <v>0</v>
      </c>
      <c r="AE66" s="423">
        <f>SUM(O66,Q66,S66,U66,W66,Y66,AA66,AC66)</f>
        <v>0</v>
      </c>
      <c r="AF66" s="422">
        <f>SUM(P66,R66,T66,V66,X66,Z66,AB66,AD66)</f>
        <v>0</v>
      </c>
      <c r="AG66" s="424">
        <f>SUM(AG67:AG67)</f>
        <v>0</v>
      </c>
      <c r="AH66" s="425"/>
      <c r="AI66" s="425"/>
      <c r="AJ66" s="426"/>
    </row>
    <row r="67" spans="2:36" ht="108" customHeight="1" thickBot="1">
      <c r="B67" s="467"/>
      <c r="C67" s="428"/>
      <c r="D67" s="429"/>
      <c r="E67" s="429"/>
      <c r="F67" s="430"/>
      <c r="G67" s="429"/>
      <c r="H67" s="431" t="s">
        <v>889</v>
      </c>
      <c r="I67" s="431" t="s">
        <v>486</v>
      </c>
      <c r="J67" s="431">
        <v>0</v>
      </c>
      <c r="K67" s="432">
        <v>1</v>
      </c>
      <c r="L67" s="433"/>
      <c r="M67" s="433"/>
      <c r="N67" s="434"/>
      <c r="O67" s="435"/>
      <c r="P67" s="436"/>
      <c r="Q67" s="437"/>
      <c r="R67" s="438"/>
      <c r="S67" s="438"/>
      <c r="T67" s="438"/>
      <c r="U67" s="438"/>
      <c r="V67" s="438"/>
      <c r="W67" s="438"/>
      <c r="X67" s="438"/>
      <c r="Y67" s="438"/>
      <c r="Z67" s="438"/>
      <c r="AA67" s="438"/>
      <c r="AB67" s="438"/>
      <c r="AC67" s="438"/>
      <c r="AD67" s="438"/>
      <c r="AE67" s="439"/>
      <c r="AF67" s="439"/>
      <c r="AG67" s="440"/>
      <c r="AH67" s="441"/>
      <c r="AI67" s="441"/>
      <c r="AJ67" s="442"/>
    </row>
    <row r="68" spans="2:36" ht="108" customHeight="1" thickBot="1">
      <c r="B68" s="415" t="s">
        <v>44</v>
      </c>
      <c r="C68" s="416" t="s">
        <v>786</v>
      </c>
      <c r="D68" s="416" t="s">
        <v>787</v>
      </c>
      <c r="E68" s="416" t="s">
        <v>788</v>
      </c>
      <c r="F68" s="416" t="s">
        <v>789</v>
      </c>
      <c r="G68" s="416" t="s">
        <v>790</v>
      </c>
      <c r="H68" s="417" t="s">
        <v>791</v>
      </c>
      <c r="I68" s="418" t="s">
        <v>792</v>
      </c>
      <c r="J68" s="419"/>
      <c r="K68" s="419"/>
      <c r="L68" s="419"/>
      <c r="M68" s="419"/>
      <c r="N68" s="420"/>
      <c r="O68" s="421">
        <f>SUM(O69:O69)</f>
        <v>0</v>
      </c>
      <c r="P68" s="422">
        <f>SUM(P69:P69)</f>
        <v>0</v>
      </c>
      <c r="Q68" s="423">
        <f t="shared" si="15"/>
        <v>0</v>
      </c>
      <c r="R68" s="422">
        <f t="shared" si="15"/>
        <v>0</v>
      </c>
      <c r="S68" s="423">
        <f t="shared" si="15"/>
        <v>0</v>
      </c>
      <c r="T68" s="422">
        <f t="shared" si="15"/>
        <v>0</v>
      </c>
      <c r="U68" s="423">
        <f t="shared" si="15"/>
        <v>0</v>
      </c>
      <c r="V68" s="422">
        <f t="shared" si="15"/>
        <v>0</v>
      </c>
      <c r="W68" s="423">
        <f t="shared" si="15"/>
        <v>0</v>
      </c>
      <c r="X68" s="422">
        <f t="shared" si="15"/>
        <v>0</v>
      </c>
      <c r="Y68" s="423">
        <f t="shared" si="15"/>
        <v>0</v>
      </c>
      <c r="Z68" s="422">
        <f t="shared" si="15"/>
        <v>0</v>
      </c>
      <c r="AA68" s="423">
        <f t="shared" si="15"/>
        <v>0</v>
      </c>
      <c r="AB68" s="422">
        <f>SUM(AB69:AB69)</f>
        <v>0</v>
      </c>
      <c r="AC68" s="423">
        <f>SUM(AC69:AC69)</f>
        <v>0</v>
      </c>
      <c r="AD68" s="422">
        <f>SUM(AD69:AD69)</f>
        <v>0</v>
      </c>
      <c r="AE68" s="423">
        <f>SUM(O68,Q68,S68,U68,W68,Y68,AA68,AC68)</f>
        <v>0</v>
      </c>
      <c r="AF68" s="422">
        <f>SUM(P68,R68,T68,V68,X68,Z68,AB68,AD68)</f>
        <v>0</v>
      </c>
      <c r="AG68" s="424">
        <f>SUM(AG69:AG69)</f>
        <v>0</v>
      </c>
      <c r="AH68" s="425"/>
      <c r="AI68" s="425"/>
      <c r="AJ68" s="426"/>
    </row>
    <row r="69" spans="2:36" ht="108" customHeight="1" thickBot="1">
      <c r="B69" s="427" t="s">
        <v>164</v>
      </c>
      <c r="C69" s="428"/>
      <c r="D69" s="429"/>
      <c r="E69" s="429"/>
      <c r="F69" s="430"/>
      <c r="G69" s="429"/>
      <c r="H69" s="431" t="s">
        <v>890</v>
      </c>
      <c r="I69" s="431" t="s">
        <v>891</v>
      </c>
      <c r="J69" s="431">
        <v>0</v>
      </c>
      <c r="K69" s="432">
        <v>2</v>
      </c>
      <c r="L69" s="433"/>
      <c r="M69" s="433"/>
      <c r="N69" s="434"/>
      <c r="O69" s="435"/>
      <c r="P69" s="436"/>
      <c r="Q69" s="437"/>
      <c r="R69" s="438"/>
      <c r="S69" s="438"/>
      <c r="T69" s="438"/>
      <c r="U69" s="438"/>
      <c r="V69" s="438"/>
      <c r="W69" s="438"/>
      <c r="X69" s="438"/>
      <c r="Y69" s="438"/>
      <c r="Z69" s="438"/>
      <c r="AA69" s="438"/>
      <c r="AB69" s="438"/>
      <c r="AC69" s="438"/>
      <c r="AD69" s="438"/>
      <c r="AE69" s="439"/>
      <c r="AF69" s="439"/>
      <c r="AG69" s="440"/>
      <c r="AH69" s="441"/>
      <c r="AI69" s="441"/>
      <c r="AJ69" s="442"/>
    </row>
    <row r="70" spans="2:36" ht="30" customHeight="1" thickBot="1">
      <c r="B70" s="762"/>
      <c r="C70" s="763"/>
      <c r="D70" s="763"/>
      <c r="E70" s="763"/>
      <c r="F70" s="763"/>
      <c r="G70" s="763"/>
      <c r="H70" s="763"/>
      <c r="I70" s="763"/>
      <c r="J70" s="763"/>
      <c r="K70" s="763"/>
      <c r="L70" s="763"/>
      <c r="M70" s="763"/>
      <c r="N70" s="763"/>
      <c r="O70" s="763"/>
      <c r="P70" s="763"/>
      <c r="Q70" s="763"/>
      <c r="R70" s="763"/>
      <c r="S70" s="763"/>
      <c r="T70" s="763"/>
      <c r="U70" s="763"/>
      <c r="V70" s="763"/>
      <c r="W70" s="763"/>
      <c r="X70" s="763"/>
      <c r="Y70" s="763"/>
      <c r="Z70" s="763"/>
      <c r="AA70" s="763"/>
      <c r="AB70" s="763"/>
      <c r="AC70" s="763"/>
      <c r="AD70" s="763"/>
      <c r="AE70" s="763"/>
      <c r="AF70" s="763"/>
      <c r="AG70" s="763"/>
      <c r="AH70" s="763"/>
      <c r="AI70" s="763"/>
      <c r="AJ70" s="764"/>
    </row>
    <row r="71" spans="2:36" ht="35.25" customHeight="1" thickBot="1">
      <c r="B71" s="736" t="s">
        <v>892</v>
      </c>
      <c r="C71" s="737"/>
      <c r="D71" s="738"/>
      <c r="E71" s="398"/>
      <c r="F71" s="737" t="s">
        <v>816</v>
      </c>
      <c r="G71" s="737"/>
      <c r="H71" s="737"/>
      <c r="I71" s="737"/>
      <c r="J71" s="737"/>
      <c r="K71" s="737"/>
      <c r="L71" s="737"/>
      <c r="M71" s="737"/>
      <c r="N71" s="738"/>
      <c r="O71" s="739" t="s">
        <v>759</v>
      </c>
      <c r="P71" s="740"/>
      <c r="Q71" s="740"/>
      <c r="R71" s="740"/>
      <c r="S71" s="740"/>
      <c r="T71" s="740"/>
      <c r="U71" s="740"/>
      <c r="V71" s="740"/>
      <c r="W71" s="740"/>
      <c r="X71" s="740"/>
      <c r="Y71" s="740"/>
      <c r="Z71" s="740"/>
      <c r="AA71" s="740"/>
      <c r="AB71" s="740"/>
      <c r="AC71" s="740"/>
      <c r="AD71" s="740"/>
      <c r="AE71" s="740"/>
      <c r="AF71" s="741"/>
      <c r="AG71" s="742" t="s">
        <v>760</v>
      </c>
      <c r="AH71" s="743"/>
      <c r="AI71" s="743"/>
      <c r="AJ71" s="744"/>
    </row>
    <row r="72" spans="2:36" ht="35.25" customHeight="1">
      <c r="B72" s="745" t="s">
        <v>761</v>
      </c>
      <c r="C72" s="747" t="s">
        <v>762</v>
      </c>
      <c r="D72" s="748"/>
      <c r="E72" s="748"/>
      <c r="F72" s="748"/>
      <c r="G72" s="748"/>
      <c r="H72" s="748"/>
      <c r="I72" s="751" t="s">
        <v>763</v>
      </c>
      <c r="J72" s="753" t="s">
        <v>764</v>
      </c>
      <c r="K72" s="753" t="s">
        <v>765</v>
      </c>
      <c r="L72" s="717" t="s">
        <v>766</v>
      </c>
      <c r="M72" s="772" t="s">
        <v>767</v>
      </c>
      <c r="N72" s="774" t="s">
        <v>768</v>
      </c>
      <c r="O72" s="776" t="s">
        <v>769</v>
      </c>
      <c r="P72" s="735"/>
      <c r="Q72" s="734" t="s">
        <v>770</v>
      </c>
      <c r="R72" s="735"/>
      <c r="S72" s="734" t="s">
        <v>771</v>
      </c>
      <c r="T72" s="735"/>
      <c r="U72" s="734" t="s">
        <v>772</v>
      </c>
      <c r="V72" s="735"/>
      <c r="W72" s="734" t="s">
        <v>773</v>
      </c>
      <c r="X72" s="735"/>
      <c r="Y72" s="734" t="s">
        <v>774</v>
      </c>
      <c r="Z72" s="735"/>
      <c r="AA72" s="734" t="s">
        <v>775</v>
      </c>
      <c r="AB72" s="735"/>
      <c r="AC72" s="734" t="s">
        <v>776</v>
      </c>
      <c r="AD72" s="735"/>
      <c r="AE72" s="734" t="s">
        <v>777</v>
      </c>
      <c r="AF72" s="765"/>
      <c r="AG72" s="766" t="s">
        <v>778</v>
      </c>
      <c r="AH72" s="768" t="s">
        <v>779</v>
      </c>
      <c r="AI72" s="770" t="s">
        <v>780</v>
      </c>
      <c r="AJ72" s="755" t="s">
        <v>781</v>
      </c>
    </row>
    <row r="73" spans="2:36" ht="80.25" customHeight="1" thickBot="1">
      <c r="B73" s="746"/>
      <c r="C73" s="749"/>
      <c r="D73" s="750"/>
      <c r="E73" s="750"/>
      <c r="F73" s="750"/>
      <c r="G73" s="750"/>
      <c r="H73" s="750"/>
      <c r="I73" s="752"/>
      <c r="J73" s="754" t="s">
        <v>764</v>
      </c>
      <c r="K73" s="754"/>
      <c r="L73" s="718"/>
      <c r="M73" s="773"/>
      <c r="N73" s="775"/>
      <c r="O73" s="399" t="s">
        <v>782</v>
      </c>
      <c r="P73" s="400" t="s">
        <v>783</v>
      </c>
      <c r="Q73" s="401" t="s">
        <v>782</v>
      </c>
      <c r="R73" s="400" t="s">
        <v>783</v>
      </c>
      <c r="S73" s="401" t="s">
        <v>782</v>
      </c>
      <c r="T73" s="400" t="s">
        <v>783</v>
      </c>
      <c r="U73" s="401" t="s">
        <v>782</v>
      </c>
      <c r="V73" s="400" t="s">
        <v>783</v>
      </c>
      <c r="W73" s="401" t="s">
        <v>782</v>
      </c>
      <c r="X73" s="400" t="s">
        <v>783</v>
      </c>
      <c r="Y73" s="401" t="s">
        <v>782</v>
      </c>
      <c r="Z73" s="400" t="s">
        <v>783</v>
      </c>
      <c r="AA73" s="401" t="s">
        <v>782</v>
      </c>
      <c r="AB73" s="400" t="s">
        <v>784</v>
      </c>
      <c r="AC73" s="401" t="s">
        <v>782</v>
      </c>
      <c r="AD73" s="400" t="s">
        <v>784</v>
      </c>
      <c r="AE73" s="401" t="s">
        <v>782</v>
      </c>
      <c r="AF73" s="402" t="s">
        <v>784</v>
      </c>
      <c r="AG73" s="767"/>
      <c r="AH73" s="769"/>
      <c r="AI73" s="771"/>
      <c r="AJ73" s="756"/>
    </row>
    <row r="74" spans="2:36" ht="108" customHeight="1" thickBot="1">
      <c r="B74" s="403" t="s">
        <v>785</v>
      </c>
      <c r="C74" s="757" t="s">
        <v>893</v>
      </c>
      <c r="D74" s="758"/>
      <c r="E74" s="758"/>
      <c r="F74" s="758"/>
      <c r="G74" s="758"/>
      <c r="H74" s="758"/>
      <c r="I74" s="404" t="s">
        <v>894</v>
      </c>
      <c r="J74" s="405">
        <v>0</v>
      </c>
      <c r="K74" s="406">
        <v>1</v>
      </c>
      <c r="L74" s="406"/>
      <c r="M74" s="407"/>
      <c r="N74" s="408"/>
      <c r="O74" s="409" t="e">
        <f>SUM(O76,O79,#REF!)</f>
        <v>#REF!</v>
      </c>
      <c r="P74" s="410" t="e">
        <f>SUM(P76,P79,#REF!)</f>
        <v>#REF!</v>
      </c>
      <c r="Q74" s="410" t="e">
        <f>SUM(Q76,Q79,#REF!)</f>
        <v>#REF!</v>
      </c>
      <c r="R74" s="410" t="e">
        <f>SUM(R76,R79,#REF!)</f>
        <v>#REF!</v>
      </c>
      <c r="S74" s="410" t="e">
        <f>SUM(S76,S79,#REF!)</f>
        <v>#REF!</v>
      </c>
      <c r="T74" s="410" t="e">
        <f>SUM(T76,T79,#REF!)</f>
        <v>#REF!</v>
      </c>
      <c r="U74" s="410" t="e">
        <f>SUM(U76,U79,#REF!)</f>
        <v>#REF!</v>
      </c>
      <c r="V74" s="410" t="e">
        <f>SUM(V76,V79,#REF!)</f>
        <v>#REF!</v>
      </c>
      <c r="W74" s="410" t="e">
        <f>SUM(W76,W79,#REF!)</f>
        <v>#REF!</v>
      </c>
      <c r="X74" s="410" t="e">
        <f>SUM(X76,X79,#REF!)</f>
        <v>#REF!</v>
      </c>
      <c r="Y74" s="410" t="e">
        <f>SUM(Y76,Y79,#REF!)</f>
        <v>#REF!</v>
      </c>
      <c r="Z74" s="410" t="e">
        <f>SUM(Z76,Z79,#REF!)</f>
        <v>#REF!</v>
      </c>
      <c r="AA74" s="410" t="e">
        <f>SUM(AA76,AA79,#REF!)</f>
        <v>#REF!</v>
      </c>
      <c r="AB74" s="410" t="e">
        <f>SUM(AB76,AB79,#REF!)</f>
        <v>#REF!</v>
      </c>
      <c r="AC74" s="410" t="e">
        <f>SUM(AC76,AC79,#REF!)</f>
        <v>#REF!</v>
      </c>
      <c r="AD74" s="410" t="e">
        <f>SUM(AD76,AD79,#REF!)</f>
        <v>#REF!</v>
      </c>
      <c r="AE74" s="410" t="e">
        <f>SUM(O74,Q74,S74,U74,W74,Y74,AA74,AC74)</f>
        <v>#REF!</v>
      </c>
      <c r="AF74" s="411" t="e">
        <f>SUM(P74,R74,T74,V74,X74,Z74,AB74,AD74)</f>
        <v>#REF!</v>
      </c>
      <c r="AG74" s="412">
        <f>AG76+AG79</f>
        <v>0</v>
      </c>
      <c r="AH74" s="413"/>
      <c r="AI74" s="413"/>
      <c r="AJ74" s="414"/>
    </row>
    <row r="75" spans="2:36" ht="4.5" customHeight="1" thickBot="1">
      <c r="B75" s="759"/>
      <c r="C75" s="760"/>
      <c r="D75" s="760"/>
      <c r="E75" s="760"/>
      <c r="F75" s="760"/>
      <c r="G75" s="760"/>
      <c r="H75" s="760"/>
      <c r="I75" s="760"/>
      <c r="J75" s="760"/>
      <c r="K75" s="760"/>
      <c r="L75" s="760"/>
      <c r="M75" s="760"/>
      <c r="N75" s="760"/>
      <c r="O75" s="760"/>
      <c r="P75" s="760"/>
      <c r="Q75" s="760"/>
      <c r="R75" s="760"/>
      <c r="S75" s="760"/>
      <c r="T75" s="760"/>
      <c r="U75" s="760"/>
      <c r="V75" s="760"/>
      <c r="W75" s="760"/>
      <c r="X75" s="760"/>
      <c r="Y75" s="760"/>
      <c r="Z75" s="760"/>
      <c r="AA75" s="760"/>
      <c r="AB75" s="760"/>
      <c r="AC75" s="760"/>
      <c r="AD75" s="760"/>
      <c r="AE75" s="760"/>
      <c r="AF75" s="760"/>
      <c r="AG75" s="760"/>
      <c r="AH75" s="760"/>
      <c r="AI75" s="760"/>
      <c r="AJ75" s="761"/>
    </row>
    <row r="76" spans="2:36" ht="108" customHeight="1" thickBot="1">
      <c r="B76" s="415" t="s">
        <v>44</v>
      </c>
      <c r="C76" s="416" t="s">
        <v>786</v>
      </c>
      <c r="D76" s="416" t="s">
        <v>787</v>
      </c>
      <c r="E76" s="416" t="s">
        <v>788</v>
      </c>
      <c r="F76" s="416" t="s">
        <v>789</v>
      </c>
      <c r="G76" s="416" t="s">
        <v>790</v>
      </c>
      <c r="H76" s="417" t="s">
        <v>791</v>
      </c>
      <c r="I76" s="418" t="s">
        <v>792</v>
      </c>
      <c r="J76" s="419"/>
      <c r="K76" s="419"/>
      <c r="L76" s="419"/>
      <c r="M76" s="419"/>
      <c r="N76" s="420"/>
      <c r="O76" s="421">
        <f>SUM(O77:O77)</f>
        <v>0</v>
      </c>
      <c r="P76" s="422">
        <f>SUM(P77:P77)</f>
        <v>0</v>
      </c>
      <c r="Q76" s="423">
        <f aca="true" t="shared" si="16" ref="Q76:AA76">SUM(Q77:Q77)</f>
        <v>0</v>
      </c>
      <c r="R76" s="422">
        <f t="shared" si="16"/>
        <v>0</v>
      </c>
      <c r="S76" s="423">
        <f t="shared" si="16"/>
        <v>0</v>
      </c>
      <c r="T76" s="422">
        <f t="shared" si="16"/>
        <v>0</v>
      </c>
      <c r="U76" s="423">
        <f t="shared" si="16"/>
        <v>0</v>
      </c>
      <c r="V76" s="422">
        <f t="shared" si="16"/>
        <v>0</v>
      </c>
      <c r="W76" s="423">
        <f t="shared" si="16"/>
        <v>0</v>
      </c>
      <c r="X76" s="422">
        <f t="shared" si="16"/>
        <v>0</v>
      </c>
      <c r="Y76" s="423">
        <f t="shared" si="16"/>
        <v>0</v>
      </c>
      <c r="Z76" s="422">
        <f t="shared" si="16"/>
        <v>0</v>
      </c>
      <c r="AA76" s="423">
        <f t="shared" si="16"/>
        <v>0</v>
      </c>
      <c r="AB76" s="422">
        <f>SUM(AB77:AB77)</f>
        <v>0</v>
      </c>
      <c r="AC76" s="423">
        <f>SUM(AC77:AC77)</f>
        <v>0</v>
      </c>
      <c r="AD76" s="422">
        <f>SUM(AD77:AD77)</f>
        <v>0</v>
      </c>
      <c r="AE76" s="423">
        <f>SUM(O76,Q76,S76,U76,W76,Y76,AA76,AC76)</f>
        <v>0</v>
      </c>
      <c r="AF76" s="422">
        <f>SUM(P76,R76,T76,V76,X76,Z76,AB76,AD76)</f>
        <v>0</v>
      </c>
      <c r="AG76" s="424">
        <f>SUM(AG77:AG77)</f>
        <v>0</v>
      </c>
      <c r="AH76" s="425"/>
      <c r="AI76" s="425"/>
      <c r="AJ76" s="426"/>
    </row>
    <row r="77" spans="2:36" ht="108" customHeight="1" thickBot="1">
      <c r="B77" s="427" t="s">
        <v>172</v>
      </c>
      <c r="C77" s="428"/>
      <c r="D77" s="429"/>
      <c r="E77" s="429"/>
      <c r="F77" s="430"/>
      <c r="G77" s="429"/>
      <c r="H77" s="431" t="s">
        <v>895</v>
      </c>
      <c r="I77" s="431" t="s">
        <v>557</v>
      </c>
      <c r="J77" s="431">
        <v>0</v>
      </c>
      <c r="K77" s="432">
        <v>8</v>
      </c>
      <c r="L77" s="433"/>
      <c r="M77" s="433"/>
      <c r="N77" s="434"/>
      <c r="O77" s="435"/>
      <c r="P77" s="436"/>
      <c r="Q77" s="437"/>
      <c r="R77" s="438"/>
      <c r="S77" s="438"/>
      <c r="T77" s="438"/>
      <c r="U77" s="438"/>
      <c r="V77" s="438"/>
      <c r="W77" s="438"/>
      <c r="X77" s="438"/>
      <c r="Y77" s="438"/>
      <c r="Z77" s="438"/>
      <c r="AA77" s="438"/>
      <c r="AB77" s="438"/>
      <c r="AC77" s="438"/>
      <c r="AD77" s="438"/>
      <c r="AE77" s="439"/>
      <c r="AF77" s="439"/>
      <c r="AG77" s="440"/>
      <c r="AH77" s="441"/>
      <c r="AI77" s="441"/>
      <c r="AJ77" s="442"/>
    </row>
    <row r="78" spans="2:36" ht="4.5" customHeight="1" thickBot="1">
      <c r="B78" s="762"/>
      <c r="C78" s="763"/>
      <c r="D78" s="763"/>
      <c r="E78" s="763"/>
      <c r="F78" s="763"/>
      <c r="G78" s="763"/>
      <c r="H78" s="763"/>
      <c r="I78" s="763"/>
      <c r="J78" s="763"/>
      <c r="K78" s="763"/>
      <c r="L78" s="763"/>
      <c r="M78" s="763"/>
      <c r="N78" s="763"/>
      <c r="O78" s="763"/>
      <c r="P78" s="763"/>
      <c r="Q78" s="763"/>
      <c r="R78" s="763"/>
      <c r="S78" s="763"/>
      <c r="T78" s="763"/>
      <c r="U78" s="763"/>
      <c r="V78" s="763"/>
      <c r="W78" s="763"/>
      <c r="X78" s="763"/>
      <c r="Y78" s="763"/>
      <c r="Z78" s="763"/>
      <c r="AA78" s="763"/>
      <c r="AB78" s="763"/>
      <c r="AC78" s="763"/>
      <c r="AD78" s="763"/>
      <c r="AE78" s="763"/>
      <c r="AF78" s="763"/>
      <c r="AG78" s="763"/>
      <c r="AH78" s="763"/>
      <c r="AI78" s="763"/>
      <c r="AJ78" s="764"/>
    </row>
    <row r="79" spans="2:36" ht="108" customHeight="1" thickBot="1">
      <c r="B79" s="415" t="s">
        <v>44</v>
      </c>
      <c r="C79" s="416" t="s">
        <v>786</v>
      </c>
      <c r="D79" s="416" t="s">
        <v>787</v>
      </c>
      <c r="E79" s="416" t="s">
        <v>793</v>
      </c>
      <c r="F79" s="416" t="s">
        <v>789</v>
      </c>
      <c r="G79" s="416" t="s">
        <v>790</v>
      </c>
      <c r="H79" s="417" t="s">
        <v>791</v>
      </c>
      <c r="I79" s="418" t="s">
        <v>792</v>
      </c>
      <c r="J79" s="416"/>
      <c r="K79" s="443"/>
      <c r="L79" s="443"/>
      <c r="M79" s="419"/>
      <c r="N79" s="420"/>
      <c r="O79" s="421">
        <f>SUM(O80:O80)</f>
        <v>0</v>
      </c>
      <c r="P79" s="422">
        <f>SUM(P80:P80)</f>
        <v>0</v>
      </c>
      <c r="Q79" s="423">
        <f aca="true" t="shared" si="17" ref="Q79:AD79">SUM(Q80:Q80)</f>
        <v>0</v>
      </c>
      <c r="R79" s="422">
        <f t="shared" si="17"/>
        <v>0</v>
      </c>
      <c r="S79" s="423">
        <f t="shared" si="17"/>
        <v>0</v>
      </c>
      <c r="T79" s="422">
        <f t="shared" si="17"/>
        <v>0</v>
      </c>
      <c r="U79" s="423">
        <f t="shared" si="17"/>
        <v>0</v>
      </c>
      <c r="V79" s="422">
        <f t="shared" si="17"/>
        <v>0</v>
      </c>
      <c r="W79" s="423">
        <f t="shared" si="17"/>
        <v>0</v>
      </c>
      <c r="X79" s="422">
        <f t="shared" si="17"/>
        <v>0</v>
      </c>
      <c r="Y79" s="423">
        <f t="shared" si="17"/>
        <v>0</v>
      </c>
      <c r="Z79" s="422">
        <f t="shared" si="17"/>
        <v>0</v>
      </c>
      <c r="AA79" s="423">
        <f t="shared" si="17"/>
        <v>0</v>
      </c>
      <c r="AB79" s="422">
        <f t="shared" si="17"/>
        <v>0</v>
      </c>
      <c r="AC79" s="423">
        <f t="shared" si="17"/>
        <v>0</v>
      </c>
      <c r="AD79" s="422">
        <f t="shared" si="17"/>
        <v>0</v>
      </c>
      <c r="AE79" s="423">
        <f>SUM(O79,Q79,S79,U79,W79,Y79,AA79,AC79)</f>
        <v>0</v>
      </c>
      <c r="AF79" s="422">
        <f>SUM(P79,R79,T79,V79,X79,Z79,AB79,AD79)</f>
        <v>0</v>
      </c>
      <c r="AG79" s="424">
        <f>SUM(AG80:AG80)</f>
        <v>0</v>
      </c>
      <c r="AH79" s="425"/>
      <c r="AI79" s="425"/>
      <c r="AJ79" s="426"/>
    </row>
    <row r="80" spans="2:36" ht="108" customHeight="1" thickBot="1">
      <c r="B80" s="427" t="s">
        <v>172</v>
      </c>
      <c r="C80" s="428"/>
      <c r="D80" s="429"/>
      <c r="E80" s="429"/>
      <c r="F80" s="444"/>
      <c r="G80" s="429"/>
      <c r="H80" s="445" t="s">
        <v>896</v>
      </c>
      <c r="I80" s="446" t="s">
        <v>897</v>
      </c>
      <c r="J80" s="431">
        <v>0</v>
      </c>
      <c r="K80" s="447">
        <v>8</v>
      </c>
      <c r="L80" s="448"/>
      <c r="M80" s="449"/>
      <c r="N80" s="450"/>
      <c r="O80" s="451"/>
      <c r="P80" s="439"/>
      <c r="Q80" s="439"/>
      <c r="R80" s="439"/>
      <c r="S80" s="439"/>
      <c r="T80" s="439"/>
      <c r="U80" s="439"/>
      <c r="V80" s="439"/>
      <c r="W80" s="439"/>
      <c r="X80" s="439"/>
      <c r="Y80" s="439"/>
      <c r="Z80" s="439"/>
      <c r="AA80" s="439"/>
      <c r="AB80" s="439"/>
      <c r="AC80" s="439"/>
      <c r="AD80" s="439"/>
      <c r="AE80" s="439"/>
      <c r="AF80" s="439"/>
      <c r="AG80" s="452"/>
      <c r="AH80" s="441"/>
      <c r="AI80" s="449"/>
      <c r="AJ80" s="453"/>
    </row>
    <row r="81" spans="2:36" ht="57.75" customHeight="1" thickBot="1">
      <c r="B81" s="762"/>
      <c r="C81" s="763"/>
      <c r="D81" s="763"/>
      <c r="E81" s="763"/>
      <c r="F81" s="763"/>
      <c r="G81" s="763"/>
      <c r="H81" s="763"/>
      <c r="I81" s="763"/>
      <c r="J81" s="763"/>
      <c r="K81" s="763"/>
      <c r="L81" s="763"/>
      <c r="M81" s="763"/>
      <c r="N81" s="763"/>
      <c r="O81" s="763"/>
      <c r="P81" s="763"/>
      <c r="Q81" s="763"/>
      <c r="R81" s="763"/>
      <c r="S81" s="763"/>
      <c r="T81" s="763"/>
      <c r="U81" s="763"/>
      <c r="V81" s="763"/>
      <c r="W81" s="763"/>
      <c r="X81" s="763"/>
      <c r="Y81" s="763"/>
      <c r="Z81" s="763"/>
      <c r="AA81" s="763"/>
      <c r="AB81" s="763"/>
      <c r="AC81" s="763"/>
      <c r="AD81" s="763"/>
      <c r="AE81" s="763"/>
      <c r="AF81" s="763"/>
      <c r="AG81" s="763"/>
      <c r="AH81" s="763"/>
      <c r="AI81" s="763"/>
      <c r="AJ81" s="764"/>
    </row>
    <row r="82" spans="2:36" ht="4.5" customHeight="1" thickBot="1">
      <c r="B82" s="762"/>
      <c r="C82" s="763"/>
      <c r="D82" s="763"/>
      <c r="E82" s="763"/>
      <c r="F82" s="763"/>
      <c r="G82" s="763"/>
      <c r="H82" s="763"/>
      <c r="I82" s="763"/>
      <c r="J82" s="763"/>
      <c r="K82" s="763"/>
      <c r="L82" s="763"/>
      <c r="M82" s="763"/>
      <c r="N82" s="763"/>
      <c r="O82" s="763"/>
      <c r="P82" s="763"/>
      <c r="Q82" s="763"/>
      <c r="R82" s="763"/>
      <c r="S82" s="763"/>
      <c r="T82" s="763"/>
      <c r="U82" s="763"/>
      <c r="V82" s="763"/>
      <c r="W82" s="763"/>
      <c r="X82" s="763"/>
      <c r="Y82" s="763"/>
      <c r="Z82" s="763"/>
      <c r="AA82" s="763"/>
      <c r="AB82" s="763"/>
      <c r="AC82" s="763"/>
      <c r="AD82" s="763"/>
      <c r="AE82" s="763"/>
      <c r="AF82" s="763"/>
      <c r="AG82" s="763"/>
      <c r="AH82" s="763"/>
      <c r="AI82" s="763"/>
      <c r="AJ82" s="764"/>
    </row>
    <row r="83" spans="2:36" ht="35.25" customHeight="1" thickBot="1">
      <c r="B83" s="736" t="s">
        <v>898</v>
      </c>
      <c r="C83" s="737"/>
      <c r="D83" s="738"/>
      <c r="E83" s="398"/>
      <c r="F83" s="737" t="s">
        <v>816</v>
      </c>
      <c r="G83" s="737"/>
      <c r="H83" s="737"/>
      <c r="I83" s="737"/>
      <c r="J83" s="737"/>
      <c r="K83" s="737"/>
      <c r="L83" s="737"/>
      <c r="M83" s="737"/>
      <c r="N83" s="738"/>
      <c r="O83" s="739" t="s">
        <v>759</v>
      </c>
      <c r="P83" s="740"/>
      <c r="Q83" s="740"/>
      <c r="R83" s="740"/>
      <c r="S83" s="740"/>
      <c r="T83" s="740"/>
      <c r="U83" s="740"/>
      <c r="V83" s="740"/>
      <c r="W83" s="740"/>
      <c r="X83" s="740"/>
      <c r="Y83" s="740"/>
      <c r="Z83" s="740"/>
      <c r="AA83" s="740"/>
      <c r="AB83" s="740"/>
      <c r="AC83" s="740"/>
      <c r="AD83" s="740"/>
      <c r="AE83" s="740"/>
      <c r="AF83" s="741"/>
      <c r="AG83" s="742" t="s">
        <v>760</v>
      </c>
      <c r="AH83" s="743"/>
      <c r="AI83" s="743"/>
      <c r="AJ83" s="744"/>
    </row>
    <row r="84" spans="2:36" ht="35.25" customHeight="1">
      <c r="B84" s="745" t="s">
        <v>761</v>
      </c>
      <c r="C84" s="747" t="s">
        <v>762</v>
      </c>
      <c r="D84" s="748"/>
      <c r="E84" s="748"/>
      <c r="F84" s="748"/>
      <c r="G84" s="748"/>
      <c r="H84" s="748"/>
      <c r="I84" s="751" t="s">
        <v>763</v>
      </c>
      <c r="J84" s="753" t="s">
        <v>764</v>
      </c>
      <c r="K84" s="753" t="s">
        <v>765</v>
      </c>
      <c r="L84" s="717" t="s">
        <v>766</v>
      </c>
      <c r="M84" s="772" t="s">
        <v>767</v>
      </c>
      <c r="N84" s="774" t="s">
        <v>768</v>
      </c>
      <c r="O84" s="776" t="s">
        <v>769</v>
      </c>
      <c r="P84" s="735"/>
      <c r="Q84" s="734" t="s">
        <v>770</v>
      </c>
      <c r="R84" s="735"/>
      <c r="S84" s="734" t="s">
        <v>771</v>
      </c>
      <c r="T84" s="735"/>
      <c r="U84" s="734" t="s">
        <v>772</v>
      </c>
      <c r="V84" s="735"/>
      <c r="W84" s="734" t="s">
        <v>773</v>
      </c>
      <c r="X84" s="735"/>
      <c r="Y84" s="734" t="s">
        <v>774</v>
      </c>
      <c r="Z84" s="735"/>
      <c r="AA84" s="734" t="s">
        <v>775</v>
      </c>
      <c r="AB84" s="735"/>
      <c r="AC84" s="734" t="s">
        <v>776</v>
      </c>
      <c r="AD84" s="735"/>
      <c r="AE84" s="734" t="s">
        <v>777</v>
      </c>
      <c r="AF84" s="765"/>
      <c r="AG84" s="766" t="s">
        <v>778</v>
      </c>
      <c r="AH84" s="768" t="s">
        <v>779</v>
      </c>
      <c r="AI84" s="770" t="s">
        <v>780</v>
      </c>
      <c r="AJ84" s="755" t="s">
        <v>781</v>
      </c>
    </row>
    <row r="85" spans="2:36" ht="80.25" customHeight="1" thickBot="1">
      <c r="B85" s="746"/>
      <c r="C85" s="749"/>
      <c r="D85" s="750"/>
      <c r="E85" s="750"/>
      <c r="F85" s="750"/>
      <c r="G85" s="750"/>
      <c r="H85" s="750"/>
      <c r="I85" s="752"/>
      <c r="J85" s="754" t="s">
        <v>764</v>
      </c>
      <c r="K85" s="754"/>
      <c r="L85" s="718"/>
      <c r="M85" s="773"/>
      <c r="N85" s="775"/>
      <c r="O85" s="399" t="s">
        <v>782</v>
      </c>
      <c r="P85" s="400" t="s">
        <v>783</v>
      </c>
      <c r="Q85" s="401" t="s">
        <v>782</v>
      </c>
      <c r="R85" s="400" t="s">
        <v>783</v>
      </c>
      <c r="S85" s="401" t="s">
        <v>782</v>
      </c>
      <c r="T85" s="400" t="s">
        <v>783</v>
      </c>
      <c r="U85" s="401" t="s">
        <v>782</v>
      </c>
      <c r="V85" s="400" t="s">
        <v>783</v>
      </c>
      <c r="W85" s="401" t="s">
        <v>782</v>
      </c>
      <c r="X85" s="400" t="s">
        <v>783</v>
      </c>
      <c r="Y85" s="401" t="s">
        <v>782</v>
      </c>
      <c r="Z85" s="400" t="s">
        <v>783</v>
      </c>
      <c r="AA85" s="401" t="s">
        <v>782</v>
      </c>
      <c r="AB85" s="400" t="s">
        <v>784</v>
      </c>
      <c r="AC85" s="401" t="s">
        <v>782</v>
      </c>
      <c r="AD85" s="400" t="s">
        <v>784</v>
      </c>
      <c r="AE85" s="401" t="s">
        <v>782</v>
      </c>
      <c r="AF85" s="402" t="s">
        <v>784</v>
      </c>
      <c r="AG85" s="767"/>
      <c r="AH85" s="769"/>
      <c r="AI85" s="771"/>
      <c r="AJ85" s="756"/>
    </row>
    <row r="86" spans="2:36" ht="108" customHeight="1" thickBot="1">
      <c r="B86" s="403" t="s">
        <v>785</v>
      </c>
      <c r="C86" s="757" t="s">
        <v>899</v>
      </c>
      <c r="D86" s="758"/>
      <c r="E86" s="758"/>
      <c r="F86" s="758"/>
      <c r="G86" s="758"/>
      <c r="H86" s="758"/>
      <c r="I86" s="404" t="s">
        <v>900</v>
      </c>
      <c r="J86" s="405">
        <v>486</v>
      </c>
      <c r="K86" s="460">
        <v>1</v>
      </c>
      <c r="L86" s="406"/>
      <c r="M86" s="407"/>
      <c r="N86" s="408"/>
      <c r="O86" s="409">
        <f>O88+O91</f>
        <v>0</v>
      </c>
      <c r="P86" s="410">
        <f aca="true" t="shared" si="18" ref="P86:AD86">P88+P91</f>
        <v>0</v>
      </c>
      <c r="Q86" s="410">
        <f t="shared" si="18"/>
        <v>0</v>
      </c>
      <c r="R86" s="410">
        <f t="shared" si="18"/>
        <v>0</v>
      </c>
      <c r="S86" s="410">
        <f t="shared" si="18"/>
        <v>0</v>
      </c>
      <c r="T86" s="410">
        <f t="shared" si="18"/>
        <v>0</v>
      </c>
      <c r="U86" s="410">
        <f t="shared" si="18"/>
        <v>0</v>
      </c>
      <c r="V86" s="410">
        <f t="shared" si="18"/>
        <v>0</v>
      </c>
      <c r="W86" s="410">
        <f t="shared" si="18"/>
        <v>0</v>
      </c>
      <c r="X86" s="410">
        <f t="shared" si="18"/>
        <v>0</v>
      </c>
      <c r="Y86" s="410">
        <f t="shared" si="18"/>
        <v>0</v>
      </c>
      <c r="Z86" s="410">
        <f t="shared" si="18"/>
        <v>0</v>
      </c>
      <c r="AA86" s="410">
        <f t="shared" si="18"/>
        <v>0</v>
      </c>
      <c r="AB86" s="410">
        <f t="shared" si="18"/>
        <v>0</v>
      </c>
      <c r="AC86" s="410">
        <f t="shared" si="18"/>
        <v>0</v>
      </c>
      <c r="AD86" s="410">
        <f t="shared" si="18"/>
        <v>0</v>
      </c>
      <c r="AE86" s="410">
        <f>SUM(O86,Q86,S86,U86,W86,Y86,AA86,AC86)</f>
        <v>0</v>
      </c>
      <c r="AF86" s="411">
        <f>SUM(P86,R86,T86,V86,X86,Z86,AB86,AD86)</f>
        <v>0</v>
      </c>
      <c r="AG86" s="412">
        <f>AG88+AG91</f>
        <v>0</v>
      </c>
      <c r="AH86" s="413"/>
      <c r="AI86" s="413"/>
      <c r="AJ86" s="414"/>
    </row>
    <row r="87" spans="2:36" ht="4.5" customHeight="1" thickBot="1">
      <c r="B87" s="759"/>
      <c r="C87" s="760"/>
      <c r="D87" s="760"/>
      <c r="E87" s="760"/>
      <c r="F87" s="760"/>
      <c r="G87" s="760"/>
      <c r="H87" s="760"/>
      <c r="I87" s="760"/>
      <c r="J87" s="760"/>
      <c r="K87" s="760"/>
      <c r="L87" s="760"/>
      <c r="M87" s="760"/>
      <c r="N87" s="760"/>
      <c r="O87" s="760"/>
      <c r="P87" s="760"/>
      <c r="Q87" s="760"/>
      <c r="R87" s="760"/>
      <c r="S87" s="760"/>
      <c r="T87" s="760"/>
      <c r="U87" s="760"/>
      <c r="V87" s="760"/>
      <c r="W87" s="760"/>
      <c r="X87" s="760"/>
      <c r="Y87" s="760"/>
      <c r="Z87" s="760"/>
      <c r="AA87" s="760"/>
      <c r="AB87" s="760"/>
      <c r="AC87" s="760"/>
      <c r="AD87" s="760"/>
      <c r="AE87" s="760"/>
      <c r="AF87" s="760"/>
      <c r="AG87" s="760"/>
      <c r="AH87" s="760"/>
      <c r="AI87" s="760"/>
      <c r="AJ87" s="761"/>
    </row>
    <row r="88" spans="2:36" ht="108" customHeight="1" thickBot="1">
      <c r="B88" s="415" t="s">
        <v>44</v>
      </c>
      <c r="C88" s="416" t="s">
        <v>786</v>
      </c>
      <c r="D88" s="416" t="s">
        <v>787</v>
      </c>
      <c r="E88" s="416" t="s">
        <v>788</v>
      </c>
      <c r="F88" s="416" t="s">
        <v>789</v>
      </c>
      <c r="G88" s="416" t="s">
        <v>790</v>
      </c>
      <c r="H88" s="417" t="s">
        <v>791</v>
      </c>
      <c r="I88" s="418" t="s">
        <v>792</v>
      </c>
      <c r="J88" s="419"/>
      <c r="K88" s="419"/>
      <c r="L88" s="419"/>
      <c r="M88" s="419"/>
      <c r="N88" s="420"/>
      <c r="O88" s="421">
        <f>SUM(O89:O89)</f>
        <v>0</v>
      </c>
      <c r="P88" s="422">
        <f>SUM(P89:P89)</f>
        <v>0</v>
      </c>
      <c r="Q88" s="423">
        <f aca="true" t="shared" si="19" ref="Q88:AD88">SUM(Q89:Q89)</f>
        <v>0</v>
      </c>
      <c r="R88" s="422">
        <f t="shared" si="19"/>
        <v>0</v>
      </c>
      <c r="S88" s="423">
        <f t="shared" si="19"/>
        <v>0</v>
      </c>
      <c r="T88" s="422">
        <f t="shared" si="19"/>
        <v>0</v>
      </c>
      <c r="U88" s="423">
        <f t="shared" si="19"/>
        <v>0</v>
      </c>
      <c r="V88" s="422">
        <f t="shared" si="19"/>
        <v>0</v>
      </c>
      <c r="W88" s="423">
        <f t="shared" si="19"/>
        <v>0</v>
      </c>
      <c r="X88" s="422">
        <f t="shared" si="19"/>
        <v>0</v>
      </c>
      <c r="Y88" s="423">
        <f t="shared" si="19"/>
        <v>0</v>
      </c>
      <c r="Z88" s="422">
        <f t="shared" si="19"/>
        <v>0</v>
      </c>
      <c r="AA88" s="423">
        <f t="shared" si="19"/>
        <v>0</v>
      </c>
      <c r="AB88" s="422">
        <f>SUM(AB89:AB89)</f>
        <v>0</v>
      </c>
      <c r="AC88" s="423">
        <f t="shared" si="19"/>
        <v>0</v>
      </c>
      <c r="AD88" s="422">
        <f t="shared" si="19"/>
        <v>0</v>
      </c>
      <c r="AE88" s="423">
        <f>SUM(O88,Q88,S88,U88,W88,Y88,AA88,AC88)</f>
        <v>0</v>
      </c>
      <c r="AF88" s="422">
        <f>SUM(P88,R88,T88,V88,X88,Z88,AB88,AD88)</f>
        <v>0</v>
      </c>
      <c r="AG88" s="424">
        <f>SUM(AG89:AG89)</f>
        <v>0</v>
      </c>
      <c r="AH88" s="425"/>
      <c r="AI88" s="425"/>
      <c r="AJ88" s="426"/>
    </row>
    <row r="89" spans="2:36" ht="108" customHeight="1" thickBot="1">
      <c r="B89" s="467"/>
      <c r="C89" s="428"/>
      <c r="D89" s="429"/>
      <c r="E89" s="429"/>
      <c r="F89" s="430"/>
      <c r="G89" s="429"/>
      <c r="H89" s="431" t="s">
        <v>901</v>
      </c>
      <c r="I89" s="431" t="s">
        <v>902</v>
      </c>
      <c r="J89" s="431">
        <v>0</v>
      </c>
      <c r="K89" s="432">
        <v>1</v>
      </c>
      <c r="L89" s="433"/>
      <c r="M89" s="433"/>
      <c r="N89" s="434"/>
      <c r="O89" s="435"/>
      <c r="P89" s="436"/>
      <c r="Q89" s="437"/>
      <c r="R89" s="438"/>
      <c r="S89" s="438"/>
      <c r="T89" s="438"/>
      <c r="U89" s="438"/>
      <c r="V89" s="438"/>
      <c r="W89" s="438"/>
      <c r="X89" s="438"/>
      <c r="Y89" s="438"/>
      <c r="Z89" s="438"/>
      <c r="AA89" s="438"/>
      <c r="AB89" s="438"/>
      <c r="AC89" s="438"/>
      <c r="AD89" s="438"/>
      <c r="AE89" s="439"/>
      <c r="AF89" s="439"/>
      <c r="AG89" s="440"/>
      <c r="AH89" s="441"/>
      <c r="AI89" s="441"/>
      <c r="AJ89" s="442"/>
    </row>
    <row r="90" spans="2:36" ht="4.5" customHeight="1" thickBot="1">
      <c r="B90" s="762"/>
      <c r="C90" s="763"/>
      <c r="D90" s="763"/>
      <c r="E90" s="763"/>
      <c r="F90" s="763"/>
      <c r="G90" s="763"/>
      <c r="H90" s="763"/>
      <c r="I90" s="763"/>
      <c r="J90" s="763"/>
      <c r="K90" s="763"/>
      <c r="L90" s="763"/>
      <c r="M90" s="763"/>
      <c r="N90" s="763"/>
      <c r="O90" s="763"/>
      <c r="P90" s="763"/>
      <c r="Q90" s="763"/>
      <c r="R90" s="763"/>
      <c r="S90" s="763"/>
      <c r="T90" s="763"/>
      <c r="U90" s="763"/>
      <c r="V90" s="763"/>
      <c r="W90" s="763"/>
      <c r="X90" s="763"/>
      <c r="Y90" s="763"/>
      <c r="Z90" s="763"/>
      <c r="AA90" s="763"/>
      <c r="AB90" s="763"/>
      <c r="AC90" s="763"/>
      <c r="AD90" s="763"/>
      <c r="AE90" s="763"/>
      <c r="AF90" s="763"/>
      <c r="AG90" s="763"/>
      <c r="AH90" s="763"/>
      <c r="AI90" s="763"/>
      <c r="AJ90" s="764"/>
    </row>
    <row r="91" spans="2:36" ht="108" customHeight="1" thickBot="1">
      <c r="B91" s="415" t="s">
        <v>44</v>
      </c>
      <c r="C91" s="416" t="s">
        <v>786</v>
      </c>
      <c r="D91" s="416" t="s">
        <v>787</v>
      </c>
      <c r="E91" s="416" t="s">
        <v>793</v>
      </c>
      <c r="F91" s="416" t="s">
        <v>789</v>
      </c>
      <c r="G91" s="416" t="s">
        <v>790</v>
      </c>
      <c r="H91" s="417" t="s">
        <v>791</v>
      </c>
      <c r="I91" s="418" t="s">
        <v>792</v>
      </c>
      <c r="J91" s="416"/>
      <c r="K91" s="443"/>
      <c r="L91" s="443"/>
      <c r="M91" s="419"/>
      <c r="N91" s="420"/>
      <c r="O91" s="421">
        <f>SUM(O92:O92)</f>
        <v>0</v>
      </c>
      <c r="P91" s="422">
        <f>SUM(P92:P92)</f>
        <v>0</v>
      </c>
      <c r="Q91" s="423">
        <f aca="true" t="shared" si="20" ref="Q91:AD91">SUM(Q92:Q92)</f>
        <v>0</v>
      </c>
      <c r="R91" s="422">
        <f t="shared" si="20"/>
        <v>0</v>
      </c>
      <c r="S91" s="423">
        <f t="shared" si="20"/>
        <v>0</v>
      </c>
      <c r="T91" s="422">
        <f t="shared" si="20"/>
        <v>0</v>
      </c>
      <c r="U91" s="423">
        <f t="shared" si="20"/>
        <v>0</v>
      </c>
      <c r="V91" s="422">
        <f t="shared" si="20"/>
        <v>0</v>
      </c>
      <c r="W91" s="423">
        <f t="shared" si="20"/>
        <v>0</v>
      </c>
      <c r="X91" s="422">
        <f t="shared" si="20"/>
        <v>0</v>
      </c>
      <c r="Y91" s="423">
        <f t="shared" si="20"/>
        <v>0</v>
      </c>
      <c r="Z91" s="422">
        <f t="shared" si="20"/>
        <v>0</v>
      </c>
      <c r="AA91" s="423">
        <f t="shared" si="20"/>
        <v>0</v>
      </c>
      <c r="AB91" s="422">
        <f t="shared" si="20"/>
        <v>0</v>
      </c>
      <c r="AC91" s="423">
        <f t="shared" si="20"/>
        <v>0</v>
      </c>
      <c r="AD91" s="422">
        <f t="shared" si="20"/>
        <v>0</v>
      </c>
      <c r="AE91" s="423">
        <f>SUM(O91,Q91,S91,U91,W91,Y91,AA91,AC91)</f>
        <v>0</v>
      </c>
      <c r="AF91" s="422">
        <f>SUM(P91,R91,T91,V91,X91,Z91,AB91,AD91)</f>
        <v>0</v>
      </c>
      <c r="AG91" s="424">
        <f>SUM(AG92:AG92)</f>
        <v>0</v>
      </c>
      <c r="AH91" s="425"/>
      <c r="AI91" s="425"/>
      <c r="AJ91" s="426"/>
    </row>
    <row r="92" spans="2:36" ht="108" customHeight="1" thickBot="1">
      <c r="B92" s="427" t="s">
        <v>149</v>
      </c>
      <c r="C92" s="428"/>
      <c r="D92" s="429"/>
      <c r="E92" s="429"/>
      <c r="F92" s="444"/>
      <c r="G92" s="429"/>
      <c r="H92" s="445" t="s">
        <v>903</v>
      </c>
      <c r="I92" s="446" t="s">
        <v>904</v>
      </c>
      <c r="J92" s="431">
        <v>0</v>
      </c>
      <c r="K92" s="465">
        <v>1</v>
      </c>
      <c r="L92" s="448"/>
      <c r="M92" s="449"/>
      <c r="N92" s="450"/>
      <c r="O92" s="451"/>
      <c r="P92" s="439"/>
      <c r="Q92" s="439"/>
      <c r="R92" s="439"/>
      <c r="S92" s="439"/>
      <c r="T92" s="439"/>
      <c r="U92" s="439"/>
      <c r="V92" s="439"/>
      <c r="W92" s="439"/>
      <c r="X92" s="439"/>
      <c r="Y92" s="439"/>
      <c r="Z92" s="439"/>
      <c r="AA92" s="439"/>
      <c r="AB92" s="439"/>
      <c r="AC92" s="439"/>
      <c r="AD92" s="439"/>
      <c r="AE92" s="439"/>
      <c r="AF92" s="439"/>
      <c r="AG92" s="452"/>
      <c r="AH92" s="441"/>
      <c r="AI92" s="449"/>
      <c r="AJ92" s="453"/>
    </row>
    <row r="93" spans="2:36" ht="4.5" customHeight="1" thickBot="1">
      <c r="B93" s="759"/>
      <c r="C93" s="760"/>
      <c r="D93" s="760"/>
      <c r="E93" s="760"/>
      <c r="F93" s="760"/>
      <c r="G93" s="760"/>
      <c r="H93" s="760"/>
      <c r="I93" s="760"/>
      <c r="J93" s="760"/>
      <c r="K93" s="760"/>
      <c r="L93" s="760"/>
      <c r="M93" s="760"/>
      <c r="N93" s="760"/>
      <c r="O93" s="760"/>
      <c r="P93" s="760"/>
      <c r="Q93" s="760"/>
      <c r="R93" s="760"/>
      <c r="S93" s="760"/>
      <c r="T93" s="760"/>
      <c r="U93" s="760"/>
      <c r="V93" s="760"/>
      <c r="W93" s="760"/>
      <c r="X93" s="760"/>
      <c r="Y93" s="760"/>
      <c r="Z93" s="760"/>
      <c r="AA93" s="760"/>
      <c r="AB93" s="760"/>
      <c r="AC93" s="760"/>
      <c r="AD93" s="760"/>
      <c r="AE93" s="760"/>
      <c r="AF93" s="760"/>
      <c r="AG93" s="760"/>
      <c r="AH93" s="760"/>
      <c r="AI93" s="760"/>
      <c r="AJ93" s="761"/>
    </row>
    <row r="94" spans="2:36" ht="108" customHeight="1" thickBot="1">
      <c r="B94" s="415" t="s">
        <v>44</v>
      </c>
      <c r="C94" s="416" t="s">
        <v>786</v>
      </c>
      <c r="D94" s="416" t="s">
        <v>787</v>
      </c>
      <c r="E94" s="416" t="s">
        <v>788</v>
      </c>
      <c r="F94" s="416" t="s">
        <v>789</v>
      </c>
      <c r="G94" s="416" t="s">
        <v>790</v>
      </c>
      <c r="H94" s="417" t="s">
        <v>791</v>
      </c>
      <c r="I94" s="418" t="s">
        <v>792</v>
      </c>
      <c r="J94" s="419"/>
      <c r="K94" s="419"/>
      <c r="L94" s="419"/>
      <c r="M94" s="419"/>
      <c r="N94" s="420"/>
      <c r="O94" s="421">
        <f>SUM(O95:O95)</f>
        <v>0</v>
      </c>
      <c r="P94" s="422">
        <f>SUM(P95:P95)</f>
        <v>0</v>
      </c>
      <c r="Q94" s="423">
        <f aca="true" t="shared" si="21" ref="Q94:AD94">SUM(Q95:Q95)</f>
        <v>0</v>
      </c>
      <c r="R94" s="422">
        <f t="shared" si="21"/>
        <v>0</v>
      </c>
      <c r="S94" s="423">
        <f t="shared" si="21"/>
        <v>0</v>
      </c>
      <c r="T94" s="422">
        <f t="shared" si="21"/>
        <v>0</v>
      </c>
      <c r="U94" s="423">
        <f t="shared" si="21"/>
        <v>0</v>
      </c>
      <c r="V94" s="422">
        <f t="shared" si="21"/>
        <v>0</v>
      </c>
      <c r="W94" s="423">
        <f t="shared" si="21"/>
        <v>0</v>
      </c>
      <c r="X94" s="422">
        <f t="shared" si="21"/>
        <v>0</v>
      </c>
      <c r="Y94" s="423">
        <f t="shared" si="21"/>
        <v>0</v>
      </c>
      <c r="Z94" s="422">
        <f t="shared" si="21"/>
        <v>0</v>
      </c>
      <c r="AA94" s="423">
        <f t="shared" si="21"/>
        <v>0</v>
      </c>
      <c r="AB94" s="422">
        <f>SUM(AB95:AB95)</f>
        <v>0</v>
      </c>
      <c r="AC94" s="423">
        <f t="shared" si="21"/>
        <v>0</v>
      </c>
      <c r="AD94" s="422">
        <f t="shared" si="21"/>
        <v>0</v>
      </c>
      <c r="AE94" s="423">
        <f>SUM(O94,Q94,S94,U94,W94,Y94,AA94,AC94)</f>
        <v>0</v>
      </c>
      <c r="AF94" s="422">
        <f>SUM(P94,R94,T94,V94,X94,Z94,AB94,AD94)</f>
        <v>0</v>
      </c>
      <c r="AG94" s="424">
        <f>SUM(AG95:AG95)</f>
        <v>0</v>
      </c>
      <c r="AH94" s="425"/>
      <c r="AI94" s="425"/>
      <c r="AJ94" s="426"/>
    </row>
    <row r="95" spans="2:36" ht="108" customHeight="1" thickBot="1">
      <c r="B95" s="467"/>
      <c r="C95" s="428"/>
      <c r="D95" s="429"/>
      <c r="E95" s="429"/>
      <c r="F95" s="430"/>
      <c r="G95" s="429"/>
      <c r="H95" s="431" t="s">
        <v>905</v>
      </c>
      <c r="I95" s="431" t="s">
        <v>906</v>
      </c>
      <c r="J95" s="431">
        <v>0</v>
      </c>
      <c r="K95" s="432">
        <v>1</v>
      </c>
      <c r="L95" s="433"/>
      <c r="M95" s="433"/>
      <c r="N95" s="434"/>
      <c r="O95" s="435"/>
      <c r="P95" s="436"/>
      <c r="Q95" s="437"/>
      <c r="R95" s="438"/>
      <c r="S95" s="438"/>
      <c r="T95" s="438"/>
      <c r="U95" s="438"/>
      <c r="V95" s="438"/>
      <c r="W95" s="438"/>
      <c r="X95" s="438"/>
      <c r="Y95" s="438"/>
      <c r="Z95" s="438"/>
      <c r="AA95" s="438"/>
      <c r="AB95" s="438"/>
      <c r="AC95" s="438"/>
      <c r="AD95" s="438"/>
      <c r="AE95" s="439"/>
      <c r="AF95" s="439"/>
      <c r="AG95" s="440"/>
      <c r="AH95" s="441"/>
      <c r="AI95" s="441"/>
      <c r="AJ95" s="442"/>
    </row>
    <row r="96" spans="2:36" ht="4.5" customHeight="1" thickBot="1">
      <c r="B96" s="762"/>
      <c r="C96" s="763"/>
      <c r="D96" s="763"/>
      <c r="E96" s="763"/>
      <c r="F96" s="763"/>
      <c r="G96" s="763"/>
      <c r="H96" s="763"/>
      <c r="I96" s="763"/>
      <c r="J96" s="763"/>
      <c r="K96" s="763"/>
      <c r="L96" s="763"/>
      <c r="M96" s="763"/>
      <c r="N96" s="763"/>
      <c r="O96" s="763"/>
      <c r="P96" s="763"/>
      <c r="Q96" s="763"/>
      <c r="R96" s="763"/>
      <c r="S96" s="763"/>
      <c r="T96" s="763"/>
      <c r="U96" s="763"/>
      <c r="V96" s="763"/>
      <c r="W96" s="763"/>
      <c r="X96" s="763"/>
      <c r="Y96" s="763"/>
      <c r="Z96" s="763"/>
      <c r="AA96" s="763"/>
      <c r="AB96" s="763"/>
      <c r="AC96" s="763"/>
      <c r="AD96" s="763"/>
      <c r="AE96" s="763"/>
      <c r="AF96" s="763"/>
      <c r="AG96" s="763"/>
      <c r="AH96" s="763"/>
      <c r="AI96" s="763"/>
      <c r="AJ96" s="764"/>
    </row>
    <row r="97" spans="2:36" ht="108" customHeight="1" thickBot="1">
      <c r="B97" s="415" t="s">
        <v>44</v>
      </c>
      <c r="C97" s="416" t="s">
        <v>786</v>
      </c>
      <c r="D97" s="416" t="s">
        <v>787</v>
      </c>
      <c r="E97" s="416" t="s">
        <v>793</v>
      </c>
      <c r="F97" s="416" t="s">
        <v>789</v>
      </c>
      <c r="G97" s="416" t="s">
        <v>790</v>
      </c>
      <c r="H97" s="417" t="s">
        <v>791</v>
      </c>
      <c r="I97" s="418" t="s">
        <v>792</v>
      </c>
      <c r="J97" s="416"/>
      <c r="K97" s="443"/>
      <c r="L97" s="443"/>
      <c r="M97" s="419"/>
      <c r="N97" s="420"/>
      <c r="O97" s="421">
        <f>SUM(O98:O98)</f>
        <v>0</v>
      </c>
      <c r="P97" s="422">
        <f>SUM(P98:P98)</f>
        <v>0</v>
      </c>
      <c r="Q97" s="423">
        <f aca="true" t="shared" si="22" ref="Q97:AD97">SUM(Q98:Q98)</f>
        <v>0</v>
      </c>
      <c r="R97" s="422">
        <f t="shared" si="22"/>
        <v>0</v>
      </c>
      <c r="S97" s="423">
        <f t="shared" si="22"/>
        <v>0</v>
      </c>
      <c r="T97" s="422">
        <f t="shared" si="22"/>
        <v>0</v>
      </c>
      <c r="U97" s="423">
        <f t="shared" si="22"/>
        <v>0</v>
      </c>
      <c r="V97" s="422">
        <f t="shared" si="22"/>
        <v>0</v>
      </c>
      <c r="W97" s="423">
        <f t="shared" si="22"/>
        <v>0</v>
      </c>
      <c r="X97" s="422">
        <f t="shared" si="22"/>
        <v>0</v>
      </c>
      <c r="Y97" s="423">
        <f t="shared" si="22"/>
        <v>0</v>
      </c>
      <c r="Z97" s="422">
        <f t="shared" si="22"/>
        <v>0</v>
      </c>
      <c r="AA97" s="423">
        <f t="shared" si="22"/>
        <v>0</v>
      </c>
      <c r="AB97" s="422">
        <f t="shared" si="22"/>
        <v>0</v>
      </c>
      <c r="AC97" s="423">
        <f t="shared" si="22"/>
        <v>0</v>
      </c>
      <c r="AD97" s="422">
        <f t="shared" si="22"/>
        <v>0</v>
      </c>
      <c r="AE97" s="423">
        <f>SUM(O97,Q97,S97,U97,W97,Y97,AA97,AC97)</f>
        <v>0</v>
      </c>
      <c r="AF97" s="422">
        <f>SUM(P97,R97,T97,V97,X97,Z97,AB97,AD97)</f>
        <v>0</v>
      </c>
      <c r="AG97" s="424">
        <f>SUM(AG98:AG98)</f>
        <v>0</v>
      </c>
      <c r="AH97" s="425"/>
      <c r="AI97" s="425"/>
      <c r="AJ97" s="426"/>
    </row>
    <row r="98" spans="2:36" ht="108" customHeight="1" thickBot="1">
      <c r="B98" s="467"/>
      <c r="C98" s="428"/>
      <c r="D98" s="429"/>
      <c r="E98" s="429"/>
      <c r="F98" s="444"/>
      <c r="G98" s="429"/>
      <c r="H98" s="445" t="s">
        <v>907</v>
      </c>
      <c r="I98" s="446" t="s">
        <v>908</v>
      </c>
      <c r="J98" s="431">
        <v>0</v>
      </c>
      <c r="K98" s="447">
        <v>30</v>
      </c>
      <c r="L98" s="448"/>
      <c r="M98" s="449"/>
      <c r="N98" s="450"/>
      <c r="O98" s="451"/>
      <c r="P98" s="439"/>
      <c r="Q98" s="439"/>
      <c r="R98" s="439"/>
      <c r="S98" s="439"/>
      <c r="T98" s="439"/>
      <c r="U98" s="439"/>
      <c r="V98" s="439"/>
      <c r="W98" s="439"/>
      <c r="X98" s="439"/>
      <c r="Y98" s="439"/>
      <c r="Z98" s="439"/>
      <c r="AA98" s="439"/>
      <c r="AB98" s="439"/>
      <c r="AC98" s="439"/>
      <c r="AD98" s="439"/>
      <c r="AE98" s="439"/>
      <c r="AF98" s="439"/>
      <c r="AG98" s="452"/>
      <c r="AH98" s="441"/>
      <c r="AI98" s="449"/>
      <c r="AJ98" s="453"/>
    </row>
    <row r="99" spans="2:36" ht="4.5" customHeight="1" thickBot="1">
      <c r="B99" s="759"/>
      <c r="C99" s="760"/>
      <c r="D99" s="760"/>
      <c r="E99" s="760"/>
      <c r="F99" s="760"/>
      <c r="G99" s="760"/>
      <c r="H99" s="760"/>
      <c r="I99" s="760"/>
      <c r="J99" s="760"/>
      <c r="K99" s="760"/>
      <c r="L99" s="760"/>
      <c r="M99" s="760"/>
      <c r="N99" s="760"/>
      <c r="O99" s="760"/>
      <c r="P99" s="760"/>
      <c r="Q99" s="760"/>
      <c r="R99" s="760"/>
      <c r="S99" s="760"/>
      <c r="T99" s="760"/>
      <c r="U99" s="760"/>
      <c r="V99" s="760"/>
      <c r="W99" s="760"/>
      <c r="X99" s="760"/>
      <c r="Y99" s="760"/>
      <c r="Z99" s="760"/>
      <c r="AA99" s="760"/>
      <c r="AB99" s="760"/>
      <c r="AC99" s="760"/>
      <c r="AD99" s="760"/>
      <c r="AE99" s="760"/>
      <c r="AF99" s="760"/>
      <c r="AG99" s="760"/>
      <c r="AH99" s="760"/>
      <c r="AI99" s="760"/>
      <c r="AJ99" s="761"/>
    </row>
    <row r="100" spans="2:36" ht="108" customHeight="1" thickBot="1">
      <c r="B100" s="415" t="s">
        <v>44</v>
      </c>
      <c r="C100" s="416" t="s">
        <v>786</v>
      </c>
      <c r="D100" s="416" t="s">
        <v>787</v>
      </c>
      <c r="E100" s="416" t="s">
        <v>788</v>
      </c>
      <c r="F100" s="416" t="s">
        <v>789</v>
      </c>
      <c r="G100" s="416" t="s">
        <v>790</v>
      </c>
      <c r="H100" s="417" t="s">
        <v>791</v>
      </c>
      <c r="I100" s="418" t="s">
        <v>792</v>
      </c>
      <c r="J100" s="419"/>
      <c r="K100" s="419"/>
      <c r="L100" s="419"/>
      <c r="M100" s="419"/>
      <c r="N100" s="420"/>
      <c r="O100" s="421">
        <f>SUM(O101:O101)</f>
        <v>0</v>
      </c>
      <c r="P100" s="422">
        <f>SUM(P101:P101)</f>
        <v>0</v>
      </c>
      <c r="Q100" s="423">
        <f aca="true" t="shared" si="23" ref="Q100:AD102">SUM(Q101:Q101)</f>
        <v>0</v>
      </c>
      <c r="R100" s="422">
        <f t="shared" si="23"/>
        <v>0</v>
      </c>
      <c r="S100" s="423">
        <f t="shared" si="23"/>
        <v>0</v>
      </c>
      <c r="T100" s="422">
        <f t="shared" si="23"/>
        <v>0</v>
      </c>
      <c r="U100" s="423">
        <f t="shared" si="23"/>
        <v>0</v>
      </c>
      <c r="V100" s="422">
        <f t="shared" si="23"/>
        <v>0</v>
      </c>
      <c r="W100" s="423">
        <f t="shared" si="23"/>
        <v>0</v>
      </c>
      <c r="X100" s="422">
        <f t="shared" si="23"/>
        <v>0</v>
      </c>
      <c r="Y100" s="423">
        <f t="shared" si="23"/>
        <v>0</v>
      </c>
      <c r="Z100" s="422">
        <f t="shared" si="23"/>
        <v>0</v>
      </c>
      <c r="AA100" s="423">
        <f t="shared" si="23"/>
        <v>0</v>
      </c>
      <c r="AB100" s="422">
        <f>SUM(AB101:AB101)</f>
        <v>0</v>
      </c>
      <c r="AC100" s="423">
        <f t="shared" si="23"/>
        <v>0</v>
      </c>
      <c r="AD100" s="422">
        <f t="shared" si="23"/>
        <v>0</v>
      </c>
      <c r="AE100" s="423">
        <f>SUM(O100,Q100,S100,U100,W100,Y100,AA100,AC100)</f>
        <v>0</v>
      </c>
      <c r="AF100" s="422">
        <f>SUM(P100,R100,T100,V100,X100,Z100,AB100,AD100)</f>
        <v>0</v>
      </c>
      <c r="AG100" s="424">
        <f>SUM(AG101:AG101)</f>
        <v>0</v>
      </c>
      <c r="AH100" s="425"/>
      <c r="AI100" s="425"/>
      <c r="AJ100" s="426"/>
    </row>
    <row r="101" spans="2:36" ht="108" customHeight="1" thickBot="1">
      <c r="B101" s="427" t="s">
        <v>154</v>
      </c>
      <c r="C101" s="428"/>
      <c r="D101" s="429"/>
      <c r="E101" s="429"/>
      <c r="F101" s="430"/>
      <c r="G101" s="429"/>
      <c r="H101" s="431" t="s">
        <v>909</v>
      </c>
      <c r="I101" s="431" t="s">
        <v>910</v>
      </c>
      <c r="J101" s="431">
        <v>0</v>
      </c>
      <c r="K101" s="466">
        <v>1</v>
      </c>
      <c r="L101" s="433"/>
      <c r="M101" s="433"/>
      <c r="N101" s="434"/>
      <c r="O101" s="435"/>
      <c r="P101" s="436"/>
      <c r="Q101" s="437"/>
      <c r="R101" s="438"/>
      <c r="S101" s="438"/>
      <c r="T101" s="438"/>
      <c r="U101" s="438"/>
      <c r="V101" s="438"/>
      <c r="W101" s="438"/>
      <c r="X101" s="438"/>
      <c r="Y101" s="438"/>
      <c r="Z101" s="438"/>
      <c r="AA101" s="438"/>
      <c r="AB101" s="438"/>
      <c r="AC101" s="438"/>
      <c r="AD101" s="438"/>
      <c r="AE101" s="439"/>
      <c r="AF101" s="439"/>
      <c r="AG101" s="440"/>
      <c r="AH101" s="441"/>
      <c r="AI101" s="441"/>
      <c r="AJ101" s="442"/>
    </row>
    <row r="102" spans="2:36" ht="108" customHeight="1" thickBot="1">
      <c r="B102" s="415" t="s">
        <v>44</v>
      </c>
      <c r="C102" s="416" t="s">
        <v>786</v>
      </c>
      <c r="D102" s="416" t="s">
        <v>787</v>
      </c>
      <c r="E102" s="416" t="s">
        <v>788</v>
      </c>
      <c r="F102" s="416" t="s">
        <v>789</v>
      </c>
      <c r="G102" s="416" t="s">
        <v>790</v>
      </c>
      <c r="H102" s="417" t="s">
        <v>791</v>
      </c>
      <c r="I102" s="418" t="s">
        <v>792</v>
      </c>
      <c r="J102" s="419"/>
      <c r="K102" s="419"/>
      <c r="L102" s="419"/>
      <c r="M102" s="419"/>
      <c r="N102" s="420"/>
      <c r="O102" s="421">
        <f>SUM(O103:O103)</f>
        <v>0</v>
      </c>
      <c r="P102" s="422">
        <f>SUM(P103:P103)</f>
        <v>0</v>
      </c>
      <c r="Q102" s="423">
        <f t="shared" si="23"/>
        <v>0</v>
      </c>
      <c r="R102" s="422">
        <f t="shared" si="23"/>
        <v>0</v>
      </c>
      <c r="S102" s="423">
        <f t="shared" si="23"/>
        <v>0</v>
      </c>
      <c r="T102" s="422">
        <f t="shared" si="23"/>
        <v>0</v>
      </c>
      <c r="U102" s="423">
        <f t="shared" si="23"/>
        <v>0</v>
      </c>
      <c r="V102" s="422">
        <f t="shared" si="23"/>
        <v>0</v>
      </c>
      <c r="W102" s="423">
        <f t="shared" si="23"/>
        <v>0</v>
      </c>
      <c r="X102" s="422">
        <f t="shared" si="23"/>
        <v>0</v>
      </c>
      <c r="Y102" s="423">
        <f t="shared" si="23"/>
        <v>0</v>
      </c>
      <c r="Z102" s="422">
        <f t="shared" si="23"/>
        <v>0</v>
      </c>
      <c r="AA102" s="423">
        <f t="shared" si="23"/>
        <v>0</v>
      </c>
      <c r="AB102" s="422">
        <f>SUM(AB103:AB103)</f>
        <v>0</v>
      </c>
      <c r="AC102" s="423">
        <f t="shared" si="23"/>
        <v>0</v>
      </c>
      <c r="AD102" s="422">
        <f t="shared" si="23"/>
        <v>0</v>
      </c>
      <c r="AE102" s="423">
        <f>SUM(O102,Q102,S102,U102,W102,Y102,AA102,AC102)</f>
        <v>0</v>
      </c>
      <c r="AF102" s="422">
        <f>SUM(P102,R102,T102,V102,X102,Z102,AB102,AD102)</f>
        <v>0</v>
      </c>
      <c r="AG102" s="424">
        <f>SUM(AG103:AG103)</f>
        <v>0</v>
      </c>
      <c r="AH102" s="425"/>
      <c r="AI102" s="425"/>
      <c r="AJ102" s="426"/>
    </row>
    <row r="103" spans="2:36" ht="108" customHeight="1" thickBot="1">
      <c r="B103" s="427" t="s">
        <v>154</v>
      </c>
      <c r="C103" s="428"/>
      <c r="D103" s="429"/>
      <c r="E103" s="429"/>
      <c r="F103" s="430"/>
      <c r="G103" s="429"/>
      <c r="H103" s="431" t="s">
        <v>911</v>
      </c>
      <c r="I103" s="431" t="s">
        <v>910</v>
      </c>
      <c r="J103" s="431">
        <v>0</v>
      </c>
      <c r="K103" s="466">
        <v>1</v>
      </c>
      <c r="L103" s="433"/>
      <c r="M103" s="433"/>
      <c r="N103" s="434"/>
      <c r="O103" s="435"/>
      <c r="P103" s="436"/>
      <c r="Q103" s="437"/>
      <c r="R103" s="438"/>
      <c r="S103" s="438"/>
      <c r="T103" s="438"/>
      <c r="U103" s="438"/>
      <c r="V103" s="438"/>
      <c r="W103" s="438"/>
      <c r="X103" s="438"/>
      <c r="Y103" s="438"/>
      <c r="Z103" s="438"/>
      <c r="AA103" s="438"/>
      <c r="AB103" s="438"/>
      <c r="AC103" s="438"/>
      <c r="AD103" s="438"/>
      <c r="AE103" s="439"/>
      <c r="AF103" s="439"/>
      <c r="AG103" s="440"/>
      <c r="AH103" s="441"/>
      <c r="AI103" s="441"/>
      <c r="AJ103" s="442"/>
    </row>
    <row r="104" spans="2:36" ht="108" customHeight="1" thickBot="1">
      <c r="B104" s="415" t="s">
        <v>44</v>
      </c>
      <c r="C104" s="416" t="s">
        <v>786</v>
      </c>
      <c r="D104" s="416" t="s">
        <v>787</v>
      </c>
      <c r="E104" s="416" t="s">
        <v>788</v>
      </c>
      <c r="F104" s="416" t="s">
        <v>789</v>
      </c>
      <c r="G104" s="416" t="s">
        <v>790</v>
      </c>
      <c r="H104" s="417" t="s">
        <v>791</v>
      </c>
      <c r="I104" s="418" t="s">
        <v>792</v>
      </c>
      <c r="J104" s="419"/>
      <c r="K104" s="419"/>
      <c r="L104" s="419"/>
      <c r="M104" s="419"/>
      <c r="N104" s="420"/>
      <c r="O104" s="421">
        <f aca="true" t="shared" si="24" ref="O104:AD104">SUM(O105:O105)</f>
        <v>0</v>
      </c>
      <c r="P104" s="422">
        <f t="shared" si="24"/>
        <v>0</v>
      </c>
      <c r="Q104" s="423">
        <f t="shared" si="24"/>
        <v>0</v>
      </c>
      <c r="R104" s="422">
        <f t="shared" si="24"/>
        <v>0</v>
      </c>
      <c r="S104" s="423">
        <f t="shared" si="24"/>
        <v>0</v>
      </c>
      <c r="T104" s="422">
        <f t="shared" si="24"/>
        <v>0</v>
      </c>
      <c r="U104" s="423">
        <f t="shared" si="24"/>
        <v>0</v>
      </c>
      <c r="V104" s="422">
        <f t="shared" si="24"/>
        <v>0</v>
      </c>
      <c r="W104" s="423">
        <f t="shared" si="24"/>
        <v>0</v>
      </c>
      <c r="X104" s="422">
        <f t="shared" si="24"/>
        <v>0</v>
      </c>
      <c r="Y104" s="423">
        <f t="shared" si="24"/>
        <v>0</v>
      </c>
      <c r="Z104" s="422">
        <f t="shared" si="24"/>
        <v>0</v>
      </c>
      <c r="AA104" s="423">
        <f t="shared" si="24"/>
        <v>0</v>
      </c>
      <c r="AB104" s="422">
        <f t="shared" si="24"/>
        <v>0</v>
      </c>
      <c r="AC104" s="423">
        <f t="shared" si="24"/>
        <v>0</v>
      </c>
      <c r="AD104" s="422">
        <f t="shared" si="24"/>
        <v>0</v>
      </c>
      <c r="AE104" s="423">
        <f>SUM(O104,Q104,S104,U104,W104,Y104,AA104,AC104)</f>
        <v>0</v>
      </c>
      <c r="AF104" s="422">
        <f>SUM(P104,R104,T104,V104,X104,Z104,AB104,AD104)</f>
        <v>0</v>
      </c>
      <c r="AG104" s="424">
        <f>SUM(AG105:AG105)</f>
        <v>0</v>
      </c>
      <c r="AH104" s="425"/>
      <c r="AI104" s="425"/>
      <c r="AJ104" s="426"/>
    </row>
    <row r="105" spans="2:36" ht="108" customHeight="1" thickBot="1">
      <c r="B105" s="467"/>
      <c r="C105" s="428"/>
      <c r="D105" s="429"/>
      <c r="E105" s="429"/>
      <c r="F105" s="430"/>
      <c r="G105" s="429"/>
      <c r="H105" s="431" t="s">
        <v>912</v>
      </c>
      <c r="I105" s="431" t="s">
        <v>913</v>
      </c>
      <c r="J105" s="431">
        <v>0</v>
      </c>
      <c r="K105" s="432">
        <v>30</v>
      </c>
      <c r="L105" s="433"/>
      <c r="M105" s="433"/>
      <c r="N105" s="434"/>
      <c r="O105" s="435"/>
      <c r="P105" s="436"/>
      <c r="Q105" s="437"/>
      <c r="R105" s="438"/>
      <c r="S105" s="438"/>
      <c r="T105" s="438"/>
      <c r="U105" s="438"/>
      <c r="V105" s="438"/>
      <c r="W105" s="438"/>
      <c r="X105" s="438"/>
      <c r="Y105" s="438"/>
      <c r="Z105" s="438"/>
      <c r="AA105" s="438"/>
      <c r="AB105" s="438"/>
      <c r="AC105" s="438"/>
      <c r="AD105" s="438"/>
      <c r="AE105" s="439"/>
      <c r="AF105" s="439"/>
      <c r="AG105" s="440"/>
      <c r="AH105" s="441"/>
      <c r="AI105" s="441"/>
      <c r="AJ105" s="442"/>
    </row>
    <row r="106" spans="2:36" ht="108" customHeight="1" thickBot="1">
      <c r="B106" s="415" t="s">
        <v>44</v>
      </c>
      <c r="C106" s="416" t="s">
        <v>786</v>
      </c>
      <c r="D106" s="416" t="s">
        <v>787</v>
      </c>
      <c r="E106" s="416" t="s">
        <v>788</v>
      </c>
      <c r="F106" s="416" t="s">
        <v>789</v>
      </c>
      <c r="G106" s="416" t="s">
        <v>790</v>
      </c>
      <c r="H106" s="417" t="s">
        <v>791</v>
      </c>
      <c r="I106" s="418" t="s">
        <v>792</v>
      </c>
      <c r="J106" s="419"/>
      <c r="K106" s="419"/>
      <c r="L106" s="419"/>
      <c r="M106" s="419"/>
      <c r="N106" s="420"/>
      <c r="O106" s="421">
        <f aca="true" t="shared" si="25" ref="O106:AD106">SUM(O107:O107)</f>
        <v>0</v>
      </c>
      <c r="P106" s="422">
        <f t="shared" si="25"/>
        <v>0</v>
      </c>
      <c r="Q106" s="423">
        <f t="shared" si="25"/>
        <v>0</v>
      </c>
      <c r="R106" s="422">
        <f t="shared" si="25"/>
        <v>0</v>
      </c>
      <c r="S106" s="423">
        <f t="shared" si="25"/>
        <v>0</v>
      </c>
      <c r="T106" s="422">
        <f t="shared" si="25"/>
        <v>0</v>
      </c>
      <c r="U106" s="423">
        <f t="shared" si="25"/>
        <v>0</v>
      </c>
      <c r="V106" s="422">
        <f t="shared" si="25"/>
        <v>0</v>
      </c>
      <c r="W106" s="423">
        <f t="shared" si="25"/>
        <v>0</v>
      </c>
      <c r="X106" s="422">
        <f t="shared" si="25"/>
        <v>0</v>
      </c>
      <c r="Y106" s="423">
        <f t="shared" si="25"/>
        <v>0</v>
      </c>
      <c r="Z106" s="422">
        <f t="shared" si="25"/>
        <v>0</v>
      </c>
      <c r="AA106" s="423">
        <f t="shared" si="25"/>
        <v>0</v>
      </c>
      <c r="AB106" s="422">
        <f t="shared" si="25"/>
        <v>0</v>
      </c>
      <c r="AC106" s="423">
        <f t="shared" si="25"/>
        <v>0</v>
      </c>
      <c r="AD106" s="422">
        <f t="shared" si="25"/>
        <v>0</v>
      </c>
      <c r="AE106" s="423">
        <f>SUM(O106,Q106,S106,U106,W106,Y106,AA106,AC106)</f>
        <v>0</v>
      </c>
      <c r="AF106" s="422">
        <f>SUM(P106,R106,T106,V106,X106,Z106,AB106,AD106)</f>
        <v>0</v>
      </c>
      <c r="AG106" s="424">
        <f>SUM(AG107:AG107)</f>
        <v>0</v>
      </c>
      <c r="AH106" s="425"/>
      <c r="AI106" s="425"/>
      <c r="AJ106" s="426"/>
    </row>
    <row r="107" spans="2:36" ht="108" customHeight="1" thickBot="1">
      <c r="B107" s="427" t="s">
        <v>164</v>
      </c>
      <c r="C107" s="428"/>
      <c r="D107" s="429"/>
      <c r="E107" s="429"/>
      <c r="F107" s="430"/>
      <c r="G107" s="429"/>
      <c r="H107" s="431" t="s">
        <v>914</v>
      </c>
      <c r="I107" s="431" t="s">
        <v>913</v>
      </c>
      <c r="J107" s="431">
        <v>0</v>
      </c>
      <c r="K107" s="466">
        <v>1</v>
      </c>
      <c r="L107" s="433"/>
      <c r="M107" s="433"/>
      <c r="N107" s="434"/>
      <c r="O107" s="435"/>
      <c r="P107" s="436"/>
      <c r="Q107" s="437"/>
      <c r="R107" s="438"/>
      <c r="S107" s="438"/>
      <c r="T107" s="438"/>
      <c r="U107" s="438"/>
      <c r="V107" s="438"/>
      <c r="W107" s="438"/>
      <c r="X107" s="438"/>
      <c r="Y107" s="438"/>
      <c r="Z107" s="438"/>
      <c r="AA107" s="438"/>
      <c r="AB107" s="438"/>
      <c r="AC107" s="438"/>
      <c r="AD107" s="438"/>
      <c r="AE107" s="439"/>
      <c r="AF107" s="439"/>
      <c r="AG107" s="440"/>
      <c r="AH107" s="441"/>
      <c r="AI107" s="441"/>
      <c r="AJ107" s="442"/>
    </row>
    <row r="108" spans="2:36" ht="108" customHeight="1" thickBot="1">
      <c r="B108" s="415" t="s">
        <v>44</v>
      </c>
      <c r="C108" s="416" t="s">
        <v>786</v>
      </c>
      <c r="D108" s="416" t="s">
        <v>787</v>
      </c>
      <c r="E108" s="416" t="s">
        <v>788</v>
      </c>
      <c r="F108" s="416" t="s">
        <v>789</v>
      </c>
      <c r="G108" s="416" t="s">
        <v>790</v>
      </c>
      <c r="H108" s="417" t="s">
        <v>791</v>
      </c>
      <c r="I108" s="418" t="s">
        <v>792</v>
      </c>
      <c r="J108" s="419"/>
      <c r="K108" s="419"/>
      <c r="L108" s="419"/>
      <c r="M108" s="419"/>
      <c r="N108" s="420"/>
      <c r="O108" s="421">
        <f aca="true" t="shared" si="26" ref="O108:AD108">SUM(O109:O109)</f>
        <v>0</v>
      </c>
      <c r="P108" s="422">
        <f t="shared" si="26"/>
        <v>0</v>
      </c>
      <c r="Q108" s="423">
        <f t="shared" si="26"/>
        <v>0</v>
      </c>
      <c r="R108" s="422">
        <f t="shared" si="26"/>
        <v>0</v>
      </c>
      <c r="S108" s="423">
        <f t="shared" si="26"/>
        <v>0</v>
      </c>
      <c r="T108" s="422">
        <f t="shared" si="26"/>
        <v>0</v>
      </c>
      <c r="U108" s="423">
        <f t="shared" si="26"/>
        <v>0</v>
      </c>
      <c r="V108" s="422">
        <f t="shared" si="26"/>
        <v>0</v>
      </c>
      <c r="W108" s="423">
        <f t="shared" si="26"/>
        <v>0</v>
      </c>
      <c r="X108" s="422">
        <f t="shared" si="26"/>
        <v>0</v>
      </c>
      <c r="Y108" s="423">
        <f t="shared" si="26"/>
        <v>0</v>
      </c>
      <c r="Z108" s="422">
        <f t="shared" si="26"/>
        <v>0</v>
      </c>
      <c r="AA108" s="423">
        <f t="shared" si="26"/>
        <v>0</v>
      </c>
      <c r="AB108" s="422">
        <f t="shared" si="26"/>
        <v>0</v>
      </c>
      <c r="AC108" s="423">
        <f t="shared" si="26"/>
        <v>0</v>
      </c>
      <c r="AD108" s="422">
        <f t="shared" si="26"/>
        <v>0</v>
      </c>
      <c r="AE108" s="423">
        <f>SUM(O108,Q108,S108,U108,W108,Y108,AA108,AC108)</f>
        <v>0</v>
      </c>
      <c r="AF108" s="422">
        <f>SUM(P108,R108,T108,V108,X108,Z108,AB108,AD108)</f>
        <v>0</v>
      </c>
      <c r="AG108" s="424">
        <f>SUM(AG109:AG109)</f>
        <v>0</v>
      </c>
      <c r="AH108" s="425"/>
      <c r="AI108" s="425"/>
      <c r="AJ108" s="426"/>
    </row>
    <row r="109" spans="2:36" ht="108" customHeight="1" thickBot="1">
      <c r="B109" s="467"/>
      <c r="C109" s="428"/>
      <c r="D109" s="429"/>
      <c r="E109" s="429"/>
      <c r="F109" s="430"/>
      <c r="G109" s="429"/>
      <c r="H109" s="431" t="s">
        <v>915</v>
      </c>
      <c r="I109" s="431" t="s">
        <v>916</v>
      </c>
      <c r="J109" s="431">
        <v>0</v>
      </c>
      <c r="K109" s="432">
        <v>1</v>
      </c>
      <c r="L109" s="433"/>
      <c r="M109" s="433"/>
      <c r="N109" s="434"/>
      <c r="O109" s="435"/>
      <c r="P109" s="436"/>
      <c r="Q109" s="437"/>
      <c r="R109" s="438"/>
      <c r="S109" s="438"/>
      <c r="T109" s="438"/>
      <c r="U109" s="438"/>
      <c r="V109" s="438"/>
      <c r="W109" s="438"/>
      <c r="X109" s="438"/>
      <c r="Y109" s="438"/>
      <c r="Z109" s="438"/>
      <c r="AA109" s="438"/>
      <c r="AB109" s="438"/>
      <c r="AC109" s="438"/>
      <c r="AD109" s="438"/>
      <c r="AE109" s="439"/>
      <c r="AF109" s="439"/>
      <c r="AG109" s="440"/>
      <c r="AH109" s="441"/>
      <c r="AI109" s="441"/>
      <c r="AJ109" s="442"/>
    </row>
    <row r="110" spans="2:36" ht="108" customHeight="1" thickBot="1">
      <c r="B110" s="415" t="s">
        <v>44</v>
      </c>
      <c r="C110" s="416" t="s">
        <v>786</v>
      </c>
      <c r="D110" s="416" t="s">
        <v>787</v>
      </c>
      <c r="E110" s="416" t="s">
        <v>788</v>
      </c>
      <c r="F110" s="416" t="s">
        <v>789</v>
      </c>
      <c r="G110" s="416" t="s">
        <v>790</v>
      </c>
      <c r="H110" s="417" t="s">
        <v>791</v>
      </c>
      <c r="I110" s="418" t="s">
        <v>792</v>
      </c>
      <c r="J110" s="419"/>
      <c r="K110" s="419"/>
      <c r="L110" s="419"/>
      <c r="M110" s="419"/>
      <c r="N110" s="420"/>
      <c r="O110" s="421">
        <f aca="true" t="shared" si="27" ref="O110:AD110">SUM(O111:O111)</f>
        <v>0</v>
      </c>
      <c r="P110" s="422">
        <f t="shared" si="27"/>
        <v>0</v>
      </c>
      <c r="Q110" s="423">
        <f t="shared" si="27"/>
        <v>0</v>
      </c>
      <c r="R110" s="422">
        <f t="shared" si="27"/>
        <v>0</v>
      </c>
      <c r="S110" s="423">
        <f t="shared" si="27"/>
        <v>0</v>
      </c>
      <c r="T110" s="422">
        <f t="shared" si="27"/>
        <v>0</v>
      </c>
      <c r="U110" s="423">
        <f t="shared" si="27"/>
        <v>0</v>
      </c>
      <c r="V110" s="422">
        <f t="shared" si="27"/>
        <v>0</v>
      </c>
      <c r="W110" s="423">
        <f t="shared" si="27"/>
        <v>0</v>
      </c>
      <c r="X110" s="422">
        <f t="shared" si="27"/>
        <v>0</v>
      </c>
      <c r="Y110" s="423">
        <f t="shared" si="27"/>
        <v>0</v>
      </c>
      <c r="Z110" s="422">
        <f t="shared" si="27"/>
        <v>0</v>
      </c>
      <c r="AA110" s="423">
        <f t="shared" si="27"/>
        <v>0</v>
      </c>
      <c r="AB110" s="422">
        <f t="shared" si="27"/>
        <v>0</v>
      </c>
      <c r="AC110" s="423">
        <f t="shared" si="27"/>
        <v>0</v>
      </c>
      <c r="AD110" s="422">
        <f t="shared" si="27"/>
        <v>0</v>
      </c>
      <c r="AE110" s="423">
        <f>SUM(O110,Q110,S110,U110,W110,Y110,AA110,AC110)</f>
        <v>0</v>
      </c>
      <c r="AF110" s="422">
        <f>SUM(P110,R110,T110,V110,X110,Z110,AB110,AD110)</f>
        <v>0</v>
      </c>
      <c r="AG110" s="424">
        <f>SUM(AG111:AG111)</f>
        <v>0</v>
      </c>
      <c r="AH110" s="425"/>
      <c r="AI110" s="425"/>
      <c r="AJ110" s="426"/>
    </row>
    <row r="111" spans="2:36" ht="108" customHeight="1" thickBot="1">
      <c r="B111" s="467"/>
      <c r="C111" s="428"/>
      <c r="D111" s="429"/>
      <c r="E111" s="429"/>
      <c r="F111" s="430"/>
      <c r="G111" s="429"/>
      <c r="H111" s="431" t="s">
        <v>917</v>
      </c>
      <c r="I111" s="431" t="s">
        <v>918</v>
      </c>
      <c r="J111" s="431">
        <v>0</v>
      </c>
      <c r="K111" s="432">
        <v>1</v>
      </c>
      <c r="L111" s="433"/>
      <c r="M111" s="433"/>
      <c r="N111" s="434"/>
      <c r="O111" s="435"/>
      <c r="P111" s="436"/>
      <c r="Q111" s="437"/>
      <c r="R111" s="438"/>
      <c r="S111" s="438"/>
      <c r="T111" s="438"/>
      <c r="U111" s="438"/>
      <c r="V111" s="438"/>
      <c r="W111" s="438"/>
      <c r="X111" s="438"/>
      <c r="Y111" s="438"/>
      <c r="Z111" s="438"/>
      <c r="AA111" s="438"/>
      <c r="AB111" s="438"/>
      <c r="AC111" s="438"/>
      <c r="AD111" s="438"/>
      <c r="AE111" s="439"/>
      <c r="AF111" s="439"/>
      <c r="AG111" s="440"/>
      <c r="AH111" s="441"/>
      <c r="AI111" s="441"/>
      <c r="AJ111" s="442"/>
    </row>
    <row r="112" spans="2:36" ht="108" customHeight="1" thickBot="1">
      <c r="B112" s="415" t="s">
        <v>44</v>
      </c>
      <c r="C112" s="416" t="s">
        <v>786</v>
      </c>
      <c r="D112" s="416" t="s">
        <v>787</v>
      </c>
      <c r="E112" s="416" t="s">
        <v>788</v>
      </c>
      <c r="F112" s="416" t="s">
        <v>789</v>
      </c>
      <c r="G112" s="416" t="s">
        <v>790</v>
      </c>
      <c r="H112" s="417" t="s">
        <v>791</v>
      </c>
      <c r="I112" s="418" t="s">
        <v>792</v>
      </c>
      <c r="J112" s="419"/>
      <c r="K112" s="419"/>
      <c r="L112" s="419"/>
      <c r="M112" s="419"/>
      <c r="N112" s="420"/>
      <c r="O112" s="421">
        <f aca="true" t="shared" si="28" ref="O112:AD112">SUM(O113:O113)</f>
        <v>0</v>
      </c>
      <c r="P112" s="422">
        <f t="shared" si="28"/>
        <v>0</v>
      </c>
      <c r="Q112" s="423">
        <f t="shared" si="28"/>
        <v>0</v>
      </c>
      <c r="R112" s="422">
        <f t="shared" si="28"/>
        <v>0</v>
      </c>
      <c r="S112" s="423">
        <f t="shared" si="28"/>
        <v>0</v>
      </c>
      <c r="T112" s="422">
        <f t="shared" si="28"/>
        <v>0</v>
      </c>
      <c r="U112" s="423">
        <f t="shared" si="28"/>
        <v>0</v>
      </c>
      <c r="V112" s="422">
        <f t="shared" si="28"/>
        <v>0</v>
      </c>
      <c r="W112" s="423">
        <f t="shared" si="28"/>
        <v>0</v>
      </c>
      <c r="X112" s="422">
        <f t="shared" si="28"/>
        <v>0</v>
      </c>
      <c r="Y112" s="423">
        <f t="shared" si="28"/>
        <v>0</v>
      </c>
      <c r="Z112" s="422">
        <f t="shared" si="28"/>
        <v>0</v>
      </c>
      <c r="AA112" s="423">
        <f t="shared" si="28"/>
        <v>0</v>
      </c>
      <c r="AB112" s="422">
        <f t="shared" si="28"/>
        <v>0</v>
      </c>
      <c r="AC112" s="423">
        <f t="shared" si="28"/>
        <v>0</v>
      </c>
      <c r="AD112" s="422">
        <f t="shared" si="28"/>
        <v>0</v>
      </c>
      <c r="AE112" s="423">
        <f>SUM(O112,Q112,S112,U112,W112,Y112,AA112,AC112)</f>
        <v>0</v>
      </c>
      <c r="AF112" s="422">
        <f>SUM(P112,R112,T112,V112,X112,Z112,AB112,AD112)</f>
        <v>0</v>
      </c>
      <c r="AG112" s="424">
        <f>SUM(AG113:AG113)</f>
        <v>0</v>
      </c>
      <c r="AH112" s="425"/>
      <c r="AI112" s="425"/>
      <c r="AJ112" s="426"/>
    </row>
    <row r="113" spans="2:36" ht="108" customHeight="1" thickBot="1">
      <c r="B113" s="427" t="s">
        <v>164</v>
      </c>
      <c r="C113" s="428"/>
      <c r="D113" s="429"/>
      <c r="E113" s="429"/>
      <c r="F113" s="430"/>
      <c r="G113" s="429"/>
      <c r="H113" s="431" t="s">
        <v>919</v>
      </c>
      <c r="I113" s="431" t="s">
        <v>910</v>
      </c>
      <c r="J113" s="431">
        <v>0</v>
      </c>
      <c r="K113" s="432">
        <v>30</v>
      </c>
      <c r="L113" s="433"/>
      <c r="M113" s="433"/>
      <c r="N113" s="434"/>
      <c r="O113" s="435"/>
      <c r="P113" s="436"/>
      <c r="Q113" s="437"/>
      <c r="R113" s="438"/>
      <c r="S113" s="438"/>
      <c r="T113" s="438"/>
      <c r="U113" s="438"/>
      <c r="V113" s="438"/>
      <c r="W113" s="438"/>
      <c r="X113" s="438"/>
      <c r="Y113" s="438"/>
      <c r="Z113" s="438"/>
      <c r="AA113" s="438"/>
      <c r="AB113" s="438"/>
      <c r="AC113" s="438"/>
      <c r="AD113" s="438"/>
      <c r="AE113" s="439"/>
      <c r="AF113" s="439"/>
      <c r="AG113" s="440"/>
      <c r="AH113" s="441"/>
      <c r="AI113" s="441"/>
      <c r="AJ113" s="442"/>
    </row>
    <row r="114" spans="2:36" ht="108" customHeight="1" thickBot="1">
      <c r="B114" s="415" t="s">
        <v>44</v>
      </c>
      <c r="C114" s="416" t="s">
        <v>786</v>
      </c>
      <c r="D114" s="416" t="s">
        <v>787</v>
      </c>
      <c r="E114" s="416" t="s">
        <v>788</v>
      </c>
      <c r="F114" s="416" t="s">
        <v>789</v>
      </c>
      <c r="G114" s="416" t="s">
        <v>790</v>
      </c>
      <c r="H114" s="417" t="s">
        <v>791</v>
      </c>
      <c r="I114" s="418" t="s">
        <v>792</v>
      </c>
      <c r="J114" s="419"/>
      <c r="K114" s="419"/>
      <c r="L114" s="419"/>
      <c r="M114" s="419"/>
      <c r="N114" s="420"/>
      <c r="O114" s="421">
        <f aca="true" t="shared" si="29" ref="O114:AD114">SUM(O115:O115)</f>
        <v>0</v>
      </c>
      <c r="P114" s="422">
        <f t="shared" si="29"/>
        <v>0</v>
      </c>
      <c r="Q114" s="423">
        <f t="shared" si="29"/>
        <v>0</v>
      </c>
      <c r="R114" s="422">
        <f t="shared" si="29"/>
        <v>0</v>
      </c>
      <c r="S114" s="423">
        <f t="shared" si="29"/>
        <v>0</v>
      </c>
      <c r="T114" s="422">
        <f t="shared" si="29"/>
        <v>0</v>
      </c>
      <c r="U114" s="423">
        <f t="shared" si="29"/>
        <v>0</v>
      </c>
      <c r="V114" s="422">
        <f t="shared" si="29"/>
        <v>0</v>
      </c>
      <c r="W114" s="423">
        <f t="shared" si="29"/>
        <v>0</v>
      </c>
      <c r="X114" s="422">
        <f t="shared" si="29"/>
        <v>0</v>
      </c>
      <c r="Y114" s="423">
        <f t="shared" si="29"/>
        <v>0</v>
      </c>
      <c r="Z114" s="422">
        <f t="shared" si="29"/>
        <v>0</v>
      </c>
      <c r="AA114" s="423">
        <f t="shared" si="29"/>
        <v>0</v>
      </c>
      <c r="AB114" s="422">
        <f t="shared" si="29"/>
        <v>0</v>
      </c>
      <c r="AC114" s="423">
        <f t="shared" si="29"/>
        <v>0</v>
      </c>
      <c r="AD114" s="422">
        <f t="shared" si="29"/>
        <v>0</v>
      </c>
      <c r="AE114" s="423">
        <f>SUM(O114,Q114,S114,U114,W114,Y114,AA114,AC114)</f>
        <v>0</v>
      </c>
      <c r="AF114" s="422">
        <f>SUM(P114,R114,T114,V114,X114,Z114,AB114,AD114)</f>
        <v>0</v>
      </c>
      <c r="AG114" s="424">
        <f>SUM(AG115:AG115)</f>
        <v>0</v>
      </c>
      <c r="AH114" s="425"/>
      <c r="AI114" s="425"/>
      <c r="AJ114" s="426"/>
    </row>
    <row r="115" spans="2:36" ht="108" customHeight="1" thickBot="1">
      <c r="B115" s="427" t="s">
        <v>164</v>
      </c>
      <c r="C115" s="428"/>
      <c r="D115" s="429"/>
      <c r="E115" s="429"/>
      <c r="F115" s="430"/>
      <c r="G115" s="429"/>
      <c r="H115" s="431" t="s">
        <v>920</v>
      </c>
      <c r="I115" s="431" t="s">
        <v>921</v>
      </c>
      <c r="J115" s="431">
        <v>0</v>
      </c>
      <c r="K115" s="466">
        <v>1</v>
      </c>
      <c r="L115" s="433"/>
      <c r="M115" s="433"/>
      <c r="N115" s="434"/>
      <c r="O115" s="435"/>
      <c r="P115" s="436"/>
      <c r="Q115" s="437"/>
      <c r="R115" s="438"/>
      <c r="S115" s="438"/>
      <c r="T115" s="438"/>
      <c r="U115" s="438"/>
      <c r="V115" s="438"/>
      <c r="W115" s="438"/>
      <c r="X115" s="438"/>
      <c r="Y115" s="438"/>
      <c r="Z115" s="438"/>
      <c r="AA115" s="438"/>
      <c r="AB115" s="438"/>
      <c r="AC115" s="438"/>
      <c r="AD115" s="438"/>
      <c r="AE115" s="439"/>
      <c r="AF115" s="439"/>
      <c r="AG115" s="440"/>
      <c r="AH115" s="441"/>
      <c r="AI115" s="441"/>
      <c r="AJ115" s="442"/>
    </row>
    <row r="116" spans="2:36" ht="108" customHeight="1" thickBot="1">
      <c r="B116" s="415" t="s">
        <v>44</v>
      </c>
      <c r="C116" s="416" t="s">
        <v>786</v>
      </c>
      <c r="D116" s="416" t="s">
        <v>787</v>
      </c>
      <c r="E116" s="416" t="s">
        <v>788</v>
      </c>
      <c r="F116" s="416" t="s">
        <v>789</v>
      </c>
      <c r="G116" s="416" t="s">
        <v>790</v>
      </c>
      <c r="H116" s="417" t="s">
        <v>791</v>
      </c>
      <c r="I116" s="418" t="s">
        <v>792</v>
      </c>
      <c r="J116" s="419"/>
      <c r="K116" s="419"/>
      <c r="L116" s="419"/>
      <c r="M116" s="419"/>
      <c r="N116" s="420"/>
      <c r="O116" s="421">
        <f aca="true" t="shared" si="30" ref="O116:AD116">SUM(O117:O117)</f>
        <v>0</v>
      </c>
      <c r="P116" s="422">
        <f t="shared" si="30"/>
        <v>0</v>
      </c>
      <c r="Q116" s="423">
        <f t="shared" si="30"/>
        <v>0</v>
      </c>
      <c r="R116" s="422">
        <f t="shared" si="30"/>
        <v>0</v>
      </c>
      <c r="S116" s="423">
        <f t="shared" si="30"/>
        <v>0</v>
      </c>
      <c r="T116" s="422">
        <f t="shared" si="30"/>
        <v>0</v>
      </c>
      <c r="U116" s="423">
        <f t="shared" si="30"/>
        <v>0</v>
      </c>
      <c r="V116" s="422">
        <f t="shared" si="30"/>
        <v>0</v>
      </c>
      <c r="W116" s="423">
        <f t="shared" si="30"/>
        <v>0</v>
      </c>
      <c r="X116" s="422">
        <f t="shared" si="30"/>
        <v>0</v>
      </c>
      <c r="Y116" s="423">
        <f t="shared" si="30"/>
        <v>0</v>
      </c>
      <c r="Z116" s="422">
        <f t="shared" si="30"/>
        <v>0</v>
      </c>
      <c r="AA116" s="423">
        <f t="shared" si="30"/>
        <v>0</v>
      </c>
      <c r="AB116" s="422">
        <f t="shared" si="30"/>
        <v>0</v>
      </c>
      <c r="AC116" s="423">
        <f t="shared" si="30"/>
        <v>0</v>
      </c>
      <c r="AD116" s="422">
        <f t="shared" si="30"/>
        <v>0</v>
      </c>
      <c r="AE116" s="423">
        <f>SUM(O116,Q116,S116,U116,W116,Y116,AA116,AC116)</f>
        <v>0</v>
      </c>
      <c r="AF116" s="422">
        <f>SUM(P116,R116,T116,V116,X116,Z116,AB116,AD116)</f>
        <v>0</v>
      </c>
      <c r="AG116" s="424">
        <f>SUM(AG117:AG117)</f>
        <v>0</v>
      </c>
      <c r="AH116" s="425"/>
      <c r="AI116" s="425"/>
      <c r="AJ116" s="426"/>
    </row>
    <row r="117" spans="2:36" ht="108" customHeight="1" thickBot="1">
      <c r="B117" s="427" t="s">
        <v>164</v>
      </c>
      <c r="C117" s="428"/>
      <c r="D117" s="429"/>
      <c r="E117" s="429"/>
      <c r="F117" s="430"/>
      <c r="G117" s="429"/>
      <c r="H117" s="431" t="s">
        <v>922</v>
      </c>
      <c r="I117" s="431" t="s">
        <v>923</v>
      </c>
      <c r="J117" s="431">
        <v>0</v>
      </c>
      <c r="K117" s="432">
        <v>10</v>
      </c>
      <c r="L117" s="433"/>
      <c r="M117" s="433"/>
      <c r="N117" s="434"/>
      <c r="O117" s="435"/>
      <c r="P117" s="436"/>
      <c r="Q117" s="437"/>
      <c r="R117" s="438"/>
      <c r="S117" s="438"/>
      <c r="T117" s="438"/>
      <c r="U117" s="438"/>
      <c r="V117" s="438"/>
      <c r="W117" s="438"/>
      <c r="X117" s="438"/>
      <c r="Y117" s="438"/>
      <c r="Z117" s="438"/>
      <c r="AA117" s="438"/>
      <c r="AB117" s="438"/>
      <c r="AC117" s="438"/>
      <c r="AD117" s="438"/>
      <c r="AE117" s="439"/>
      <c r="AF117" s="439"/>
      <c r="AG117" s="440"/>
      <c r="AH117" s="441"/>
      <c r="AI117" s="441"/>
      <c r="AJ117" s="442"/>
    </row>
    <row r="118" spans="2:36" ht="108" customHeight="1" thickBot="1">
      <c r="B118" s="415" t="s">
        <v>44</v>
      </c>
      <c r="C118" s="416" t="s">
        <v>786</v>
      </c>
      <c r="D118" s="416" t="s">
        <v>787</v>
      </c>
      <c r="E118" s="416" t="s">
        <v>788</v>
      </c>
      <c r="F118" s="416" t="s">
        <v>789</v>
      </c>
      <c r="G118" s="416" t="s">
        <v>790</v>
      </c>
      <c r="H118" s="417" t="s">
        <v>791</v>
      </c>
      <c r="I118" s="418" t="s">
        <v>792</v>
      </c>
      <c r="J118" s="419"/>
      <c r="K118" s="419"/>
      <c r="L118" s="419"/>
      <c r="M118" s="419"/>
      <c r="N118" s="420"/>
      <c r="O118" s="421">
        <f aca="true" t="shared" si="31" ref="O118:AD118">SUM(O119:O119)</f>
        <v>0</v>
      </c>
      <c r="P118" s="422">
        <f t="shared" si="31"/>
        <v>0</v>
      </c>
      <c r="Q118" s="423">
        <f t="shared" si="31"/>
        <v>0</v>
      </c>
      <c r="R118" s="422">
        <f t="shared" si="31"/>
        <v>0</v>
      </c>
      <c r="S118" s="423">
        <f t="shared" si="31"/>
        <v>0</v>
      </c>
      <c r="T118" s="422">
        <f t="shared" si="31"/>
        <v>0</v>
      </c>
      <c r="U118" s="423">
        <f t="shared" si="31"/>
        <v>0</v>
      </c>
      <c r="V118" s="422">
        <f t="shared" si="31"/>
        <v>0</v>
      </c>
      <c r="W118" s="423">
        <f t="shared" si="31"/>
        <v>0</v>
      </c>
      <c r="X118" s="422">
        <f t="shared" si="31"/>
        <v>0</v>
      </c>
      <c r="Y118" s="423">
        <f t="shared" si="31"/>
        <v>0</v>
      </c>
      <c r="Z118" s="422">
        <f t="shared" si="31"/>
        <v>0</v>
      </c>
      <c r="AA118" s="423">
        <f t="shared" si="31"/>
        <v>0</v>
      </c>
      <c r="AB118" s="422">
        <f t="shared" si="31"/>
        <v>0</v>
      </c>
      <c r="AC118" s="423">
        <f t="shared" si="31"/>
        <v>0</v>
      </c>
      <c r="AD118" s="422">
        <f t="shared" si="31"/>
        <v>0</v>
      </c>
      <c r="AE118" s="423">
        <f>SUM(O118,Q118,S118,U118,W118,Y118,AA118,AC118)</f>
        <v>0</v>
      </c>
      <c r="AF118" s="422">
        <f>SUM(P118,R118,T118,V118,X118,Z118,AB118,AD118)</f>
        <v>0</v>
      </c>
      <c r="AG118" s="424">
        <f>SUM(AG119:AG119)</f>
        <v>0</v>
      </c>
      <c r="AH118" s="425"/>
      <c r="AI118" s="425"/>
      <c r="AJ118" s="426"/>
    </row>
    <row r="119" spans="2:36" ht="108" customHeight="1" thickBot="1">
      <c r="B119" s="427" t="s">
        <v>164</v>
      </c>
      <c r="C119" s="428"/>
      <c r="D119" s="429"/>
      <c r="E119" s="429"/>
      <c r="F119" s="430"/>
      <c r="G119" s="429"/>
      <c r="H119" s="431" t="s">
        <v>924</v>
      </c>
      <c r="I119" s="431" t="s">
        <v>925</v>
      </c>
      <c r="J119" s="431">
        <v>0</v>
      </c>
      <c r="K119" s="432">
        <v>2</v>
      </c>
      <c r="L119" s="433"/>
      <c r="M119" s="433"/>
      <c r="N119" s="434"/>
      <c r="O119" s="435"/>
      <c r="P119" s="436"/>
      <c r="Q119" s="437"/>
      <c r="R119" s="438"/>
      <c r="S119" s="438"/>
      <c r="T119" s="438"/>
      <c r="U119" s="438"/>
      <c r="V119" s="438"/>
      <c r="W119" s="438"/>
      <c r="X119" s="438"/>
      <c r="Y119" s="438"/>
      <c r="Z119" s="438"/>
      <c r="AA119" s="438"/>
      <c r="AB119" s="438"/>
      <c r="AC119" s="438"/>
      <c r="AD119" s="438"/>
      <c r="AE119" s="439"/>
      <c r="AF119" s="439"/>
      <c r="AG119" s="440"/>
      <c r="AH119" s="441"/>
      <c r="AI119" s="441"/>
      <c r="AJ119" s="442"/>
    </row>
    <row r="120" spans="2:36" ht="108" customHeight="1" thickBot="1">
      <c r="B120" s="415" t="s">
        <v>44</v>
      </c>
      <c r="C120" s="416" t="s">
        <v>786</v>
      </c>
      <c r="D120" s="416" t="s">
        <v>787</v>
      </c>
      <c r="E120" s="416" t="s">
        <v>788</v>
      </c>
      <c r="F120" s="416" t="s">
        <v>789</v>
      </c>
      <c r="G120" s="416" t="s">
        <v>790</v>
      </c>
      <c r="H120" s="417" t="s">
        <v>791</v>
      </c>
      <c r="I120" s="418" t="s">
        <v>792</v>
      </c>
      <c r="J120" s="419"/>
      <c r="K120" s="419"/>
      <c r="L120" s="419"/>
      <c r="M120" s="419"/>
      <c r="N120" s="420"/>
      <c r="O120" s="421">
        <f aca="true" t="shared" si="32" ref="O120:AD120">SUM(O121:O121)</f>
        <v>0</v>
      </c>
      <c r="P120" s="422">
        <f t="shared" si="32"/>
        <v>0</v>
      </c>
      <c r="Q120" s="423">
        <f t="shared" si="32"/>
        <v>0</v>
      </c>
      <c r="R120" s="422">
        <f t="shared" si="32"/>
        <v>0</v>
      </c>
      <c r="S120" s="423">
        <f t="shared" si="32"/>
        <v>0</v>
      </c>
      <c r="T120" s="422">
        <f t="shared" si="32"/>
        <v>0</v>
      </c>
      <c r="U120" s="423">
        <f t="shared" si="32"/>
        <v>0</v>
      </c>
      <c r="V120" s="422">
        <f t="shared" si="32"/>
        <v>0</v>
      </c>
      <c r="W120" s="423">
        <f t="shared" si="32"/>
        <v>0</v>
      </c>
      <c r="X120" s="422">
        <f t="shared" si="32"/>
        <v>0</v>
      </c>
      <c r="Y120" s="423">
        <f t="shared" si="32"/>
        <v>0</v>
      </c>
      <c r="Z120" s="422">
        <f t="shared" si="32"/>
        <v>0</v>
      </c>
      <c r="AA120" s="423">
        <f t="shared" si="32"/>
        <v>0</v>
      </c>
      <c r="AB120" s="422">
        <f t="shared" si="32"/>
        <v>0</v>
      </c>
      <c r="AC120" s="423">
        <f t="shared" si="32"/>
        <v>0</v>
      </c>
      <c r="AD120" s="422">
        <f t="shared" si="32"/>
        <v>0</v>
      </c>
      <c r="AE120" s="423">
        <f>SUM(O120,Q120,S120,U120,W120,Y120,AA120,AC120)</f>
        <v>0</v>
      </c>
      <c r="AF120" s="422">
        <f>SUM(P120,R120,T120,V120,X120,Z120,AB120,AD120)</f>
        <v>0</v>
      </c>
      <c r="AG120" s="424">
        <f>SUM(AG121:AG121)</f>
        <v>0</v>
      </c>
      <c r="AH120" s="425"/>
      <c r="AI120" s="425"/>
      <c r="AJ120" s="426"/>
    </row>
    <row r="121" spans="2:36" ht="108" customHeight="1" thickBot="1">
      <c r="B121" s="467"/>
      <c r="C121" s="428"/>
      <c r="D121" s="429"/>
      <c r="E121" s="429"/>
      <c r="F121" s="430"/>
      <c r="G121" s="429"/>
      <c r="H121" s="431" t="s">
        <v>926</v>
      </c>
      <c r="I121" s="431" t="s">
        <v>927</v>
      </c>
      <c r="J121" s="431">
        <v>0</v>
      </c>
      <c r="K121" s="432">
        <v>10</v>
      </c>
      <c r="L121" s="433"/>
      <c r="M121" s="433"/>
      <c r="N121" s="434"/>
      <c r="O121" s="435"/>
      <c r="P121" s="436"/>
      <c r="Q121" s="437"/>
      <c r="R121" s="438"/>
      <c r="S121" s="438"/>
      <c r="T121" s="438"/>
      <c r="U121" s="438"/>
      <c r="V121" s="438"/>
      <c r="W121" s="438"/>
      <c r="X121" s="438"/>
      <c r="Y121" s="438"/>
      <c r="Z121" s="438"/>
      <c r="AA121" s="438"/>
      <c r="AB121" s="438"/>
      <c r="AC121" s="438"/>
      <c r="AD121" s="438"/>
      <c r="AE121" s="439"/>
      <c r="AF121" s="439"/>
      <c r="AG121" s="440"/>
      <c r="AH121" s="441"/>
      <c r="AI121" s="441"/>
      <c r="AJ121" s="442"/>
    </row>
    <row r="122" spans="2:36" ht="108" customHeight="1" thickBot="1">
      <c r="B122" s="415" t="s">
        <v>44</v>
      </c>
      <c r="C122" s="416" t="s">
        <v>786</v>
      </c>
      <c r="D122" s="416" t="s">
        <v>787</v>
      </c>
      <c r="E122" s="416" t="s">
        <v>788</v>
      </c>
      <c r="F122" s="416" t="s">
        <v>789</v>
      </c>
      <c r="G122" s="416" t="s">
        <v>790</v>
      </c>
      <c r="H122" s="417" t="s">
        <v>791</v>
      </c>
      <c r="I122" s="418" t="s">
        <v>792</v>
      </c>
      <c r="J122" s="419"/>
      <c r="K122" s="419"/>
      <c r="L122" s="419"/>
      <c r="M122" s="419"/>
      <c r="N122" s="420"/>
      <c r="O122" s="421">
        <f aca="true" t="shared" si="33" ref="O122:AD122">SUM(O123:O123)</f>
        <v>0</v>
      </c>
      <c r="P122" s="422">
        <f t="shared" si="33"/>
        <v>0</v>
      </c>
      <c r="Q122" s="423">
        <f t="shared" si="33"/>
        <v>0</v>
      </c>
      <c r="R122" s="422">
        <f t="shared" si="33"/>
        <v>0</v>
      </c>
      <c r="S122" s="423">
        <f t="shared" si="33"/>
        <v>0</v>
      </c>
      <c r="T122" s="422">
        <f t="shared" si="33"/>
        <v>0</v>
      </c>
      <c r="U122" s="423">
        <f t="shared" si="33"/>
        <v>0</v>
      </c>
      <c r="V122" s="422">
        <f t="shared" si="33"/>
        <v>0</v>
      </c>
      <c r="W122" s="423">
        <f t="shared" si="33"/>
        <v>0</v>
      </c>
      <c r="X122" s="422">
        <f t="shared" si="33"/>
        <v>0</v>
      </c>
      <c r="Y122" s="423">
        <f t="shared" si="33"/>
        <v>0</v>
      </c>
      <c r="Z122" s="422">
        <f t="shared" si="33"/>
        <v>0</v>
      </c>
      <c r="AA122" s="423">
        <f t="shared" si="33"/>
        <v>0</v>
      </c>
      <c r="AB122" s="422">
        <f t="shared" si="33"/>
        <v>0</v>
      </c>
      <c r="AC122" s="423">
        <f t="shared" si="33"/>
        <v>0</v>
      </c>
      <c r="AD122" s="422">
        <f t="shared" si="33"/>
        <v>0</v>
      </c>
      <c r="AE122" s="423">
        <f>SUM(O122,Q122,S122,U122,W122,Y122,AA122,AC122)</f>
        <v>0</v>
      </c>
      <c r="AF122" s="422">
        <f>SUM(P122,R122,T122,V122,X122,Z122,AB122,AD122)</f>
        <v>0</v>
      </c>
      <c r="AG122" s="424">
        <f>SUM(AG123:AG123)</f>
        <v>0</v>
      </c>
      <c r="AH122" s="425"/>
      <c r="AI122" s="425"/>
      <c r="AJ122" s="426"/>
    </row>
    <row r="123" spans="2:36" ht="108" customHeight="1" thickBot="1">
      <c r="B123" s="467"/>
      <c r="C123" s="428"/>
      <c r="D123" s="429"/>
      <c r="E123" s="429"/>
      <c r="F123" s="430"/>
      <c r="G123" s="429"/>
      <c r="H123" s="431" t="s">
        <v>928</v>
      </c>
      <c r="I123" s="431" t="s">
        <v>929</v>
      </c>
      <c r="J123" s="431">
        <v>0</v>
      </c>
      <c r="K123" s="432">
        <v>10</v>
      </c>
      <c r="L123" s="433"/>
      <c r="M123" s="433"/>
      <c r="N123" s="434"/>
      <c r="O123" s="435"/>
      <c r="P123" s="436"/>
      <c r="Q123" s="437"/>
      <c r="R123" s="438"/>
      <c r="S123" s="438"/>
      <c r="T123" s="438"/>
      <c r="U123" s="438"/>
      <c r="V123" s="438"/>
      <c r="W123" s="438"/>
      <c r="X123" s="438"/>
      <c r="Y123" s="438"/>
      <c r="Z123" s="438"/>
      <c r="AA123" s="438"/>
      <c r="AB123" s="438"/>
      <c r="AC123" s="438"/>
      <c r="AD123" s="438"/>
      <c r="AE123" s="439"/>
      <c r="AF123" s="439"/>
      <c r="AG123" s="440"/>
      <c r="AH123" s="441"/>
      <c r="AI123" s="441"/>
      <c r="AJ123" s="442"/>
    </row>
    <row r="124" ht="69" customHeight="1"/>
    <row r="125" spans="2:36" ht="35.25" customHeight="1" thickBot="1">
      <c r="B125" s="736" t="s">
        <v>930</v>
      </c>
      <c r="C125" s="737"/>
      <c r="D125" s="738"/>
      <c r="E125" s="398"/>
      <c r="F125" s="737" t="s">
        <v>816</v>
      </c>
      <c r="G125" s="737"/>
      <c r="H125" s="737"/>
      <c r="I125" s="737"/>
      <c r="J125" s="737"/>
      <c r="K125" s="737"/>
      <c r="L125" s="737"/>
      <c r="M125" s="737"/>
      <c r="N125" s="738"/>
      <c r="O125" s="739" t="s">
        <v>759</v>
      </c>
      <c r="P125" s="740"/>
      <c r="Q125" s="740"/>
      <c r="R125" s="740"/>
      <c r="S125" s="740"/>
      <c r="T125" s="740"/>
      <c r="U125" s="740"/>
      <c r="V125" s="740"/>
      <c r="W125" s="740"/>
      <c r="X125" s="740"/>
      <c r="Y125" s="740"/>
      <c r="Z125" s="740"/>
      <c r="AA125" s="740"/>
      <c r="AB125" s="740"/>
      <c r="AC125" s="740"/>
      <c r="AD125" s="740"/>
      <c r="AE125" s="740"/>
      <c r="AF125" s="741"/>
      <c r="AG125" s="742" t="s">
        <v>760</v>
      </c>
      <c r="AH125" s="743"/>
      <c r="AI125" s="743"/>
      <c r="AJ125" s="744"/>
    </row>
    <row r="126" spans="2:36" ht="35.25" customHeight="1">
      <c r="B126" s="745" t="s">
        <v>761</v>
      </c>
      <c r="C126" s="747" t="s">
        <v>762</v>
      </c>
      <c r="D126" s="748"/>
      <c r="E126" s="748"/>
      <c r="F126" s="748"/>
      <c r="G126" s="748"/>
      <c r="H126" s="748"/>
      <c r="I126" s="751" t="s">
        <v>763</v>
      </c>
      <c r="J126" s="753" t="s">
        <v>764</v>
      </c>
      <c r="K126" s="753" t="s">
        <v>765</v>
      </c>
      <c r="L126" s="717" t="s">
        <v>766</v>
      </c>
      <c r="M126" s="772" t="s">
        <v>767</v>
      </c>
      <c r="N126" s="774" t="s">
        <v>768</v>
      </c>
      <c r="O126" s="776" t="s">
        <v>769</v>
      </c>
      <c r="P126" s="735"/>
      <c r="Q126" s="734" t="s">
        <v>770</v>
      </c>
      <c r="R126" s="735"/>
      <c r="S126" s="734" t="s">
        <v>771</v>
      </c>
      <c r="T126" s="735"/>
      <c r="U126" s="734" t="s">
        <v>772</v>
      </c>
      <c r="V126" s="735"/>
      <c r="W126" s="734" t="s">
        <v>773</v>
      </c>
      <c r="X126" s="735"/>
      <c r="Y126" s="734" t="s">
        <v>774</v>
      </c>
      <c r="Z126" s="735"/>
      <c r="AA126" s="734" t="s">
        <v>775</v>
      </c>
      <c r="AB126" s="735"/>
      <c r="AC126" s="734" t="s">
        <v>776</v>
      </c>
      <c r="AD126" s="735"/>
      <c r="AE126" s="734" t="s">
        <v>777</v>
      </c>
      <c r="AF126" s="765"/>
      <c r="AG126" s="766" t="s">
        <v>778</v>
      </c>
      <c r="AH126" s="768" t="s">
        <v>779</v>
      </c>
      <c r="AI126" s="770" t="s">
        <v>780</v>
      </c>
      <c r="AJ126" s="755" t="s">
        <v>781</v>
      </c>
    </row>
    <row r="127" spans="2:36" ht="80.25" customHeight="1" thickBot="1">
      <c r="B127" s="746"/>
      <c r="C127" s="749"/>
      <c r="D127" s="750"/>
      <c r="E127" s="750"/>
      <c r="F127" s="750"/>
      <c r="G127" s="750"/>
      <c r="H127" s="750"/>
      <c r="I127" s="752"/>
      <c r="J127" s="754" t="s">
        <v>764</v>
      </c>
      <c r="K127" s="754"/>
      <c r="L127" s="718"/>
      <c r="M127" s="773"/>
      <c r="N127" s="775"/>
      <c r="O127" s="399" t="s">
        <v>782</v>
      </c>
      <c r="P127" s="400" t="s">
        <v>783</v>
      </c>
      <c r="Q127" s="401" t="s">
        <v>782</v>
      </c>
      <c r="R127" s="400" t="s">
        <v>783</v>
      </c>
      <c r="S127" s="401" t="s">
        <v>782</v>
      </c>
      <c r="T127" s="400" t="s">
        <v>783</v>
      </c>
      <c r="U127" s="401" t="s">
        <v>782</v>
      </c>
      <c r="V127" s="400" t="s">
        <v>783</v>
      </c>
      <c r="W127" s="401" t="s">
        <v>782</v>
      </c>
      <c r="X127" s="400" t="s">
        <v>783</v>
      </c>
      <c r="Y127" s="401" t="s">
        <v>782</v>
      </c>
      <c r="Z127" s="400" t="s">
        <v>783</v>
      </c>
      <c r="AA127" s="401" t="s">
        <v>782</v>
      </c>
      <c r="AB127" s="400" t="s">
        <v>784</v>
      </c>
      <c r="AC127" s="401" t="s">
        <v>782</v>
      </c>
      <c r="AD127" s="400" t="s">
        <v>784</v>
      </c>
      <c r="AE127" s="401" t="s">
        <v>782</v>
      </c>
      <c r="AF127" s="402" t="s">
        <v>784</v>
      </c>
      <c r="AG127" s="767"/>
      <c r="AH127" s="769"/>
      <c r="AI127" s="771"/>
      <c r="AJ127" s="756"/>
    </row>
    <row r="128" spans="2:36" ht="108" customHeight="1" thickBot="1">
      <c r="B128" s="403" t="s">
        <v>785</v>
      </c>
      <c r="C128" s="757" t="s">
        <v>899</v>
      </c>
      <c r="D128" s="758"/>
      <c r="E128" s="758"/>
      <c r="F128" s="758"/>
      <c r="G128" s="758"/>
      <c r="H128" s="758"/>
      <c r="I128" s="404" t="s">
        <v>900</v>
      </c>
      <c r="J128" s="405">
        <v>486</v>
      </c>
      <c r="K128" s="460">
        <v>1</v>
      </c>
      <c r="L128" s="406"/>
      <c r="M128" s="407"/>
      <c r="N128" s="408"/>
      <c r="O128" s="409">
        <f>O130+O133</f>
        <v>0</v>
      </c>
      <c r="P128" s="410">
        <f aca="true" t="shared" si="34" ref="P128:AD128">P130+P133</f>
        <v>0</v>
      </c>
      <c r="Q128" s="410">
        <f t="shared" si="34"/>
        <v>0</v>
      </c>
      <c r="R128" s="410">
        <f t="shared" si="34"/>
        <v>0</v>
      </c>
      <c r="S128" s="410">
        <f t="shared" si="34"/>
        <v>0</v>
      </c>
      <c r="T128" s="410">
        <f t="shared" si="34"/>
        <v>0</v>
      </c>
      <c r="U128" s="410">
        <f t="shared" si="34"/>
        <v>0</v>
      </c>
      <c r="V128" s="410">
        <f t="shared" si="34"/>
        <v>0</v>
      </c>
      <c r="W128" s="410">
        <f t="shared" si="34"/>
        <v>0</v>
      </c>
      <c r="X128" s="410">
        <f t="shared" si="34"/>
        <v>0</v>
      </c>
      <c r="Y128" s="410">
        <f t="shared" si="34"/>
        <v>0</v>
      </c>
      <c r="Z128" s="410">
        <f t="shared" si="34"/>
        <v>0</v>
      </c>
      <c r="AA128" s="410">
        <f t="shared" si="34"/>
        <v>0</v>
      </c>
      <c r="AB128" s="410">
        <f t="shared" si="34"/>
        <v>0</v>
      </c>
      <c r="AC128" s="410">
        <f t="shared" si="34"/>
        <v>0</v>
      </c>
      <c r="AD128" s="410">
        <f t="shared" si="34"/>
        <v>0</v>
      </c>
      <c r="AE128" s="410">
        <f>SUM(O128,Q128,S128,U128,W128,Y128,AA128,AC128)</f>
        <v>0</v>
      </c>
      <c r="AF128" s="411">
        <f>SUM(P128,R128,T128,V128,X128,Z128,AB128,AD128)</f>
        <v>0</v>
      </c>
      <c r="AG128" s="412">
        <f>AG130+AG133</f>
        <v>0</v>
      </c>
      <c r="AH128" s="413"/>
      <c r="AI128" s="413"/>
      <c r="AJ128" s="414"/>
    </row>
    <row r="129" spans="2:36" ht="4.5" customHeight="1" thickBot="1">
      <c r="B129" s="759"/>
      <c r="C129" s="760"/>
      <c r="D129" s="760"/>
      <c r="E129" s="760"/>
      <c r="F129" s="760"/>
      <c r="G129" s="760"/>
      <c r="H129" s="760"/>
      <c r="I129" s="760"/>
      <c r="J129" s="760"/>
      <c r="K129" s="760"/>
      <c r="L129" s="760"/>
      <c r="M129" s="760"/>
      <c r="N129" s="760"/>
      <c r="O129" s="760"/>
      <c r="P129" s="760"/>
      <c r="Q129" s="760"/>
      <c r="R129" s="760"/>
      <c r="S129" s="760"/>
      <c r="T129" s="760"/>
      <c r="U129" s="760"/>
      <c r="V129" s="760"/>
      <c r="W129" s="760"/>
      <c r="X129" s="760"/>
      <c r="Y129" s="760"/>
      <c r="Z129" s="760"/>
      <c r="AA129" s="760"/>
      <c r="AB129" s="760"/>
      <c r="AC129" s="760"/>
      <c r="AD129" s="760"/>
      <c r="AE129" s="760"/>
      <c r="AF129" s="760"/>
      <c r="AG129" s="760"/>
      <c r="AH129" s="760"/>
      <c r="AI129" s="760"/>
      <c r="AJ129" s="761"/>
    </row>
    <row r="130" spans="2:36" ht="108" customHeight="1" thickBot="1">
      <c r="B130" s="415" t="s">
        <v>44</v>
      </c>
      <c r="C130" s="416" t="s">
        <v>786</v>
      </c>
      <c r="D130" s="416" t="s">
        <v>787</v>
      </c>
      <c r="E130" s="416" t="s">
        <v>788</v>
      </c>
      <c r="F130" s="416" t="s">
        <v>789</v>
      </c>
      <c r="G130" s="416" t="s">
        <v>790</v>
      </c>
      <c r="H130" s="417" t="s">
        <v>791</v>
      </c>
      <c r="I130" s="418" t="s">
        <v>792</v>
      </c>
      <c r="J130" s="419"/>
      <c r="K130" s="419"/>
      <c r="L130" s="419"/>
      <c r="M130" s="419"/>
      <c r="N130" s="420"/>
      <c r="O130" s="421">
        <f>SUM(O131:O131)</f>
        <v>0</v>
      </c>
      <c r="P130" s="422">
        <f>SUM(P131:P131)</f>
        <v>0</v>
      </c>
      <c r="Q130" s="423">
        <f aca="true" t="shared" si="35" ref="Q130:AD130">SUM(Q131:Q131)</f>
        <v>0</v>
      </c>
      <c r="R130" s="422">
        <f t="shared" si="35"/>
        <v>0</v>
      </c>
      <c r="S130" s="423">
        <f t="shared" si="35"/>
        <v>0</v>
      </c>
      <c r="T130" s="422">
        <f t="shared" si="35"/>
        <v>0</v>
      </c>
      <c r="U130" s="423">
        <f t="shared" si="35"/>
        <v>0</v>
      </c>
      <c r="V130" s="422">
        <f t="shared" si="35"/>
        <v>0</v>
      </c>
      <c r="W130" s="423">
        <f t="shared" si="35"/>
        <v>0</v>
      </c>
      <c r="X130" s="422">
        <f t="shared" si="35"/>
        <v>0</v>
      </c>
      <c r="Y130" s="423">
        <f t="shared" si="35"/>
        <v>0</v>
      </c>
      <c r="Z130" s="422">
        <f t="shared" si="35"/>
        <v>0</v>
      </c>
      <c r="AA130" s="423">
        <f t="shared" si="35"/>
        <v>0</v>
      </c>
      <c r="AB130" s="422">
        <f>SUM(AB131:AB131)</f>
        <v>0</v>
      </c>
      <c r="AC130" s="423">
        <f t="shared" si="35"/>
        <v>0</v>
      </c>
      <c r="AD130" s="422">
        <f t="shared" si="35"/>
        <v>0</v>
      </c>
      <c r="AE130" s="423">
        <f>SUM(O130,Q130,S130,U130,W130,Y130,AA130,AC130)</f>
        <v>0</v>
      </c>
      <c r="AF130" s="422">
        <f>SUM(P130,R130,T130,V130,X130,Z130,AB130,AD130)</f>
        <v>0</v>
      </c>
      <c r="AG130" s="424">
        <f>SUM(AG131:AG131)</f>
        <v>0</v>
      </c>
      <c r="AH130" s="425"/>
      <c r="AI130" s="425"/>
      <c r="AJ130" s="426"/>
    </row>
    <row r="131" spans="2:36" ht="108" customHeight="1" thickBot="1">
      <c r="B131" s="427" t="s">
        <v>931</v>
      </c>
      <c r="C131" s="428"/>
      <c r="D131" s="429"/>
      <c r="E131" s="429"/>
      <c r="F131" s="430"/>
      <c r="G131" s="429"/>
      <c r="H131" s="431" t="s">
        <v>933</v>
      </c>
      <c r="I131" s="431" t="s">
        <v>843</v>
      </c>
      <c r="J131" s="431">
        <v>0</v>
      </c>
      <c r="K131" s="432">
        <v>8</v>
      </c>
      <c r="L131" s="433"/>
      <c r="M131" s="433"/>
      <c r="N131" s="434"/>
      <c r="O131" s="435"/>
      <c r="P131" s="436"/>
      <c r="Q131" s="437"/>
      <c r="R131" s="438"/>
      <c r="S131" s="438"/>
      <c r="T131" s="438"/>
      <c r="U131" s="438"/>
      <c r="V131" s="438"/>
      <c r="W131" s="438"/>
      <c r="X131" s="438"/>
      <c r="Y131" s="438"/>
      <c r="Z131" s="438"/>
      <c r="AA131" s="438"/>
      <c r="AB131" s="438"/>
      <c r="AC131" s="438"/>
      <c r="AD131" s="438"/>
      <c r="AE131" s="439"/>
      <c r="AF131" s="439"/>
      <c r="AG131" s="440"/>
      <c r="AH131" s="441"/>
      <c r="AI131" s="441"/>
      <c r="AJ131" s="442"/>
    </row>
    <row r="132" spans="2:36" ht="4.5" customHeight="1" thickBot="1">
      <c r="B132" s="762"/>
      <c r="C132" s="763"/>
      <c r="D132" s="763"/>
      <c r="E132" s="763"/>
      <c r="F132" s="763"/>
      <c r="G132" s="763"/>
      <c r="H132" s="763"/>
      <c r="I132" s="763"/>
      <c r="J132" s="763"/>
      <c r="K132" s="763"/>
      <c r="L132" s="763"/>
      <c r="M132" s="763"/>
      <c r="N132" s="763"/>
      <c r="O132" s="763"/>
      <c r="P132" s="763"/>
      <c r="Q132" s="763"/>
      <c r="R132" s="763"/>
      <c r="S132" s="763"/>
      <c r="T132" s="763"/>
      <c r="U132" s="763"/>
      <c r="V132" s="763"/>
      <c r="W132" s="763"/>
      <c r="X132" s="763"/>
      <c r="Y132" s="763"/>
      <c r="Z132" s="763"/>
      <c r="AA132" s="763"/>
      <c r="AB132" s="763"/>
      <c r="AC132" s="763"/>
      <c r="AD132" s="763"/>
      <c r="AE132" s="763"/>
      <c r="AF132" s="763"/>
      <c r="AG132" s="763"/>
      <c r="AH132" s="763"/>
      <c r="AI132" s="763"/>
      <c r="AJ132" s="764"/>
    </row>
    <row r="133" spans="2:36" ht="108" customHeight="1" thickBot="1">
      <c r="B133" s="415" t="s">
        <v>44</v>
      </c>
      <c r="C133" s="416" t="s">
        <v>786</v>
      </c>
      <c r="D133" s="416" t="s">
        <v>787</v>
      </c>
      <c r="E133" s="416" t="s">
        <v>793</v>
      </c>
      <c r="F133" s="416" t="s">
        <v>789</v>
      </c>
      <c r="G133" s="416" t="s">
        <v>790</v>
      </c>
      <c r="H133" s="417" t="s">
        <v>791</v>
      </c>
      <c r="I133" s="418" t="s">
        <v>792</v>
      </c>
      <c r="J133" s="416"/>
      <c r="K133" s="443"/>
      <c r="L133" s="443"/>
      <c r="M133" s="419"/>
      <c r="N133" s="420"/>
      <c r="O133" s="421">
        <f>SUM(O134:O134)</f>
        <v>0</v>
      </c>
      <c r="P133" s="422">
        <f>SUM(P134:P134)</f>
        <v>0</v>
      </c>
      <c r="Q133" s="423">
        <f aca="true" t="shared" si="36" ref="Q133:AD133">SUM(Q134:Q134)</f>
        <v>0</v>
      </c>
      <c r="R133" s="422">
        <f t="shared" si="36"/>
        <v>0</v>
      </c>
      <c r="S133" s="423">
        <f t="shared" si="36"/>
        <v>0</v>
      </c>
      <c r="T133" s="422">
        <f t="shared" si="36"/>
        <v>0</v>
      </c>
      <c r="U133" s="423">
        <f t="shared" si="36"/>
        <v>0</v>
      </c>
      <c r="V133" s="422">
        <f t="shared" si="36"/>
        <v>0</v>
      </c>
      <c r="W133" s="423">
        <f t="shared" si="36"/>
        <v>0</v>
      </c>
      <c r="X133" s="422">
        <f t="shared" si="36"/>
        <v>0</v>
      </c>
      <c r="Y133" s="423">
        <f t="shared" si="36"/>
        <v>0</v>
      </c>
      <c r="Z133" s="422">
        <f t="shared" si="36"/>
        <v>0</v>
      </c>
      <c r="AA133" s="423">
        <f t="shared" si="36"/>
        <v>0</v>
      </c>
      <c r="AB133" s="422">
        <f t="shared" si="36"/>
        <v>0</v>
      </c>
      <c r="AC133" s="423">
        <f t="shared" si="36"/>
        <v>0</v>
      </c>
      <c r="AD133" s="422">
        <f t="shared" si="36"/>
        <v>0</v>
      </c>
      <c r="AE133" s="423">
        <f>SUM(O133,Q133,S133,U133,W133,Y133,AA133,AC133)</f>
        <v>0</v>
      </c>
      <c r="AF133" s="422">
        <f>SUM(P133,R133,T133,V133,X133,Z133,AB133,AD133)</f>
        <v>0</v>
      </c>
      <c r="AG133" s="424">
        <f>SUM(AG134:AG134)</f>
        <v>0</v>
      </c>
      <c r="AH133" s="425"/>
      <c r="AI133" s="425"/>
      <c r="AJ133" s="426"/>
    </row>
    <row r="134" spans="2:36" ht="108" customHeight="1" thickBot="1">
      <c r="B134" s="427" t="s">
        <v>932</v>
      </c>
      <c r="C134" s="428"/>
      <c r="D134" s="429"/>
      <c r="E134" s="429"/>
      <c r="F134" s="444"/>
      <c r="G134" s="429"/>
      <c r="H134" s="445" t="s">
        <v>934</v>
      </c>
      <c r="I134" s="446" t="s">
        <v>935</v>
      </c>
      <c r="J134" s="431">
        <v>0</v>
      </c>
      <c r="K134" s="447">
        <v>8</v>
      </c>
      <c r="L134" s="448"/>
      <c r="M134" s="449"/>
      <c r="N134" s="450"/>
      <c r="O134" s="451"/>
      <c r="P134" s="439"/>
      <c r="Q134" s="439"/>
      <c r="R134" s="439"/>
      <c r="S134" s="439"/>
      <c r="T134" s="439"/>
      <c r="U134" s="439"/>
      <c r="V134" s="439"/>
      <c r="W134" s="439"/>
      <c r="X134" s="439"/>
      <c r="Y134" s="439"/>
      <c r="Z134" s="439"/>
      <c r="AA134" s="439"/>
      <c r="AB134" s="439"/>
      <c r="AC134" s="439"/>
      <c r="AD134" s="439"/>
      <c r="AE134" s="439"/>
      <c r="AF134" s="439"/>
      <c r="AG134" s="452"/>
      <c r="AH134" s="441"/>
      <c r="AI134" s="449"/>
      <c r="AJ134" s="453"/>
    </row>
    <row r="135" spans="2:36" ht="4.5" customHeight="1" thickBot="1">
      <c r="B135" s="759"/>
      <c r="C135" s="760"/>
      <c r="D135" s="760"/>
      <c r="E135" s="760"/>
      <c r="F135" s="760"/>
      <c r="G135" s="760"/>
      <c r="H135" s="760"/>
      <c r="I135" s="760"/>
      <c r="J135" s="760"/>
      <c r="K135" s="760"/>
      <c r="L135" s="760"/>
      <c r="M135" s="760"/>
      <c r="N135" s="760"/>
      <c r="O135" s="760"/>
      <c r="P135" s="760"/>
      <c r="Q135" s="760"/>
      <c r="R135" s="760"/>
      <c r="S135" s="760"/>
      <c r="T135" s="760"/>
      <c r="U135" s="760"/>
      <c r="V135" s="760"/>
      <c r="W135" s="760"/>
      <c r="X135" s="760"/>
      <c r="Y135" s="760"/>
      <c r="Z135" s="760"/>
      <c r="AA135" s="760"/>
      <c r="AB135" s="760"/>
      <c r="AC135" s="760"/>
      <c r="AD135" s="760"/>
      <c r="AE135" s="760"/>
      <c r="AF135" s="760"/>
      <c r="AG135" s="760"/>
      <c r="AH135" s="760"/>
      <c r="AI135" s="760"/>
      <c r="AJ135" s="761"/>
    </row>
    <row r="136" spans="2:36" ht="108" customHeight="1" thickBot="1">
      <c r="B136" s="415" t="s">
        <v>44</v>
      </c>
      <c r="C136" s="416" t="s">
        <v>786</v>
      </c>
      <c r="D136" s="416" t="s">
        <v>787</v>
      </c>
      <c r="E136" s="416" t="s">
        <v>788</v>
      </c>
      <c r="F136" s="416" t="s">
        <v>789</v>
      </c>
      <c r="G136" s="416" t="s">
        <v>790</v>
      </c>
      <c r="H136" s="417" t="s">
        <v>791</v>
      </c>
      <c r="I136" s="418" t="s">
        <v>792</v>
      </c>
      <c r="J136" s="419"/>
      <c r="K136" s="419"/>
      <c r="L136" s="419"/>
      <c r="M136" s="419"/>
      <c r="N136" s="420"/>
      <c r="O136" s="421">
        <f>SUM(O137:O137)</f>
        <v>0</v>
      </c>
      <c r="P136" s="422">
        <f>SUM(P137:P137)</f>
        <v>0</v>
      </c>
      <c r="Q136" s="423">
        <f aca="true" t="shared" si="37" ref="Q136:AD136">SUM(Q137:Q137)</f>
        <v>0</v>
      </c>
      <c r="R136" s="422">
        <f t="shared" si="37"/>
        <v>0</v>
      </c>
      <c r="S136" s="423">
        <f t="shared" si="37"/>
        <v>0</v>
      </c>
      <c r="T136" s="422">
        <f t="shared" si="37"/>
        <v>0</v>
      </c>
      <c r="U136" s="423">
        <f t="shared" si="37"/>
        <v>0</v>
      </c>
      <c r="V136" s="422">
        <f t="shared" si="37"/>
        <v>0</v>
      </c>
      <c r="W136" s="423">
        <f t="shared" si="37"/>
        <v>0</v>
      </c>
      <c r="X136" s="422">
        <f t="shared" si="37"/>
        <v>0</v>
      </c>
      <c r="Y136" s="423">
        <f t="shared" si="37"/>
        <v>0</v>
      </c>
      <c r="Z136" s="422">
        <f t="shared" si="37"/>
        <v>0</v>
      </c>
      <c r="AA136" s="423">
        <f t="shared" si="37"/>
        <v>0</v>
      </c>
      <c r="AB136" s="422">
        <f>SUM(AB137:AB137)</f>
        <v>0</v>
      </c>
      <c r="AC136" s="423">
        <f t="shared" si="37"/>
        <v>0</v>
      </c>
      <c r="AD136" s="422">
        <f t="shared" si="37"/>
        <v>0</v>
      </c>
      <c r="AE136" s="423">
        <f>SUM(O136,Q136,S136,U136,W136,Y136,AA136,AC136)</f>
        <v>0</v>
      </c>
      <c r="AF136" s="422">
        <f>SUM(P136,R136,T136,V136,X136,Z136,AB136,AD136)</f>
        <v>0</v>
      </c>
      <c r="AG136" s="424">
        <f>SUM(AG137:AG137)</f>
        <v>0</v>
      </c>
      <c r="AH136" s="425"/>
      <c r="AI136" s="425"/>
      <c r="AJ136" s="426"/>
    </row>
    <row r="137" spans="2:36" ht="108" customHeight="1" thickBot="1">
      <c r="B137" s="427" t="s">
        <v>932</v>
      </c>
      <c r="C137" s="428"/>
      <c r="D137" s="429"/>
      <c r="E137" s="429"/>
      <c r="F137" s="430"/>
      <c r="G137" s="429"/>
      <c r="H137" s="431" t="s">
        <v>936</v>
      </c>
      <c r="I137" s="431" t="s">
        <v>937</v>
      </c>
      <c r="J137" s="431">
        <v>0</v>
      </c>
      <c r="K137" s="432">
        <v>8</v>
      </c>
      <c r="L137" s="433"/>
      <c r="M137" s="433"/>
      <c r="N137" s="434"/>
      <c r="O137" s="435"/>
      <c r="P137" s="436"/>
      <c r="Q137" s="437"/>
      <c r="R137" s="438"/>
      <c r="S137" s="438"/>
      <c r="T137" s="438"/>
      <c r="U137" s="438"/>
      <c r="V137" s="438"/>
      <c r="W137" s="438"/>
      <c r="X137" s="438"/>
      <c r="Y137" s="438"/>
      <c r="Z137" s="438"/>
      <c r="AA137" s="438"/>
      <c r="AB137" s="438"/>
      <c r="AC137" s="438"/>
      <c r="AD137" s="438"/>
      <c r="AE137" s="439"/>
      <c r="AF137" s="439"/>
      <c r="AG137" s="440"/>
      <c r="AH137" s="441"/>
      <c r="AI137" s="441"/>
      <c r="AJ137" s="442"/>
    </row>
    <row r="138" spans="2:36" ht="108" customHeight="1" thickBot="1">
      <c r="B138" s="415" t="s">
        <v>44</v>
      </c>
      <c r="C138" s="416" t="s">
        <v>786</v>
      </c>
      <c r="D138" s="416" t="s">
        <v>787</v>
      </c>
      <c r="E138" s="416" t="s">
        <v>788</v>
      </c>
      <c r="F138" s="416" t="s">
        <v>789</v>
      </c>
      <c r="G138" s="416" t="s">
        <v>790</v>
      </c>
      <c r="H138" s="417" t="s">
        <v>791</v>
      </c>
      <c r="I138" s="418" t="s">
        <v>792</v>
      </c>
      <c r="J138" s="419"/>
      <c r="K138" s="419"/>
      <c r="L138" s="419"/>
      <c r="M138" s="419"/>
      <c r="N138" s="420"/>
      <c r="O138" s="421">
        <f>SUM(O139:O139)</f>
        <v>0</v>
      </c>
      <c r="P138" s="422">
        <f>SUM(P139:P139)</f>
        <v>0</v>
      </c>
      <c r="Q138" s="423">
        <f aca="true" t="shared" si="38" ref="Q138:AD138">SUM(Q139:Q139)</f>
        <v>0</v>
      </c>
      <c r="R138" s="422">
        <f t="shared" si="38"/>
        <v>0</v>
      </c>
      <c r="S138" s="423">
        <f t="shared" si="38"/>
        <v>0</v>
      </c>
      <c r="T138" s="422">
        <f t="shared" si="38"/>
        <v>0</v>
      </c>
      <c r="U138" s="423">
        <f t="shared" si="38"/>
        <v>0</v>
      </c>
      <c r="V138" s="422">
        <f t="shared" si="38"/>
        <v>0</v>
      </c>
      <c r="W138" s="423">
        <f t="shared" si="38"/>
        <v>0</v>
      </c>
      <c r="X138" s="422">
        <f t="shared" si="38"/>
        <v>0</v>
      </c>
      <c r="Y138" s="423">
        <f t="shared" si="38"/>
        <v>0</v>
      </c>
      <c r="Z138" s="422">
        <f t="shared" si="38"/>
        <v>0</v>
      </c>
      <c r="AA138" s="423">
        <f t="shared" si="38"/>
        <v>0</v>
      </c>
      <c r="AB138" s="422">
        <f>SUM(AB139:AB139)</f>
        <v>0</v>
      </c>
      <c r="AC138" s="423">
        <f t="shared" si="38"/>
        <v>0</v>
      </c>
      <c r="AD138" s="422">
        <f t="shared" si="38"/>
        <v>0</v>
      </c>
      <c r="AE138" s="423">
        <f>SUM(O138,Q138,S138,U138,W138,Y138,AA138,AC138)</f>
        <v>0</v>
      </c>
      <c r="AF138" s="422">
        <f>SUM(P138,R138,T138,V138,X138,Z138,AB138,AD138)</f>
        <v>0</v>
      </c>
      <c r="AG138" s="424">
        <f>SUM(AG139:AG139)</f>
        <v>0</v>
      </c>
      <c r="AH138" s="425"/>
      <c r="AI138" s="425"/>
      <c r="AJ138" s="426"/>
    </row>
    <row r="139" spans="2:36" ht="108" customHeight="1" thickBot="1">
      <c r="B139" s="427" t="s">
        <v>931</v>
      </c>
      <c r="C139" s="428"/>
      <c r="D139" s="429"/>
      <c r="E139" s="429"/>
      <c r="F139" s="430"/>
      <c r="G139" s="429"/>
      <c r="H139" s="431" t="s">
        <v>938</v>
      </c>
      <c r="I139" s="431" t="s">
        <v>939</v>
      </c>
      <c r="J139" s="431">
        <v>0</v>
      </c>
      <c r="K139" s="432">
        <v>2</v>
      </c>
      <c r="L139" s="433"/>
      <c r="M139" s="433"/>
      <c r="N139" s="434"/>
      <c r="O139" s="435"/>
      <c r="P139" s="436"/>
      <c r="Q139" s="437"/>
      <c r="R139" s="438"/>
      <c r="S139" s="438"/>
      <c r="T139" s="438"/>
      <c r="U139" s="438"/>
      <c r="V139" s="438"/>
      <c r="W139" s="438"/>
      <c r="X139" s="438"/>
      <c r="Y139" s="438"/>
      <c r="Z139" s="438"/>
      <c r="AA139" s="438"/>
      <c r="AB139" s="438"/>
      <c r="AC139" s="438"/>
      <c r="AD139" s="438"/>
      <c r="AE139" s="439"/>
      <c r="AF139" s="439"/>
      <c r="AG139" s="440"/>
      <c r="AH139" s="441"/>
      <c r="AI139" s="441"/>
      <c r="AJ139" s="442"/>
    </row>
    <row r="140" spans="2:36" ht="4.5" customHeight="1" thickBot="1">
      <c r="B140" s="762"/>
      <c r="C140" s="763"/>
      <c r="D140" s="763"/>
      <c r="E140" s="763"/>
      <c r="F140" s="763"/>
      <c r="G140" s="763"/>
      <c r="H140" s="763"/>
      <c r="I140" s="763"/>
      <c r="J140" s="763"/>
      <c r="K140" s="763"/>
      <c r="L140" s="763"/>
      <c r="M140" s="763"/>
      <c r="N140" s="763"/>
      <c r="O140" s="763"/>
      <c r="P140" s="763"/>
      <c r="Q140" s="763"/>
      <c r="R140" s="763"/>
      <c r="S140" s="763"/>
      <c r="T140" s="763"/>
      <c r="U140" s="763"/>
      <c r="V140" s="763"/>
      <c r="W140" s="763"/>
      <c r="X140" s="763"/>
      <c r="Y140" s="763"/>
      <c r="Z140" s="763"/>
      <c r="AA140" s="763"/>
      <c r="AB140" s="763"/>
      <c r="AC140" s="763"/>
      <c r="AD140" s="763"/>
      <c r="AE140" s="763"/>
      <c r="AF140" s="763"/>
      <c r="AG140" s="763"/>
      <c r="AH140" s="763"/>
      <c r="AI140" s="763"/>
      <c r="AJ140" s="764"/>
    </row>
    <row r="141" spans="2:36" ht="108" customHeight="1" thickBot="1">
      <c r="B141" s="415" t="s">
        <v>44</v>
      </c>
      <c r="C141" s="416" t="s">
        <v>786</v>
      </c>
      <c r="D141" s="416" t="s">
        <v>787</v>
      </c>
      <c r="E141" s="416" t="s">
        <v>793</v>
      </c>
      <c r="F141" s="416" t="s">
        <v>789</v>
      </c>
      <c r="G141" s="416" t="s">
        <v>790</v>
      </c>
      <c r="H141" s="417" t="s">
        <v>791</v>
      </c>
      <c r="I141" s="418" t="s">
        <v>792</v>
      </c>
      <c r="J141" s="416"/>
      <c r="K141" s="443"/>
      <c r="L141" s="443"/>
      <c r="M141" s="419"/>
      <c r="N141" s="420"/>
      <c r="O141" s="421">
        <f>SUM(O142:O142)</f>
        <v>0</v>
      </c>
      <c r="P141" s="422">
        <f>SUM(P142:P142)</f>
        <v>0</v>
      </c>
      <c r="Q141" s="423">
        <f aca="true" t="shared" si="39" ref="Q141:AD141">SUM(Q142:Q142)</f>
        <v>0</v>
      </c>
      <c r="R141" s="422">
        <f t="shared" si="39"/>
        <v>0</v>
      </c>
      <c r="S141" s="423">
        <f t="shared" si="39"/>
        <v>0</v>
      </c>
      <c r="T141" s="422">
        <f t="shared" si="39"/>
        <v>0</v>
      </c>
      <c r="U141" s="423">
        <f t="shared" si="39"/>
        <v>0</v>
      </c>
      <c r="V141" s="422">
        <f t="shared" si="39"/>
        <v>0</v>
      </c>
      <c r="W141" s="423">
        <f t="shared" si="39"/>
        <v>0</v>
      </c>
      <c r="X141" s="422">
        <f t="shared" si="39"/>
        <v>0</v>
      </c>
      <c r="Y141" s="423">
        <f t="shared" si="39"/>
        <v>0</v>
      </c>
      <c r="Z141" s="422">
        <f t="shared" si="39"/>
        <v>0</v>
      </c>
      <c r="AA141" s="423">
        <f t="shared" si="39"/>
        <v>0</v>
      </c>
      <c r="AB141" s="422">
        <f t="shared" si="39"/>
        <v>0</v>
      </c>
      <c r="AC141" s="423">
        <f t="shared" si="39"/>
        <v>0</v>
      </c>
      <c r="AD141" s="422">
        <f t="shared" si="39"/>
        <v>0</v>
      </c>
      <c r="AE141" s="423">
        <f>SUM(O141,Q141,S141,U141,W141,Y141,AA141,AC141)</f>
        <v>0</v>
      </c>
      <c r="AF141" s="422">
        <f>SUM(P141,R141,T141,V141,X141,Z141,AB141,AD141)</f>
        <v>0</v>
      </c>
      <c r="AG141" s="424">
        <f>SUM(AG142:AG142)</f>
        <v>0</v>
      </c>
      <c r="AH141" s="425"/>
      <c r="AI141" s="425"/>
      <c r="AJ141" s="426"/>
    </row>
    <row r="142" spans="2:36" ht="108" customHeight="1" thickBot="1">
      <c r="B142" s="427" t="s">
        <v>932</v>
      </c>
      <c r="C142" s="428"/>
      <c r="D142" s="429"/>
      <c r="E142" s="429"/>
      <c r="F142" s="444"/>
      <c r="G142" s="429"/>
      <c r="H142" s="445" t="s">
        <v>941</v>
      </c>
      <c r="I142" s="446" t="s">
        <v>725</v>
      </c>
      <c r="J142" s="431">
        <v>0</v>
      </c>
      <c r="K142" s="447">
        <v>8</v>
      </c>
      <c r="L142" s="448"/>
      <c r="M142" s="449"/>
      <c r="N142" s="450"/>
      <c r="O142" s="451"/>
      <c r="P142" s="439"/>
      <c r="Q142" s="439"/>
      <c r="R142" s="439"/>
      <c r="S142" s="439"/>
      <c r="T142" s="439"/>
      <c r="U142" s="439"/>
      <c r="V142" s="439"/>
      <c r="W142" s="439"/>
      <c r="X142" s="439"/>
      <c r="Y142" s="439"/>
      <c r="Z142" s="439"/>
      <c r="AA142" s="439"/>
      <c r="AB142" s="439"/>
      <c r="AC142" s="439"/>
      <c r="AD142" s="439"/>
      <c r="AE142" s="439"/>
      <c r="AF142" s="439"/>
      <c r="AG142" s="452"/>
      <c r="AH142" s="441"/>
      <c r="AI142" s="449"/>
      <c r="AJ142" s="453"/>
    </row>
    <row r="143" spans="2:36" ht="4.5" customHeight="1" thickBot="1">
      <c r="B143" s="759"/>
      <c r="C143" s="760"/>
      <c r="D143" s="760"/>
      <c r="E143" s="760"/>
      <c r="F143" s="760"/>
      <c r="G143" s="760"/>
      <c r="H143" s="760"/>
      <c r="I143" s="760"/>
      <c r="J143" s="760"/>
      <c r="K143" s="760"/>
      <c r="L143" s="760"/>
      <c r="M143" s="760"/>
      <c r="N143" s="760"/>
      <c r="O143" s="760"/>
      <c r="P143" s="760"/>
      <c r="Q143" s="760"/>
      <c r="R143" s="760"/>
      <c r="S143" s="760"/>
      <c r="T143" s="760"/>
      <c r="U143" s="760"/>
      <c r="V143" s="760"/>
      <c r="W143" s="760"/>
      <c r="X143" s="760"/>
      <c r="Y143" s="760"/>
      <c r="Z143" s="760"/>
      <c r="AA143" s="760"/>
      <c r="AB143" s="760"/>
      <c r="AC143" s="760"/>
      <c r="AD143" s="760"/>
      <c r="AE143" s="760"/>
      <c r="AF143" s="760"/>
      <c r="AG143" s="760"/>
      <c r="AH143" s="760"/>
      <c r="AI143" s="760"/>
      <c r="AJ143" s="761"/>
    </row>
    <row r="144" spans="2:36" ht="108" customHeight="1" thickBot="1">
      <c r="B144" s="415" t="s">
        <v>44</v>
      </c>
      <c r="C144" s="416" t="s">
        <v>786</v>
      </c>
      <c r="D144" s="416" t="s">
        <v>787</v>
      </c>
      <c r="E144" s="416" t="s">
        <v>788</v>
      </c>
      <c r="F144" s="416" t="s">
        <v>789</v>
      </c>
      <c r="G144" s="416" t="s">
        <v>790</v>
      </c>
      <c r="H144" s="417" t="s">
        <v>791</v>
      </c>
      <c r="I144" s="418" t="s">
        <v>792</v>
      </c>
      <c r="J144" s="419"/>
      <c r="K144" s="419"/>
      <c r="L144" s="419"/>
      <c r="M144" s="419"/>
      <c r="N144" s="420"/>
      <c r="O144" s="421">
        <f>SUM(O145:O145)</f>
        <v>0</v>
      </c>
      <c r="P144" s="422">
        <f>SUM(P145:P145)</f>
        <v>0</v>
      </c>
      <c r="Q144" s="423">
        <f aca="true" t="shared" si="40" ref="Q144:AD144">SUM(Q145:Q145)</f>
        <v>0</v>
      </c>
      <c r="R144" s="422">
        <f t="shared" si="40"/>
        <v>0</v>
      </c>
      <c r="S144" s="423">
        <f t="shared" si="40"/>
        <v>0</v>
      </c>
      <c r="T144" s="422">
        <f t="shared" si="40"/>
        <v>0</v>
      </c>
      <c r="U144" s="423">
        <f t="shared" si="40"/>
        <v>0</v>
      </c>
      <c r="V144" s="422">
        <f t="shared" si="40"/>
        <v>0</v>
      </c>
      <c r="W144" s="423">
        <f t="shared" si="40"/>
        <v>0</v>
      </c>
      <c r="X144" s="422">
        <f t="shared" si="40"/>
        <v>0</v>
      </c>
      <c r="Y144" s="423">
        <f t="shared" si="40"/>
        <v>0</v>
      </c>
      <c r="Z144" s="422">
        <f t="shared" si="40"/>
        <v>0</v>
      </c>
      <c r="AA144" s="423">
        <f t="shared" si="40"/>
        <v>0</v>
      </c>
      <c r="AB144" s="422">
        <f>SUM(AB145:AB145)</f>
        <v>0</v>
      </c>
      <c r="AC144" s="423">
        <f t="shared" si="40"/>
        <v>0</v>
      </c>
      <c r="AD144" s="422">
        <f t="shared" si="40"/>
        <v>0</v>
      </c>
      <c r="AE144" s="423">
        <f>SUM(O144,Q144,S144,U144,W144,Y144,AA144,AC144)</f>
        <v>0</v>
      </c>
      <c r="AF144" s="422">
        <f>SUM(P144,R144,T144,V144,X144,Z144,AB144,AD144)</f>
        <v>0</v>
      </c>
      <c r="AG144" s="424">
        <f>SUM(AG145:AG145)</f>
        <v>0</v>
      </c>
      <c r="AH144" s="425"/>
      <c r="AI144" s="425"/>
      <c r="AJ144" s="426"/>
    </row>
    <row r="145" spans="2:36" ht="108" customHeight="1" thickBot="1">
      <c r="B145" s="427" t="s">
        <v>940</v>
      </c>
      <c r="C145" s="428"/>
      <c r="D145" s="429"/>
      <c r="E145" s="429"/>
      <c r="F145" s="430"/>
      <c r="G145" s="429"/>
      <c r="H145" s="431" t="s">
        <v>942</v>
      </c>
      <c r="I145" s="431" t="s">
        <v>943</v>
      </c>
      <c r="J145" s="431">
        <v>0</v>
      </c>
      <c r="K145" s="432">
        <v>8</v>
      </c>
      <c r="L145" s="433"/>
      <c r="M145" s="433"/>
      <c r="N145" s="434"/>
      <c r="O145" s="435"/>
      <c r="P145" s="436"/>
      <c r="Q145" s="437"/>
      <c r="R145" s="438"/>
      <c r="S145" s="438"/>
      <c r="T145" s="438"/>
      <c r="U145" s="438"/>
      <c r="V145" s="438"/>
      <c r="W145" s="438"/>
      <c r="X145" s="438"/>
      <c r="Y145" s="438"/>
      <c r="Z145" s="438"/>
      <c r="AA145" s="438"/>
      <c r="AB145" s="438"/>
      <c r="AC145" s="438"/>
      <c r="AD145" s="438"/>
      <c r="AE145" s="439"/>
      <c r="AF145" s="439"/>
      <c r="AG145" s="440"/>
      <c r="AH145" s="441"/>
      <c r="AI145" s="441"/>
      <c r="AJ145" s="442"/>
    </row>
    <row r="146" spans="2:36" ht="108" customHeight="1" thickBot="1">
      <c r="B146" s="415" t="s">
        <v>44</v>
      </c>
      <c r="C146" s="416" t="s">
        <v>786</v>
      </c>
      <c r="D146" s="416" t="s">
        <v>787</v>
      </c>
      <c r="E146" s="416" t="s">
        <v>788</v>
      </c>
      <c r="F146" s="416" t="s">
        <v>789</v>
      </c>
      <c r="G146" s="416" t="s">
        <v>790</v>
      </c>
      <c r="H146" s="417" t="s">
        <v>791</v>
      </c>
      <c r="I146" s="418" t="s">
        <v>792</v>
      </c>
      <c r="J146" s="419"/>
      <c r="K146" s="419"/>
      <c r="L146" s="419"/>
      <c r="M146" s="419"/>
      <c r="N146" s="420"/>
      <c r="O146" s="421">
        <f>SUM(O147:O147)</f>
        <v>0</v>
      </c>
      <c r="P146" s="422">
        <f>SUM(P147:P147)</f>
        <v>0</v>
      </c>
      <c r="Q146" s="423">
        <f aca="true" t="shared" si="41" ref="Q146:AD146">SUM(Q147:Q147)</f>
        <v>0</v>
      </c>
      <c r="R146" s="422">
        <f t="shared" si="41"/>
        <v>0</v>
      </c>
      <c r="S146" s="423">
        <f t="shared" si="41"/>
        <v>0</v>
      </c>
      <c r="T146" s="422">
        <f t="shared" si="41"/>
        <v>0</v>
      </c>
      <c r="U146" s="423">
        <f t="shared" si="41"/>
        <v>0</v>
      </c>
      <c r="V146" s="422">
        <f t="shared" si="41"/>
        <v>0</v>
      </c>
      <c r="W146" s="423">
        <f t="shared" si="41"/>
        <v>0</v>
      </c>
      <c r="X146" s="422">
        <f t="shared" si="41"/>
        <v>0</v>
      </c>
      <c r="Y146" s="423">
        <f t="shared" si="41"/>
        <v>0</v>
      </c>
      <c r="Z146" s="422">
        <f t="shared" si="41"/>
        <v>0</v>
      </c>
      <c r="AA146" s="423">
        <f t="shared" si="41"/>
        <v>0</v>
      </c>
      <c r="AB146" s="422">
        <f>SUM(AB147:AB147)</f>
        <v>0</v>
      </c>
      <c r="AC146" s="423">
        <f t="shared" si="41"/>
        <v>0</v>
      </c>
      <c r="AD146" s="422">
        <f t="shared" si="41"/>
        <v>0</v>
      </c>
      <c r="AE146" s="423">
        <f>SUM(O146,Q146,S146,U146,W146,Y146,AA146,AC146)</f>
        <v>0</v>
      </c>
      <c r="AF146" s="422">
        <f>SUM(P146,R146,T146,V146,X146,Z146,AB146,AD146)</f>
        <v>0</v>
      </c>
      <c r="AG146" s="424">
        <f>SUM(AG147:AG147)</f>
        <v>0</v>
      </c>
      <c r="AH146" s="425"/>
      <c r="AI146" s="425"/>
      <c r="AJ146" s="426"/>
    </row>
    <row r="147" spans="2:36" ht="108" customHeight="1" thickBot="1">
      <c r="B147" s="427" t="s">
        <v>946</v>
      </c>
      <c r="C147" s="428"/>
      <c r="D147" s="429"/>
      <c r="E147" s="429"/>
      <c r="F147" s="430"/>
      <c r="G147" s="429"/>
      <c r="H147" s="431" t="s">
        <v>944</v>
      </c>
      <c r="I147" s="431" t="s">
        <v>945</v>
      </c>
      <c r="J147" s="431">
        <v>0</v>
      </c>
      <c r="K147" s="432">
        <v>4</v>
      </c>
      <c r="L147" s="433"/>
      <c r="M147" s="433"/>
      <c r="N147" s="434"/>
      <c r="O147" s="435"/>
      <c r="P147" s="436"/>
      <c r="Q147" s="437"/>
      <c r="R147" s="438"/>
      <c r="S147" s="438"/>
      <c r="T147" s="438"/>
      <c r="U147" s="438"/>
      <c r="V147" s="438"/>
      <c r="W147" s="438"/>
      <c r="X147" s="438"/>
      <c r="Y147" s="438"/>
      <c r="Z147" s="438"/>
      <c r="AA147" s="438"/>
      <c r="AB147" s="438"/>
      <c r="AC147" s="438"/>
      <c r="AD147" s="438"/>
      <c r="AE147" s="439"/>
      <c r="AF147" s="439"/>
      <c r="AG147" s="440"/>
      <c r="AH147" s="441"/>
      <c r="AI147" s="441"/>
      <c r="AJ147" s="442"/>
    </row>
    <row r="148" spans="2:36" ht="4.5" customHeight="1" thickBot="1">
      <c r="B148" s="762"/>
      <c r="C148" s="763"/>
      <c r="D148" s="763"/>
      <c r="E148" s="763"/>
      <c r="F148" s="763"/>
      <c r="G148" s="763"/>
      <c r="H148" s="763"/>
      <c r="I148" s="763"/>
      <c r="J148" s="763"/>
      <c r="K148" s="763"/>
      <c r="L148" s="763"/>
      <c r="M148" s="763"/>
      <c r="N148" s="763"/>
      <c r="O148" s="763"/>
      <c r="P148" s="763"/>
      <c r="Q148" s="763"/>
      <c r="R148" s="763"/>
      <c r="S148" s="763"/>
      <c r="T148" s="763"/>
      <c r="U148" s="763"/>
      <c r="V148" s="763"/>
      <c r="W148" s="763"/>
      <c r="X148" s="763"/>
      <c r="Y148" s="763"/>
      <c r="Z148" s="763"/>
      <c r="AA148" s="763"/>
      <c r="AB148" s="763"/>
      <c r="AC148" s="763"/>
      <c r="AD148" s="763"/>
      <c r="AE148" s="763"/>
      <c r="AF148" s="763"/>
      <c r="AG148" s="763"/>
      <c r="AH148" s="763"/>
      <c r="AI148" s="763"/>
      <c r="AJ148" s="764"/>
    </row>
    <row r="149" spans="2:36" ht="108" customHeight="1" thickBot="1">
      <c r="B149" s="415" t="s">
        <v>44</v>
      </c>
      <c r="C149" s="416" t="s">
        <v>786</v>
      </c>
      <c r="D149" s="416" t="s">
        <v>787</v>
      </c>
      <c r="E149" s="416" t="s">
        <v>793</v>
      </c>
      <c r="F149" s="416" t="s">
        <v>789</v>
      </c>
      <c r="G149" s="416" t="s">
        <v>790</v>
      </c>
      <c r="H149" s="417" t="s">
        <v>791</v>
      </c>
      <c r="I149" s="418" t="s">
        <v>792</v>
      </c>
      <c r="J149" s="416"/>
      <c r="K149" s="443"/>
      <c r="L149" s="443"/>
      <c r="M149" s="419"/>
      <c r="N149" s="420"/>
      <c r="O149" s="421">
        <f>SUM(O150:O150)</f>
        <v>0</v>
      </c>
      <c r="P149" s="422">
        <f>SUM(P150:P150)</f>
        <v>0</v>
      </c>
      <c r="Q149" s="423">
        <f aca="true" t="shared" si="42" ref="Q149:AD149">SUM(Q150:Q150)</f>
        <v>0</v>
      </c>
      <c r="R149" s="422">
        <f t="shared" si="42"/>
        <v>0</v>
      </c>
      <c r="S149" s="423">
        <f t="shared" si="42"/>
        <v>0</v>
      </c>
      <c r="T149" s="422">
        <f t="shared" si="42"/>
        <v>0</v>
      </c>
      <c r="U149" s="423">
        <f t="shared" si="42"/>
        <v>0</v>
      </c>
      <c r="V149" s="422">
        <f t="shared" si="42"/>
        <v>0</v>
      </c>
      <c r="W149" s="423">
        <f t="shared" si="42"/>
        <v>0</v>
      </c>
      <c r="X149" s="422">
        <f t="shared" si="42"/>
        <v>0</v>
      </c>
      <c r="Y149" s="423">
        <f t="shared" si="42"/>
        <v>0</v>
      </c>
      <c r="Z149" s="422">
        <f t="shared" si="42"/>
        <v>0</v>
      </c>
      <c r="AA149" s="423">
        <f t="shared" si="42"/>
        <v>0</v>
      </c>
      <c r="AB149" s="422">
        <f t="shared" si="42"/>
        <v>0</v>
      </c>
      <c r="AC149" s="423">
        <f t="shared" si="42"/>
        <v>0</v>
      </c>
      <c r="AD149" s="422">
        <f t="shared" si="42"/>
        <v>0</v>
      </c>
      <c r="AE149" s="423">
        <f>SUM(O149,Q149,S149,U149,W149,Y149,AA149,AC149)</f>
        <v>0</v>
      </c>
      <c r="AF149" s="422">
        <f>SUM(P149,R149,T149,V149,X149,Z149,AB149,AD149)</f>
        <v>0</v>
      </c>
      <c r="AG149" s="424">
        <f>SUM(AG150:AG150)</f>
        <v>0</v>
      </c>
      <c r="AH149" s="425"/>
      <c r="AI149" s="425"/>
      <c r="AJ149" s="426"/>
    </row>
    <row r="150" spans="2:36" ht="108" customHeight="1" thickBot="1">
      <c r="B150" s="427" t="s">
        <v>949</v>
      </c>
      <c r="C150" s="428"/>
      <c r="D150" s="429"/>
      <c r="E150" s="429"/>
      <c r="F150" s="444"/>
      <c r="G150" s="429"/>
      <c r="H150" s="445" t="s">
        <v>947</v>
      </c>
      <c r="I150" s="446" t="s">
        <v>948</v>
      </c>
      <c r="J150" s="431">
        <v>0</v>
      </c>
      <c r="K150" s="447">
        <v>8</v>
      </c>
      <c r="L150" s="448"/>
      <c r="M150" s="449"/>
      <c r="N150" s="450"/>
      <c r="O150" s="451"/>
      <c r="P150" s="439"/>
      <c r="Q150" s="439"/>
      <c r="R150" s="439"/>
      <c r="S150" s="439"/>
      <c r="T150" s="439"/>
      <c r="U150" s="439"/>
      <c r="V150" s="439"/>
      <c r="W150" s="439"/>
      <c r="X150" s="439"/>
      <c r="Y150" s="439"/>
      <c r="Z150" s="439"/>
      <c r="AA150" s="439"/>
      <c r="AB150" s="439"/>
      <c r="AC150" s="439"/>
      <c r="AD150" s="439"/>
      <c r="AE150" s="439"/>
      <c r="AF150" s="439"/>
      <c r="AG150" s="452"/>
      <c r="AH150" s="441"/>
      <c r="AI150" s="449"/>
      <c r="AJ150" s="453"/>
    </row>
    <row r="151" spans="2:36" ht="4.5" customHeight="1" thickBot="1">
      <c r="B151" s="759"/>
      <c r="C151" s="760"/>
      <c r="D151" s="760"/>
      <c r="E151" s="760"/>
      <c r="F151" s="760"/>
      <c r="G151" s="760"/>
      <c r="H151" s="760"/>
      <c r="I151" s="760"/>
      <c r="J151" s="760"/>
      <c r="K151" s="760"/>
      <c r="L151" s="760"/>
      <c r="M151" s="760"/>
      <c r="N151" s="760"/>
      <c r="O151" s="760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0"/>
      <c r="AC151" s="760"/>
      <c r="AD151" s="760"/>
      <c r="AE151" s="760"/>
      <c r="AF151" s="760"/>
      <c r="AG151" s="760"/>
      <c r="AH151" s="760"/>
      <c r="AI151" s="760"/>
      <c r="AJ151" s="761"/>
    </row>
  </sheetData>
  <sheetProtection password="CFC3" sheet="1"/>
  <mergeCells count="225">
    <mergeCell ref="B93:AJ93"/>
    <mergeCell ref="B96:AJ96"/>
    <mergeCell ref="B99:AJ99"/>
    <mergeCell ref="AH84:AH85"/>
    <mergeCell ref="AI84:AI85"/>
    <mergeCell ref="AJ84:AJ85"/>
    <mergeCell ref="C86:H86"/>
    <mergeCell ref="B87:AJ87"/>
    <mergeCell ref="B90:AJ90"/>
    <mergeCell ref="W84:X84"/>
    <mergeCell ref="Y84:Z84"/>
    <mergeCell ref="AA84:AB84"/>
    <mergeCell ref="AC84:AD84"/>
    <mergeCell ref="AE84:AF84"/>
    <mergeCell ref="AG84:AG85"/>
    <mergeCell ref="M84:M85"/>
    <mergeCell ref="N84:N85"/>
    <mergeCell ref="O84:P84"/>
    <mergeCell ref="Q84:R84"/>
    <mergeCell ref="S84:T84"/>
    <mergeCell ref="U84:V84"/>
    <mergeCell ref="B84:B85"/>
    <mergeCell ref="C84:H85"/>
    <mergeCell ref="I84:I85"/>
    <mergeCell ref="J84:J85"/>
    <mergeCell ref="K84:K85"/>
    <mergeCell ref="L84:L85"/>
    <mergeCell ref="B81:AJ81"/>
    <mergeCell ref="B82:AJ82"/>
    <mergeCell ref="B83:D83"/>
    <mergeCell ref="F83:N83"/>
    <mergeCell ref="O83:AF83"/>
    <mergeCell ref="AG83:AJ83"/>
    <mergeCell ref="AH72:AH73"/>
    <mergeCell ref="AI72:AI73"/>
    <mergeCell ref="AJ72:AJ73"/>
    <mergeCell ref="C74:H74"/>
    <mergeCell ref="B75:AJ75"/>
    <mergeCell ref="B78:AJ78"/>
    <mergeCell ref="W72:X72"/>
    <mergeCell ref="Y72:Z72"/>
    <mergeCell ref="AA72:AB72"/>
    <mergeCell ref="AC72:AD72"/>
    <mergeCell ref="AE72:AF72"/>
    <mergeCell ref="AG72:AG73"/>
    <mergeCell ref="M72:M73"/>
    <mergeCell ref="N72:N73"/>
    <mergeCell ref="O72:P72"/>
    <mergeCell ref="Q72:R72"/>
    <mergeCell ref="S72:T72"/>
    <mergeCell ref="U72:V72"/>
    <mergeCell ref="B72:B73"/>
    <mergeCell ref="C72:H73"/>
    <mergeCell ref="I72:I73"/>
    <mergeCell ref="J72:J73"/>
    <mergeCell ref="K72:K73"/>
    <mergeCell ref="L72:L73"/>
    <mergeCell ref="B65:AJ65"/>
    <mergeCell ref="B70:AJ70"/>
    <mergeCell ref="B71:D71"/>
    <mergeCell ref="F71:N71"/>
    <mergeCell ref="O71:AF71"/>
    <mergeCell ref="AG71:AJ71"/>
    <mergeCell ref="AH56:AH57"/>
    <mergeCell ref="AI56:AI57"/>
    <mergeCell ref="AJ56:AJ57"/>
    <mergeCell ref="C58:H58"/>
    <mergeCell ref="B59:AJ59"/>
    <mergeCell ref="B62:AJ62"/>
    <mergeCell ref="W56:X56"/>
    <mergeCell ref="Y56:Z56"/>
    <mergeCell ref="AA56:AB56"/>
    <mergeCell ref="AC56:AD56"/>
    <mergeCell ref="AE56:AF56"/>
    <mergeCell ref="AG56:AG57"/>
    <mergeCell ref="M56:M57"/>
    <mergeCell ref="N56:N57"/>
    <mergeCell ref="O56:P56"/>
    <mergeCell ref="Q56:R56"/>
    <mergeCell ref="S56:T56"/>
    <mergeCell ref="U56:V56"/>
    <mergeCell ref="B56:B57"/>
    <mergeCell ref="C56:H57"/>
    <mergeCell ref="I56:I57"/>
    <mergeCell ref="J56:J57"/>
    <mergeCell ref="K56:K57"/>
    <mergeCell ref="L56:L57"/>
    <mergeCell ref="B50:AJ50"/>
    <mergeCell ref="B53:AJ53"/>
    <mergeCell ref="B54:AJ54"/>
    <mergeCell ref="B55:D55"/>
    <mergeCell ref="F55:N55"/>
    <mergeCell ref="O55:AF55"/>
    <mergeCell ref="AG55:AJ55"/>
    <mergeCell ref="AH41:AH42"/>
    <mergeCell ref="AI41:AI42"/>
    <mergeCell ref="AJ41:AJ42"/>
    <mergeCell ref="C43:H43"/>
    <mergeCell ref="B44:AJ44"/>
    <mergeCell ref="B47:AJ47"/>
    <mergeCell ref="W41:X41"/>
    <mergeCell ref="Y41:Z41"/>
    <mergeCell ref="AA41:AB41"/>
    <mergeCell ref="AC41:AD41"/>
    <mergeCell ref="AE41:AF41"/>
    <mergeCell ref="AG41:AG42"/>
    <mergeCell ref="M41:M42"/>
    <mergeCell ref="N41:N42"/>
    <mergeCell ref="O41:P41"/>
    <mergeCell ref="Q41:R41"/>
    <mergeCell ref="S41:T41"/>
    <mergeCell ref="U41:V41"/>
    <mergeCell ref="B41:B42"/>
    <mergeCell ref="C41:H42"/>
    <mergeCell ref="I41:I42"/>
    <mergeCell ref="J41:J42"/>
    <mergeCell ref="K41:K42"/>
    <mergeCell ref="L41:L42"/>
    <mergeCell ref="B35:AJ35"/>
    <mergeCell ref="B38:AJ38"/>
    <mergeCell ref="B39:AJ39"/>
    <mergeCell ref="B40:D40"/>
    <mergeCell ref="F40:N40"/>
    <mergeCell ref="O40:AF40"/>
    <mergeCell ref="AG40:AJ40"/>
    <mergeCell ref="B18:AJ18"/>
    <mergeCell ref="B21:AJ21"/>
    <mergeCell ref="B29:AJ29"/>
    <mergeCell ref="B32:AJ32"/>
    <mergeCell ref="B22:D22"/>
    <mergeCell ref="F22:N22"/>
    <mergeCell ref="O22:AF22"/>
    <mergeCell ref="AG22:AJ22"/>
    <mergeCell ref="U23:V23"/>
    <mergeCell ref="B23:B24"/>
    <mergeCell ref="AC126:AD126"/>
    <mergeCell ref="AE126:AF126"/>
    <mergeCell ref="AG126:AG127"/>
    <mergeCell ref="AH126:AH127"/>
    <mergeCell ref="AI126:AI127"/>
    <mergeCell ref="AJ126:AJ127"/>
    <mergeCell ref="Q126:R126"/>
    <mergeCell ref="S126:T126"/>
    <mergeCell ref="U126:V126"/>
    <mergeCell ref="W126:X126"/>
    <mergeCell ref="Y126:Z126"/>
    <mergeCell ref="AA126:AB126"/>
    <mergeCell ref="B15:AJ15"/>
    <mergeCell ref="B126:B127"/>
    <mergeCell ref="C126:H127"/>
    <mergeCell ref="I126:I127"/>
    <mergeCell ref="J126:J127"/>
    <mergeCell ref="K126:K127"/>
    <mergeCell ref="L126:L127"/>
    <mergeCell ref="M126:M127"/>
    <mergeCell ref="N126:N127"/>
    <mergeCell ref="O126:P126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N4"/>
    <mergeCell ref="O4:Q4"/>
    <mergeCell ref="R4:T4"/>
    <mergeCell ref="U4:AJ4"/>
    <mergeCell ref="C23:H24"/>
    <mergeCell ref="I23:I24"/>
    <mergeCell ref="J23:J24"/>
    <mergeCell ref="K23:K24"/>
    <mergeCell ref="L23:L24"/>
    <mergeCell ref="Y23:Z23"/>
    <mergeCell ref="AA23:AB23"/>
    <mergeCell ref="AC23:AD23"/>
    <mergeCell ref="AE23:AF23"/>
    <mergeCell ref="AG23:AG24"/>
    <mergeCell ref="M23:M24"/>
    <mergeCell ref="N23:N24"/>
    <mergeCell ref="O23:P23"/>
    <mergeCell ref="Q23:R23"/>
    <mergeCell ref="S23:T23"/>
    <mergeCell ref="AH23:AH24"/>
    <mergeCell ref="AI23:AI24"/>
    <mergeCell ref="AJ23:AJ24"/>
    <mergeCell ref="C25:H25"/>
    <mergeCell ref="B26:AJ26"/>
    <mergeCell ref="B125:D125"/>
    <mergeCell ref="F125:N125"/>
    <mergeCell ref="O125:AF125"/>
    <mergeCell ref="AG125:AJ125"/>
    <mergeCell ref="W23:X23"/>
    <mergeCell ref="B143:AJ143"/>
    <mergeCell ref="B148:AJ148"/>
    <mergeCell ref="B151:AJ151"/>
    <mergeCell ref="B135:AJ135"/>
    <mergeCell ref="B140:AJ140"/>
    <mergeCell ref="C128:H128"/>
    <mergeCell ref="B129:AJ129"/>
    <mergeCell ref="B132:AJ13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tabColor rgb="FFC00000"/>
  </sheetPr>
  <dimension ref="B1:AK58"/>
  <sheetViews>
    <sheetView zoomScale="70" zoomScaleNormal="70" zoomScalePageLayoutView="0" workbookViewId="0" topLeftCell="B1">
      <selection activeCell="B6" sqref="B6:AJ82"/>
    </sheetView>
  </sheetViews>
  <sheetFormatPr defaultColWidth="11.421875" defaultRowHeight="15"/>
  <cols>
    <col min="1" max="1" width="4.57421875" style="397" customWidth="1"/>
    <col min="2" max="2" width="15.8515625" style="457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27.7109375" style="458" bestFit="1" customWidth="1"/>
    <col min="9" max="9" width="17.421875" style="458" bestFit="1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19" t="s">
        <v>1189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1"/>
    </row>
    <row r="3" spans="2:36" ht="12.75" thickBot="1">
      <c r="B3" s="722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4"/>
    </row>
    <row r="4" spans="2:36" ht="33.75" customHeight="1">
      <c r="B4" s="725" t="s">
        <v>795</v>
      </c>
      <c r="C4" s="726"/>
      <c r="D4" s="726"/>
      <c r="E4" s="726"/>
      <c r="F4" s="726"/>
      <c r="G4" s="726"/>
      <c r="H4" s="727"/>
      <c r="I4" s="728" t="s">
        <v>950</v>
      </c>
      <c r="J4" s="729"/>
      <c r="K4" s="729"/>
      <c r="L4" s="729"/>
      <c r="M4" s="729"/>
      <c r="N4" s="729"/>
      <c r="O4" s="728" t="s">
        <v>757</v>
      </c>
      <c r="P4" s="729"/>
      <c r="Q4" s="729"/>
      <c r="R4" s="729"/>
      <c r="S4" s="729"/>
      <c r="T4" s="730"/>
      <c r="U4" s="731" t="s">
        <v>758</v>
      </c>
      <c r="V4" s="732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3"/>
    </row>
    <row r="5" spans="2:36" ht="35.25" customHeight="1" thickBot="1">
      <c r="B5" s="736" t="s">
        <v>951</v>
      </c>
      <c r="C5" s="737"/>
      <c r="D5" s="738"/>
      <c r="E5" s="398"/>
      <c r="F5" s="737" t="s">
        <v>816</v>
      </c>
      <c r="G5" s="737"/>
      <c r="H5" s="737"/>
      <c r="I5" s="737"/>
      <c r="J5" s="737"/>
      <c r="K5" s="737"/>
      <c r="L5" s="737"/>
      <c r="M5" s="737"/>
      <c r="N5" s="738"/>
      <c r="O5" s="739" t="s">
        <v>759</v>
      </c>
      <c r="P5" s="740"/>
      <c r="Q5" s="740"/>
      <c r="R5" s="740"/>
      <c r="S5" s="740"/>
      <c r="T5" s="740"/>
      <c r="U5" s="740"/>
      <c r="V5" s="740"/>
      <c r="W5" s="740"/>
      <c r="X5" s="740"/>
      <c r="Y5" s="740"/>
      <c r="Z5" s="740"/>
      <c r="AA5" s="740"/>
      <c r="AB5" s="740"/>
      <c r="AC5" s="740"/>
      <c r="AD5" s="740"/>
      <c r="AE5" s="740"/>
      <c r="AF5" s="741"/>
      <c r="AG5" s="742" t="s">
        <v>760</v>
      </c>
      <c r="AH5" s="743"/>
      <c r="AI5" s="743"/>
      <c r="AJ5" s="744"/>
    </row>
    <row r="6" spans="2:36" ht="36" customHeight="1">
      <c r="B6" s="745" t="s">
        <v>761</v>
      </c>
      <c r="C6" s="747" t="s">
        <v>762</v>
      </c>
      <c r="D6" s="748"/>
      <c r="E6" s="748"/>
      <c r="F6" s="748"/>
      <c r="G6" s="748"/>
      <c r="H6" s="748"/>
      <c r="I6" s="751" t="s">
        <v>763</v>
      </c>
      <c r="J6" s="753" t="s">
        <v>764</v>
      </c>
      <c r="K6" s="753" t="s">
        <v>765</v>
      </c>
      <c r="L6" s="717" t="s">
        <v>766</v>
      </c>
      <c r="M6" s="772" t="s">
        <v>767</v>
      </c>
      <c r="N6" s="774" t="s">
        <v>768</v>
      </c>
      <c r="O6" s="776" t="s">
        <v>769</v>
      </c>
      <c r="P6" s="735"/>
      <c r="Q6" s="734" t="s">
        <v>770</v>
      </c>
      <c r="R6" s="735"/>
      <c r="S6" s="734" t="s">
        <v>771</v>
      </c>
      <c r="T6" s="735"/>
      <c r="U6" s="734" t="s">
        <v>772</v>
      </c>
      <c r="V6" s="735"/>
      <c r="W6" s="734" t="s">
        <v>773</v>
      </c>
      <c r="X6" s="735"/>
      <c r="Y6" s="734" t="s">
        <v>774</v>
      </c>
      <c r="Z6" s="735"/>
      <c r="AA6" s="734" t="s">
        <v>775</v>
      </c>
      <c r="AB6" s="735"/>
      <c r="AC6" s="734" t="s">
        <v>776</v>
      </c>
      <c r="AD6" s="735"/>
      <c r="AE6" s="734" t="s">
        <v>777</v>
      </c>
      <c r="AF6" s="765"/>
      <c r="AG6" s="766" t="s">
        <v>778</v>
      </c>
      <c r="AH6" s="768" t="s">
        <v>779</v>
      </c>
      <c r="AI6" s="770" t="s">
        <v>780</v>
      </c>
      <c r="AJ6" s="755" t="s">
        <v>781</v>
      </c>
    </row>
    <row r="7" spans="2:36" ht="80.25" customHeight="1" thickBot="1">
      <c r="B7" s="746"/>
      <c r="C7" s="749"/>
      <c r="D7" s="750"/>
      <c r="E7" s="750"/>
      <c r="F7" s="750"/>
      <c r="G7" s="750"/>
      <c r="H7" s="750"/>
      <c r="I7" s="752"/>
      <c r="J7" s="754" t="s">
        <v>764</v>
      </c>
      <c r="K7" s="754"/>
      <c r="L7" s="718"/>
      <c r="M7" s="773"/>
      <c r="N7" s="775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67"/>
      <c r="AH7" s="769"/>
      <c r="AI7" s="771"/>
      <c r="AJ7" s="756"/>
    </row>
    <row r="8" spans="2:36" ht="108" customHeight="1" thickBot="1">
      <c r="B8" s="403" t="s">
        <v>785</v>
      </c>
      <c r="C8" s="757" t="s">
        <v>473</v>
      </c>
      <c r="D8" s="758"/>
      <c r="E8" s="758"/>
      <c r="F8" s="758"/>
      <c r="G8" s="758"/>
      <c r="H8" s="758"/>
      <c r="I8" s="404" t="s">
        <v>532</v>
      </c>
      <c r="J8" s="405">
        <v>160</v>
      </c>
      <c r="K8" s="406">
        <v>160</v>
      </c>
      <c r="L8" s="406"/>
      <c r="M8" s="407"/>
      <c r="N8" s="408"/>
      <c r="O8" s="409">
        <f>O10+O13</f>
        <v>0</v>
      </c>
      <c r="P8" s="410">
        <f aca="true" t="shared" si="0" ref="P8:AD8">P10+P13</f>
        <v>0</v>
      </c>
      <c r="Q8" s="410">
        <f t="shared" si="0"/>
        <v>0</v>
      </c>
      <c r="R8" s="410">
        <f t="shared" si="0"/>
        <v>0</v>
      </c>
      <c r="S8" s="410">
        <f t="shared" si="0"/>
        <v>0</v>
      </c>
      <c r="T8" s="410">
        <f t="shared" si="0"/>
        <v>0</v>
      </c>
      <c r="U8" s="410">
        <f t="shared" si="0"/>
        <v>0</v>
      </c>
      <c r="V8" s="410">
        <f t="shared" si="0"/>
        <v>0</v>
      </c>
      <c r="W8" s="410">
        <f t="shared" si="0"/>
        <v>0</v>
      </c>
      <c r="X8" s="410">
        <f t="shared" si="0"/>
        <v>0</v>
      </c>
      <c r="Y8" s="410">
        <f t="shared" si="0"/>
        <v>0</v>
      </c>
      <c r="Z8" s="410">
        <f t="shared" si="0"/>
        <v>0</v>
      </c>
      <c r="AA8" s="410">
        <f t="shared" si="0"/>
        <v>0</v>
      </c>
      <c r="AB8" s="410">
        <f t="shared" si="0"/>
        <v>0</v>
      </c>
      <c r="AC8" s="410">
        <f t="shared" si="0"/>
        <v>0</v>
      </c>
      <c r="AD8" s="410">
        <f t="shared" si="0"/>
        <v>0</v>
      </c>
      <c r="AE8" s="410">
        <f>SUM(O8,Q8,S8,U8,W8,Y8,AA8,AC8)</f>
        <v>0</v>
      </c>
      <c r="AF8" s="411">
        <f>SUM(P8,R8,T8,V8,X8,Z8,AB8,AD8)</f>
        <v>0</v>
      </c>
      <c r="AG8" s="412">
        <f>AG10+AG13</f>
        <v>0</v>
      </c>
      <c r="AH8" s="413"/>
      <c r="AI8" s="413"/>
      <c r="AJ8" s="414"/>
    </row>
    <row r="9" spans="2:36" ht="5.25" customHeight="1" thickBot="1">
      <c r="B9" s="759"/>
      <c r="C9" s="760"/>
      <c r="D9" s="760"/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Q9" s="760"/>
      <c r="R9" s="760"/>
      <c r="S9" s="760"/>
      <c r="T9" s="760"/>
      <c r="U9" s="760"/>
      <c r="V9" s="760"/>
      <c r="W9" s="760"/>
      <c r="X9" s="760"/>
      <c r="Y9" s="760"/>
      <c r="Z9" s="760"/>
      <c r="AA9" s="760"/>
      <c r="AB9" s="760"/>
      <c r="AC9" s="760"/>
      <c r="AD9" s="760"/>
      <c r="AE9" s="760"/>
      <c r="AF9" s="760"/>
      <c r="AG9" s="760"/>
      <c r="AH9" s="760"/>
      <c r="AI9" s="760"/>
      <c r="AJ9" s="761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1" ref="Q10:AD10">SUM(Q11:Q11)</f>
        <v>0</v>
      </c>
      <c r="R10" s="422">
        <f t="shared" si="1"/>
        <v>0</v>
      </c>
      <c r="S10" s="423">
        <f t="shared" si="1"/>
        <v>0</v>
      </c>
      <c r="T10" s="422">
        <f t="shared" si="1"/>
        <v>0</v>
      </c>
      <c r="U10" s="423">
        <f t="shared" si="1"/>
        <v>0</v>
      </c>
      <c r="V10" s="422">
        <f t="shared" si="1"/>
        <v>0</v>
      </c>
      <c r="W10" s="423">
        <f t="shared" si="1"/>
        <v>0</v>
      </c>
      <c r="X10" s="422">
        <f t="shared" si="1"/>
        <v>0</v>
      </c>
      <c r="Y10" s="423">
        <f t="shared" si="1"/>
        <v>0</v>
      </c>
      <c r="Z10" s="422">
        <f t="shared" si="1"/>
        <v>0</v>
      </c>
      <c r="AA10" s="423">
        <f t="shared" si="1"/>
        <v>0</v>
      </c>
      <c r="AB10" s="422">
        <f>SUM(AB11:AB11)</f>
        <v>0</v>
      </c>
      <c r="AC10" s="423">
        <f t="shared" si="1"/>
        <v>0</v>
      </c>
      <c r="AD10" s="422">
        <f t="shared" si="1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27" t="s">
        <v>376</v>
      </c>
      <c r="C11" s="428"/>
      <c r="D11" s="429"/>
      <c r="E11" s="429"/>
      <c r="F11" s="430"/>
      <c r="G11" s="429"/>
      <c r="H11" s="431" t="s">
        <v>475</v>
      </c>
      <c r="I11" s="431" t="s">
        <v>952</v>
      </c>
      <c r="J11" s="431">
        <v>1</v>
      </c>
      <c r="K11" s="432">
        <v>4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4.5" customHeight="1" thickBot="1">
      <c r="B12" s="762"/>
      <c r="C12" s="763"/>
      <c r="D12" s="763"/>
      <c r="E12" s="763"/>
      <c r="F12" s="763"/>
      <c r="G12" s="763"/>
      <c r="H12" s="763"/>
      <c r="I12" s="763"/>
      <c r="J12" s="763"/>
      <c r="K12" s="763"/>
      <c r="L12" s="763"/>
      <c r="M12" s="763"/>
      <c r="N12" s="763"/>
      <c r="O12" s="763"/>
      <c r="P12" s="763"/>
      <c r="Q12" s="763"/>
      <c r="R12" s="763"/>
      <c r="S12" s="763"/>
      <c r="T12" s="763"/>
      <c r="U12" s="763"/>
      <c r="V12" s="763"/>
      <c r="W12" s="763"/>
      <c r="X12" s="763"/>
      <c r="Y12" s="763"/>
      <c r="Z12" s="763"/>
      <c r="AA12" s="763"/>
      <c r="AB12" s="763"/>
      <c r="AC12" s="763"/>
      <c r="AD12" s="763"/>
      <c r="AE12" s="763"/>
      <c r="AF12" s="763"/>
      <c r="AG12" s="763"/>
      <c r="AH12" s="763"/>
      <c r="AI12" s="763"/>
      <c r="AJ12" s="764"/>
    </row>
    <row r="13" spans="2:36" ht="108" customHeight="1" thickBot="1">
      <c r="B13" s="415" t="s">
        <v>44</v>
      </c>
      <c r="C13" s="416" t="s">
        <v>786</v>
      </c>
      <c r="D13" s="416" t="s">
        <v>787</v>
      </c>
      <c r="E13" s="416" t="s">
        <v>793</v>
      </c>
      <c r="F13" s="416" t="s">
        <v>789</v>
      </c>
      <c r="G13" s="416" t="s">
        <v>790</v>
      </c>
      <c r="H13" s="417" t="s">
        <v>791</v>
      </c>
      <c r="I13" s="418" t="s">
        <v>792</v>
      </c>
      <c r="J13" s="416"/>
      <c r="K13" s="443"/>
      <c r="L13" s="443"/>
      <c r="M13" s="419"/>
      <c r="N13" s="420"/>
      <c r="O13" s="421">
        <f>SUM(O14:O14)</f>
        <v>0</v>
      </c>
      <c r="P13" s="422">
        <f>SUM(P14:P14)</f>
        <v>0</v>
      </c>
      <c r="Q13" s="423">
        <f aca="true" t="shared" si="2" ref="Q13:AD13">SUM(Q14:Q14)</f>
        <v>0</v>
      </c>
      <c r="R13" s="422">
        <f t="shared" si="2"/>
        <v>0</v>
      </c>
      <c r="S13" s="423">
        <f t="shared" si="2"/>
        <v>0</v>
      </c>
      <c r="T13" s="422">
        <f t="shared" si="2"/>
        <v>0</v>
      </c>
      <c r="U13" s="423">
        <f t="shared" si="2"/>
        <v>0</v>
      </c>
      <c r="V13" s="422">
        <f t="shared" si="2"/>
        <v>0</v>
      </c>
      <c r="W13" s="423">
        <f t="shared" si="2"/>
        <v>0</v>
      </c>
      <c r="X13" s="422">
        <f t="shared" si="2"/>
        <v>0</v>
      </c>
      <c r="Y13" s="423">
        <f t="shared" si="2"/>
        <v>0</v>
      </c>
      <c r="Z13" s="422">
        <f t="shared" si="2"/>
        <v>0</v>
      </c>
      <c r="AA13" s="423">
        <f t="shared" si="2"/>
        <v>0</v>
      </c>
      <c r="AB13" s="422">
        <f t="shared" si="2"/>
        <v>0</v>
      </c>
      <c r="AC13" s="423">
        <f t="shared" si="2"/>
        <v>0</v>
      </c>
      <c r="AD13" s="422">
        <f t="shared" si="2"/>
        <v>0</v>
      </c>
      <c r="AE13" s="423">
        <f>SUM(O13,Q13,S13,U13,W13,Y13,AA13,AC13)</f>
        <v>0</v>
      </c>
      <c r="AF13" s="422">
        <f>SUM(P13,R13,T13,V13,X13,Z13,AB13,AD13)</f>
        <v>0</v>
      </c>
      <c r="AG13" s="424">
        <f>SUM(AG14:AG14)</f>
        <v>0</v>
      </c>
      <c r="AH13" s="425"/>
      <c r="AI13" s="425"/>
      <c r="AJ13" s="426"/>
    </row>
    <row r="14" spans="2:37" ht="108" customHeight="1" thickBot="1">
      <c r="B14" s="427" t="s">
        <v>378</v>
      </c>
      <c r="C14" s="428"/>
      <c r="D14" s="429"/>
      <c r="E14" s="429"/>
      <c r="F14" s="444"/>
      <c r="G14" s="429"/>
      <c r="H14" s="445" t="s">
        <v>739</v>
      </c>
      <c r="I14" s="446" t="s">
        <v>487</v>
      </c>
      <c r="J14" s="431">
        <v>4</v>
      </c>
      <c r="K14" s="447">
        <v>4</v>
      </c>
      <c r="L14" s="448"/>
      <c r="M14" s="449"/>
      <c r="N14" s="450"/>
      <c r="O14" s="451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52"/>
      <c r="AH14" s="441"/>
      <c r="AI14" s="449"/>
      <c r="AJ14" s="453"/>
      <c r="AK14" s="454"/>
    </row>
    <row r="15" spans="2:37" ht="4.5" customHeight="1" thickBot="1">
      <c r="B15" s="762"/>
      <c r="C15" s="763"/>
      <c r="D15" s="763"/>
      <c r="E15" s="763"/>
      <c r="F15" s="763"/>
      <c r="G15" s="763"/>
      <c r="H15" s="763"/>
      <c r="I15" s="763"/>
      <c r="J15" s="763"/>
      <c r="K15" s="763"/>
      <c r="L15" s="763"/>
      <c r="M15" s="763"/>
      <c r="N15" s="763"/>
      <c r="O15" s="763"/>
      <c r="P15" s="763"/>
      <c r="Q15" s="763"/>
      <c r="R15" s="763"/>
      <c r="S15" s="763"/>
      <c r="T15" s="763"/>
      <c r="U15" s="763"/>
      <c r="V15" s="763"/>
      <c r="W15" s="763"/>
      <c r="X15" s="763"/>
      <c r="Y15" s="763"/>
      <c r="Z15" s="763"/>
      <c r="AA15" s="763"/>
      <c r="AB15" s="763"/>
      <c r="AC15" s="763"/>
      <c r="AD15" s="763"/>
      <c r="AE15" s="763"/>
      <c r="AF15" s="763"/>
      <c r="AG15" s="763"/>
      <c r="AH15" s="763"/>
      <c r="AI15" s="763"/>
      <c r="AJ15" s="764"/>
      <c r="AK15" s="454"/>
    </row>
    <row r="16" spans="2:36" ht="35.25" customHeight="1" thickBot="1">
      <c r="B16" s="736" t="s">
        <v>951</v>
      </c>
      <c r="C16" s="737"/>
      <c r="D16" s="738"/>
      <c r="E16" s="398"/>
      <c r="F16" s="737" t="s">
        <v>816</v>
      </c>
      <c r="G16" s="737"/>
      <c r="H16" s="737"/>
      <c r="I16" s="737"/>
      <c r="J16" s="737"/>
      <c r="K16" s="737"/>
      <c r="L16" s="737"/>
      <c r="M16" s="737"/>
      <c r="N16" s="738"/>
      <c r="O16" s="739" t="s">
        <v>759</v>
      </c>
      <c r="P16" s="740"/>
      <c r="Q16" s="740"/>
      <c r="R16" s="740"/>
      <c r="S16" s="740"/>
      <c r="T16" s="740"/>
      <c r="U16" s="740"/>
      <c r="V16" s="740"/>
      <c r="W16" s="740"/>
      <c r="X16" s="740"/>
      <c r="Y16" s="740"/>
      <c r="Z16" s="740"/>
      <c r="AA16" s="740"/>
      <c r="AB16" s="740"/>
      <c r="AC16" s="740"/>
      <c r="AD16" s="740"/>
      <c r="AE16" s="740"/>
      <c r="AF16" s="741"/>
      <c r="AG16" s="742" t="s">
        <v>760</v>
      </c>
      <c r="AH16" s="743"/>
      <c r="AI16" s="743"/>
      <c r="AJ16" s="744"/>
    </row>
    <row r="17" spans="2:36" ht="35.25" customHeight="1">
      <c r="B17" s="745" t="s">
        <v>761</v>
      </c>
      <c r="C17" s="747" t="s">
        <v>762</v>
      </c>
      <c r="D17" s="748"/>
      <c r="E17" s="748"/>
      <c r="F17" s="748"/>
      <c r="G17" s="748"/>
      <c r="H17" s="748"/>
      <c r="I17" s="751" t="s">
        <v>763</v>
      </c>
      <c r="J17" s="753" t="s">
        <v>764</v>
      </c>
      <c r="K17" s="753" t="s">
        <v>765</v>
      </c>
      <c r="L17" s="717" t="s">
        <v>766</v>
      </c>
      <c r="M17" s="772" t="s">
        <v>767</v>
      </c>
      <c r="N17" s="774" t="s">
        <v>768</v>
      </c>
      <c r="O17" s="776" t="s">
        <v>769</v>
      </c>
      <c r="P17" s="735"/>
      <c r="Q17" s="734" t="s">
        <v>770</v>
      </c>
      <c r="R17" s="735"/>
      <c r="S17" s="734" t="s">
        <v>771</v>
      </c>
      <c r="T17" s="735"/>
      <c r="U17" s="734" t="s">
        <v>772</v>
      </c>
      <c r="V17" s="735"/>
      <c r="W17" s="734" t="s">
        <v>773</v>
      </c>
      <c r="X17" s="735"/>
      <c r="Y17" s="734" t="s">
        <v>774</v>
      </c>
      <c r="Z17" s="735"/>
      <c r="AA17" s="734" t="s">
        <v>775</v>
      </c>
      <c r="AB17" s="735"/>
      <c r="AC17" s="734" t="s">
        <v>776</v>
      </c>
      <c r="AD17" s="735"/>
      <c r="AE17" s="734" t="s">
        <v>777</v>
      </c>
      <c r="AF17" s="765"/>
      <c r="AG17" s="766" t="s">
        <v>778</v>
      </c>
      <c r="AH17" s="768" t="s">
        <v>779</v>
      </c>
      <c r="AI17" s="770" t="s">
        <v>780</v>
      </c>
      <c r="AJ17" s="755" t="s">
        <v>781</v>
      </c>
    </row>
    <row r="18" spans="2:36" ht="81" customHeight="1" thickBot="1">
      <c r="B18" s="746"/>
      <c r="C18" s="749"/>
      <c r="D18" s="750"/>
      <c r="E18" s="750"/>
      <c r="F18" s="750"/>
      <c r="G18" s="750"/>
      <c r="H18" s="750"/>
      <c r="I18" s="752"/>
      <c r="J18" s="754" t="s">
        <v>764</v>
      </c>
      <c r="K18" s="754"/>
      <c r="L18" s="718"/>
      <c r="M18" s="773"/>
      <c r="N18" s="775"/>
      <c r="O18" s="399" t="s">
        <v>782</v>
      </c>
      <c r="P18" s="400" t="s">
        <v>783</v>
      </c>
      <c r="Q18" s="401" t="s">
        <v>782</v>
      </c>
      <c r="R18" s="400" t="s">
        <v>783</v>
      </c>
      <c r="S18" s="401" t="s">
        <v>782</v>
      </c>
      <c r="T18" s="400" t="s">
        <v>783</v>
      </c>
      <c r="U18" s="401" t="s">
        <v>782</v>
      </c>
      <c r="V18" s="400" t="s">
        <v>783</v>
      </c>
      <c r="W18" s="401" t="s">
        <v>782</v>
      </c>
      <c r="X18" s="400" t="s">
        <v>783</v>
      </c>
      <c r="Y18" s="401" t="s">
        <v>782</v>
      </c>
      <c r="Z18" s="400" t="s">
        <v>783</v>
      </c>
      <c r="AA18" s="401" t="s">
        <v>782</v>
      </c>
      <c r="AB18" s="400" t="s">
        <v>784</v>
      </c>
      <c r="AC18" s="401" t="s">
        <v>782</v>
      </c>
      <c r="AD18" s="400" t="s">
        <v>784</v>
      </c>
      <c r="AE18" s="401" t="s">
        <v>782</v>
      </c>
      <c r="AF18" s="402" t="s">
        <v>784</v>
      </c>
      <c r="AG18" s="767"/>
      <c r="AH18" s="769"/>
      <c r="AI18" s="771"/>
      <c r="AJ18" s="756"/>
    </row>
    <row r="19" spans="2:36" ht="108" customHeight="1" thickBot="1">
      <c r="B19" s="403" t="s">
        <v>785</v>
      </c>
      <c r="C19" s="757" t="s">
        <v>474</v>
      </c>
      <c r="D19" s="758"/>
      <c r="E19" s="758"/>
      <c r="F19" s="758"/>
      <c r="G19" s="758"/>
      <c r="H19" s="758"/>
      <c r="I19" s="404" t="s">
        <v>472</v>
      </c>
      <c r="J19" s="459">
        <v>0.953</v>
      </c>
      <c r="K19" s="460">
        <v>0.953</v>
      </c>
      <c r="L19" s="406"/>
      <c r="M19" s="407"/>
      <c r="N19" s="408"/>
      <c r="O19" s="455" t="e">
        <f aca="true" t="shared" si="3" ref="O19:AD19">SUM(O21+O24+O27,O30,O32,O35,O38,O41,O44,O47)</f>
        <v>#VALUE!</v>
      </c>
      <c r="P19" s="456">
        <f t="shared" si="3"/>
        <v>0</v>
      </c>
      <c r="Q19" s="456">
        <f t="shared" si="3"/>
        <v>0</v>
      </c>
      <c r="R19" s="456">
        <f t="shared" si="3"/>
        <v>0</v>
      </c>
      <c r="S19" s="456">
        <f t="shared" si="3"/>
        <v>0</v>
      </c>
      <c r="T19" s="456">
        <f t="shared" si="3"/>
        <v>0</v>
      </c>
      <c r="U19" s="456">
        <f t="shared" si="3"/>
        <v>0</v>
      </c>
      <c r="V19" s="456">
        <f t="shared" si="3"/>
        <v>0</v>
      </c>
      <c r="W19" s="456">
        <f t="shared" si="3"/>
        <v>0</v>
      </c>
      <c r="X19" s="456">
        <f t="shared" si="3"/>
        <v>0</v>
      </c>
      <c r="Y19" s="456">
        <f t="shared" si="3"/>
        <v>0</v>
      </c>
      <c r="Z19" s="456">
        <f t="shared" si="3"/>
        <v>0</v>
      </c>
      <c r="AA19" s="456">
        <f t="shared" si="3"/>
        <v>0</v>
      </c>
      <c r="AB19" s="456">
        <f t="shared" si="3"/>
        <v>0</v>
      </c>
      <c r="AC19" s="456">
        <f t="shared" si="3"/>
        <v>0</v>
      </c>
      <c r="AD19" s="456">
        <f t="shared" si="3"/>
        <v>0</v>
      </c>
      <c r="AE19" s="410" t="e">
        <f>SUM(O19,Q19,S19,U19,W19,Y19,AA19,AC19)</f>
        <v>#VALUE!</v>
      </c>
      <c r="AF19" s="411">
        <f>SUM(P19,R19,T19,V19,X19,Z19,AB19,AD19)</f>
        <v>0</v>
      </c>
      <c r="AG19" s="412">
        <f>AG21+AG24</f>
        <v>0</v>
      </c>
      <c r="AH19" s="413"/>
      <c r="AI19" s="413"/>
      <c r="AJ19" s="414"/>
    </row>
    <row r="20" spans="2:36" ht="4.5" customHeight="1" thickBot="1">
      <c r="B20" s="759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0"/>
      <c r="T20" s="760"/>
      <c r="U20" s="760"/>
      <c r="V20" s="760"/>
      <c r="W20" s="760"/>
      <c r="X20" s="760"/>
      <c r="Y20" s="760"/>
      <c r="Z20" s="760"/>
      <c r="AA20" s="760"/>
      <c r="AB20" s="760"/>
      <c r="AC20" s="760"/>
      <c r="AD20" s="760"/>
      <c r="AE20" s="760"/>
      <c r="AF20" s="760"/>
      <c r="AG20" s="760"/>
      <c r="AH20" s="760"/>
      <c r="AI20" s="760"/>
      <c r="AJ20" s="761"/>
    </row>
    <row r="21" spans="2:36" ht="108" customHeight="1" thickBot="1">
      <c r="B21" s="415" t="s">
        <v>44</v>
      </c>
      <c r="C21" s="416" t="s">
        <v>786</v>
      </c>
      <c r="D21" s="416" t="s">
        <v>787</v>
      </c>
      <c r="E21" s="416" t="s">
        <v>788</v>
      </c>
      <c r="F21" s="416" t="s">
        <v>789</v>
      </c>
      <c r="G21" s="416" t="s">
        <v>790</v>
      </c>
      <c r="H21" s="417" t="s">
        <v>791</v>
      </c>
      <c r="I21" s="418" t="s">
        <v>792</v>
      </c>
      <c r="J21" s="419"/>
      <c r="K21" s="419"/>
      <c r="L21" s="419"/>
      <c r="M21" s="419"/>
      <c r="N21" s="420"/>
      <c r="O21" s="421">
        <f>SUM(O22:O22)</f>
        <v>0</v>
      </c>
      <c r="P21" s="422">
        <f>SUM(P22:P22)</f>
        <v>0</v>
      </c>
      <c r="Q21" s="423">
        <f aca="true" t="shared" si="4" ref="Q21:AA21">SUM(Q22:Q22)</f>
        <v>0</v>
      </c>
      <c r="R21" s="422">
        <f t="shared" si="4"/>
        <v>0</v>
      </c>
      <c r="S21" s="423">
        <f t="shared" si="4"/>
        <v>0</v>
      </c>
      <c r="T21" s="422">
        <f t="shared" si="4"/>
        <v>0</v>
      </c>
      <c r="U21" s="423">
        <f t="shared" si="4"/>
        <v>0</v>
      </c>
      <c r="V21" s="422">
        <f t="shared" si="4"/>
        <v>0</v>
      </c>
      <c r="W21" s="423">
        <f t="shared" si="4"/>
        <v>0</v>
      </c>
      <c r="X21" s="422">
        <f t="shared" si="4"/>
        <v>0</v>
      </c>
      <c r="Y21" s="423">
        <f t="shared" si="4"/>
        <v>0</v>
      </c>
      <c r="Z21" s="422">
        <f t="shared" si="4"/>
        <v>0</v>
      </c>
      <c r="AA21" s="423">
        <f t="shared" si="4"/>
        <v>0</v>
      </c>
      <c r="AB21" s="422">
        <f>SUM(AB22:AB22)</f>
        <v>0</v>
      </c>
      <c r="AC21" s="423">
        <f>SUM(AC22:AC22)</f>
        <v>0</v>
      </c>
      <c r="AD21" s="422">
        <f>SUM(AD22:AD22)</f>
        <v>0</v>
      </c>
      <c r="AE21" s="423">
        <f>SUM(O21,Q21,S21,U21,W21,Y21,AA21,AC21)</f>
        <v>0</v>
      </c>
      <c r="AF21" s="422">
        <f>SUM(P21,R21,T21,V21,X21,Z21,AB21,AD21)</f>
        <v>0</v>
      </c>
      <c r="AG21" s="424">
        <f>SUM(AG22:AG22)</f>
        <v>0</v>
      </c>
      <c r="AH21" s="425"/>
      <c r="AI21" s="425"/>
      <c r="AJ21" s="426"/>
    </row>
    <row r="22" spans="2:36" ht="108" customHeight="1" thickBot="1">
      <c r="B22" s="467"/>
      <c r="C22" s="428"/>
      <c r="D22" s="429"/>
      <c r="E22" s="429"/>
      <c r="F22" s="430"/>
      <c r="G22" s="429"/>
      <c r="H22" s="431" t="s">
        <v>476</v>
      </c>
      <c r="I22" s="431" t="s">
        <v>952</v>
      </c>
      <c r="J22" s="431">
        <v>1</v>
      </c>
      <c r="K22" s="432">
        <v>4</v>
      </c>
      <c r="L22" s="433"/>
      <c r="M22" s="433"/>
      <c r="N22" s="434"/>
      <c r="O22" s="435"/>
      <c r="P22" s="436"/>
      <c r="Q22" s="437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9"/>
      <c r="AF22" s="439"/>
      <c r="AG22" s="440"/>
      <c r="AH22" s="441"/>
      <c r="AI22" s="441"/>
      <c r="AJ22" s="442"/>
    </row>
    <row r="23" spans="2:36" ht="4.5" customHeight="1" thickBot="1">
      <c r="B23" s="762"/>
      <c r="C23" s="763"/>
      <c r="D23" s="763"/>
      <c r="E23" s="763"/>
      <c r="F23" s="763"/>
      <c r="G23" s="763"/>
      <c r="H23" s="763"/>
      <c r="I23" s="763"/>
      <c r="J23" s="763"/>
      <c r="K23" s="763"/>
      <c r="L23" s="763"/>
      <c r="M23" s="763"/>
      <c r="N23" s="763"/>
      <c r="O23" s="763"/>
      <c r="P23" s="763"/>
      <c r="Q23" s="763"/>
      <c r="R23" s="763"/>
      <c r="S23" s="763"/>
      <c r="T23" s="763"/>
      <c r="U23" s="763"/>
      <c r="V23" s="763"/>
      <c r="W23" s="763"/>
      <c r="X23" s="763"/>
      <c r="Y23" s="763"/>
      <c r="Z23" s="763"/>
      <c r="AA23" s="763"/>
      <c r="AB23" s="763"/>
      <c r="AC23" s="763"/>
      <c r="AD23" s="763"/>
      <c r="AE23" s="763"/>
      <c r="AF23" s="763"/>
      <c r="AG23" s="763"/>
      <c r="AH23" s="763"/>
      <c r="AI23" s="763"/>
      <c r="AJ23" s="764"/>
    </row>
    <row r="24" spans="2:36" ht="108" customHeight="1" thickBot="1">
      <c r="B24" s="415" t="s">
        <v>44</v>
      </c>
      <c r="C24" s="416" t="s">
        <v>786</v>
      </c>
      <c r="D24" s="416" t="s">
        <v>787</v>
      </c>
      <c r="E24" s="416" t="s">
        <v>793</v>
      </c>
      <c r="F24" s="416" t="s">
        <v>789</v>
      </c>
      <c r="G24" s="416" t="s">
        <v>790</v>
      </c>
      <c r="H24" s="417" t="s">
        <v>791</v>
      </c>
      <c r="I24" s="418" t="s">
        <v>792</v>
      </c>
      <c r="J24" s="416"/>
      <c r="K24" s="443"/>
      <c r="L24" s="443"/>
      <c r="M24" s="419"/>
      <c r="N24" s="420"/>
      <c r="O24" s="421">
        <f>SUM(O25:O25)</f>
        <v>0</v>
      </c>
      <c r="P24" s="422">
        <f>SUM(P25:P25)</f>
        <v>0</v>
      </c>
      <c r="Q24" s="423">
        <f aca="true" t="shared" si="5" ref="Q24:AD24">SUM(Q25:Q25)</f>
        <v>0</v>
      </c>
      <c r="R24" s="422">
        <f t="shared" si="5"/>
        <v>0</v>
      </c>
      <c r="S24" s="423">
        <f t="shared" si="5"/>
        <v>0</v>
      </c>
      <c r="T24" s="422">
        <f t="shared" si="5"/>
        <v>0</v>
      </c>
      <c r="U24" s="423">
        <f t="shared" si="5"/>
        <v>0</v>
      </c>
      <c r="V24" s="422">
        <f t="shared" si="5"/>
        <v>0</v>
      </c>
      <c r="W24" s="423">
        <f t="shared" si="5"/>
        <v>0</v>
      </c>
      <c r="X24" s="422">
        <f t="shared" si="5"/>
        <v>0</v>
      </c>
      <c r="Y24" s="423">
        <f t="shared" si="5"/>
        <v>0</v>
      </c>
      <c r="Z24" s="422">
        <f t="shared" si="5"/>
        <v>0</v>
      </c>
      <c r="AA24" s="423">
        <f t="shared" si="5"/>
        <v>0</v>
      </c>
      <c r="AB24" s="422">
        <f t="shared" si="5"/>
        <v>0</v>
      </c>
      <c r="AC24" s="423">
        <f t="shared" si="5"/>
        <v>0</v>
      </c>
      <c r="AD24" s="422">
        <f t="shared" si="5"/>
        <v>0</v>
      </c>
      <c r="AE24" s="423">
        <f>SUM(O24,Q24,S24,U24,W24,Y24,AA24,AC24)</f>
        <v>0</v>
      </c>
      <c r="AF24" s="422">
        <f>SUM(P24,R24,T24,V24,X24,Z24,AB24,AD24)</f>
        <v>0</v>
      </c>
      <c r="AG24" s="424">
        <f>SUM(AG25:AG25)</f>
        <v>0</v>
      </c>
      <c r="AH24" s="425"/>
      <c r="AI24" s="425"/>
      <c r="AJ24" s="426"/>
    </row>
    <row r="25" spans="2:36" ht="108" customHeight="1" thickBot="1">
      <c r="B25" s="427" t="s">
        <v>590</v>
      </c>
      <c r="C25" s="428"/>
      <c r="D25" s="429"/>
      <c r="E25" s="429"/>
      <c r="F25" s="444"/>
      <c r="G25" s="429"/>
      <c r="H25" s="445" t="s">
        <v>740</v>
      </c>
      <c r="I25" s="446" t="s">
        <v>487</v>
      </c>
      <c r="J25" s="431">
        <v>4</v>
      </c>
      <c r="K25" s="447">
        <v>4</v>
      </c>
      <c r="L25" s="448"/>
      <c r="M25" s="449"/>
      <c r="N25" s="450"/>
      <c r="O25" s="451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52"/>
      <c r="AH25" s="441"/>
      <c r="AI25" s="449"/>
      <c r="AJ25" s="453"/>
    </row>
    <row r="26" spans="2:36" ht="52.5" customHeight="1" thickBot="1">
      <c r="B26" s="762"/>
      <c r="C26" s="763"/>
      <c r="D26" s="763"/>
      <c r="E26" s="763"/>
      <c r="F26" s="763"/>
      <c r="G26" s="763"/>
      <c r="H26" s="763"/>
      <c r="I26" s="763"/>
      <c r="J26" s="763"/>
      <c r="K26" s="763"/>
      <c r="L26" s="763"/>
      <c r="M26" s="763"/>
      <c r="N26" s="763"/>
      <c r="O26" s="763"/>
      <c r="P26" s="763"/>
      <c r="Q26" s="763"/>
      <c r="R26" s="763"/>
      <c r="S26" s="763"/>
      <c r="T26" s="763"/>
      <c r="U26" s="763"/>
      <c r="V26" s="763"/>
      <c r="W26" s="763"/>
      <c r="X26" s="763"/>
      <c r="Y26" s="763"/>
      <c r="Z26" s="763"/>
      <c r="AA26" s="763"/>
      <c r="AB26" s="763"/>
      <c r="AC26" s="763"/>
      <c r="AD26" s="763"/>
      <c r="AE26" s="763"/>
      <c r="AF26" s="763"/>
      <c r="AG26" s="763"/>
      <c r="AH26" s="763"/>
      <c r="AI26" s="763"/>
      <c r="AJ26" s="764"/>
    </row>
    <row r="27" spans="2:36" ht="35.25" customHeight="1" thickBot="1">
      <c r="B27" s="736" t="s">
        <v>951</v>
      </c>
      <c r="C27" s="737"/>
      <c r="D27" s="738"/>
      <c r="E27" s="398"/>
      <c r="F27" s="737" t="s">
        <v>816</v>
      </c>
      <c r="G27" s="737"/>
      <c r="H27" s="737"/>
      <c r="I27" s="737"/>
      <c r="J27" s="737"/>
      <c r="K27" s="737"/>
      <c r="L27" s="737"/>
      <c r="M27" s="737"/>
      <c r="N27" s="738"/>
      <c r="O27" s="739" t="s">
        <v>759</v>
      </c>
      <c r="P27" s="740"/>
      <c r="Q27" s="740"/>
      <c r="R27" s="740"/>
      <c r="S27" s="740"/>
      <c r="T27" s="740"/>
      <c r="U27" s="740"/>
      <c r="V27" s="740"/>
      <c r="W27" s="740"/>
      <c r="X27" s="740"/>
      <c r="Y27" s="740"/>
      <c r="Z27" s="740"/>
      <c r="AA27" s="740"/>
      <c r="AB27" s="740"/>
      <c r="AC27" s="740"/>
      <c r="AD27" s="740"/>
      <c r="AE27" s="740"/>
      <c r="AF27" s="741"/>
      <c r="AG27" s="742" t="s">
        <v>760</v>
      </c>
      <c r="AH27" s="743"/>
      <c r="AI27" s="743"/>
      <c r="AJ27" s="744"/>
    </row>
    <row r="28" spans="2:36" ht="35.25" customHeight="1">
      <c r="B28" s="745" t="s">
        <v>761</v>
      </c>
      <c r="C28" s="747" t="s">
        <v>762</v>
      </c>
      <c r="D28" s="748"/>
      <c r="E28" s="748"/>
      <c r="F28" s="748"/>
      <c r="G28" s="748"/>
      <c r="H28" s="748"/>
      <c r="I28" s="751" t="s">
        <v>763</v>
      </c>
      <c r="J28" s="753" t="s">
        <v>764</v>
      </c>
      <c r="K28" s="753" t="s">
        <v>765</v>
      </c>
      <c r="L28" s="717" t="s">
        <v>766</v>
      </c>
      <c r="M28" s="772" t="s">
        <v>767</v>
      </c>
      <c r="N28" s="774" t="s">
        <v>768</v>
      </c>
      <c r="O28" s="776" t="s">
        <v>769</v>
      </c>
      <c r="P28" s="735"/>
      <c r="Q28" s="734" t="s">
        <v>770</v>
      </c>
      <c r="R28" s="735"/>
      <c r="S28" s="734" t="s">
        <v>771</v>
      </c>
      <c r="T28" s="735"/>
      <c r="U28" s="734" t="s">
        <v>772</v>
      </c>
      <c r="V28" s="735"/>
      <c r="W28" s="734" t="s">
        <v>773</v>
      </c>
      <c r="X28" s="735"/>
      <c r="Y28" s="734" t="s">
        <v>774</v>
      </c>
      <c r="Z28" s="735"/>
      <c r="AA28" s="734" t="s">
        <v>775</v>
      </c>
      <c r="AB28" s="735"/>
      <c r="AC28" s="734" t="s">
        <v>776</v>
      </c>
      <c r="AD28" s="735"/>
      <c r="AE28" s="734" t="s">
        <v>777</v>
      </c>
      <c r="AF28" s="765"/>
      <c r="AG28" s="766" t="s">
        <v>778</v>
      </c>
      <c r="AH28" s="768" t="s">
        <v>779</v>
      </c>
      <c r="AI28" s="770" t="s">
        <v>780</v>
      </c>
      <c r="AJ28" s="755" t="s">
        <v>781</v>
      </c>
    </row>
    <row r="29" spans="2:36" ht="80.25" customHeight="1" thickBot="1">
      <c r="B29" s="746"/>
      <c r="C29" s="749"/>
      <c r="D29" s="750"/>
      <c r="E29" s="750"/>
      <c r="F29" s="750"/>
      <c r="G29" s="750"/>
      <c r="H29" s="750"/>
      <c r="I29" s="752"/>
      <c r="J29" s="754" t="s">
        <v>764</v>
      </c>
      <c r="K29" s="754"/>
      <c r="L29" s="718"/>
      <c r="M29" s="773"/>
      <c r="N29" s="775"/>
      <c r="O29" s="399" t="s">
        <v>782</v>
      </c>
      <c r="P29" s="400" t="s">
        <v>783</v>
      </c>
      <c r="Q29" s="401" t="s">
        <v>782</v>
      </c>
      <c r="R29" s="400" t="s">
        <v>783</v>
      </c>
      <c r="S29" s="401" t="s">
        <v>782</v>
      </c>
      <c r="T29" s="400" t="s">
        <v>783</v>
      </c>
      <c r="U29" s="401" t="s">
        <v>782</v>
      </c>
      <c r="V29" s="400" t="s">
        <v>783</v>
      </c>
      <c r="W29" s="401" t="s">
        <v>782</v>
      </c>
      <c r="X29" s="400" t="s">
        <v>783</v>
      </c>
      <c r="Y29" s="401" t="s">
        <v>782</v>
      </c>
      <c r="Z29" s="400" t="s">
        <v>783</v>
      </c>
      <c r="AA29" s="401" t="s">
        <v>782</v>
      </c>
      <c r="AB29" s="400" t="s">
        <v>784</v>
      </c>
      <c r="AC29" s="401" t="s">
        <v>782</v>
      </c>
      <c r="AD29" s="400" t="s">
        <v>784</v>
      </c>
      <c r="AE29" s="401" t="s">
        <v>782</v>
      </c>
      <c r="AF29" s="402" t="s">
        <v>784</v>
      </c>
      <c r="AG29" s="767"/>
      <c r="AH29" s="769"/>
      <c r="AI29" s="771"/>
      <c r="AJ29" s="756"/>
    </row>
    <row r="30" spans="2:36" ht="108" customHeight="1" thickBot="1">
      <c r="B30" s="403" t="s">
        <v>785</v>
      </c>
      <c r="C30" s="757" t="s">
        <v>481</v>
      </c>
      <c r="D30" s="758"/>
      <c r="E30" s="758"/>
      <c r="F30" s="758"/>
      <c r="G30" s="758"/>
      <c r="H30" s="758"/>
      <c r="I30" s="404" t="s">
        <v>535</v>
      </c>
      <c r="J30" s="405">
        <v>160</v>
      </c>
      <c r="K30" s="406">
        <v>160</v>
      </c>
      <c r="L30" s="406"/>
      <c r="M30" s="407"/>
      <c r="N30" s="408"/>
      <c r="O30" s="409">
        <f>SUM(O31,O34,O37,O40)</f>
        <v>0</v>
      </c>
      <c r="P30" s="410">
        <f aca="true" t="shared" si="6" ref="P30:AD30">SUM(P31,P34,P37,P40)</f>
        <v>0</v>
      </c>
      <c r="Q30" s="410">
        <f t="shared" si="6"/>
        <v>0</v>
      </c>
      <c r="R30" s="410">
        <f t="shared" si="6"/>
        <v>0</v>
      </c>
      <c r="S30" s="410">
        <f t="shared" si="6"/>
        <v>0</v>
      </c>
      <c r="T30" s="410">
        <f t="shared" si="6"/>
        <v>0</v>
      </c>
      <c r="U30" s="410">
        <f t="shared" si="6"/>
        <v>0</v>
      </c>
      <c r="V30" s="410">
        <f t="shared" si="6"/>
        <v>0</v>
      </c>
      <c r="W30" s="410">
        <f t="shared" si="6"/>
        <v>0</v>
      </c>
      <c r="X30" s="410">
        <f t="shared" si="6"/>
        <v>0</v>
      </c>
      <c r="Y30" s="410">
        <f t="shared" si="6"/>
        <v>0</v>
      </c>
      <c r="Z30" s="410">
        <f t="shared" si="6"/>
        <v>0</v>
      </c>
      <c r="AA30" s="410">
        <f t="shared" si="6"/>
        <v>0</v>
      </c>
      <c r="AB30" s="410">
        <f t="shared" si="6"/>
        <v>0</v>
      </c>
      <c r="AC30" s="410">
        <f t="shared" si="6"/>
        <v>0</v>
      </c>
      <c r="AD30" s="410">
        <f t="shared" si="6"/>
        <v>0</v>
      </c>
      <c r="AE30" s="410">
        <f>SUM(O30,Q30,S30,U30,W30,Y30,AA30,AC30)</f>
        <v>0</v>
      </c>
      <c r="AF30" s="411">
        <f>SUM(P30,R30,T30,V30,X30,Z30,AB30,AD30)</f>
        <v>0</v>
      </c>
      <c r="AG30" s="412">
        <f>AG31+AG34</f>
        <v>0</v>
      </c>
      <c r="AH30" s="413"/>
      <c r="AI30" s="413"/>
      <c r="AJ30" s="414"/>
    </row>
    <row r="31" spans="2:36" ht="4.5" customHeight="1" thickBot="1">
      <c r="B31" s="762"/>
      <c r="C31" s="763"/>
      <c r="D31" s="763"/>
      <c r="E31" s="763"/>
      <c r="F31" s="763"/>
      <c r="G31" s="763"/>
      <c r="H31" s="763"/>
      <c r="I31" s="763"/>
      <c r="J31" s="763"/>
      <c r="K31" s="763"/>
      <c r="L31" s="763"/>
      <c r="M31" s="763"/>
      <c r="N31" s="763"/>
      <c r="O31" s="763"/>
      <c r="P31" s="763"/>
      <c r="Q31" s="763"/>
      <c r="R31" s="763"/>
      <c r="S31" s="763"/>
      <c r="T31" s="763"/>
      <c r="U31" s="763"/>
      <c r="V31" s="763"/>
      <c r="W31" s="763"/>
      <c r="X31" s="763"/>
      <c r="Y31" s="763"/>
      <c r="Z31" s="763"/>
      <c r="AA31" s="763"/>
      <c r="AB31" s="763"/>
      <c r="AC31" s="763"/>
      <c r="AD31" s="763"/>
      <c r="AE31" s="763"/>
      <c r="AF31" s="763"/>
      <c r="AG31" s="763"/>
      <c r="AH31" s="763"/>
      <c r="AI31" s="763"/>
      <c r="AJ31" s="764"/>
    </row>
    <row r="32" spans="2:36" ht="108" customHeight="1" thickBot="1">
      <c r="B32" s="415" t="s">
        <v>44</v>
      </c>
      <c r="C32" s="416" t="s">
        <v>786</v>
      </c>
      <c r="D32" s="416" t="s">
        <v>787</v>
      </c>
      <c r="E32" s="416" t="s">
        <v>788</v>
      </c>
      <c r="F32" s="416" t="s">
        <v>789</v>
      </c>
      <c r="G32" s="416" t="s">
        <v>790</v>
      </c>
      <c r="H32" s="417" t="s">
        <v>791</v>
      </c>
      <c r="I32" s="418" t="s">
        <v>792</v>
      </c>
      <c r="J32" s="419"/>
      <c r="K32" s="419"/>
      <c r="L32" s="419"/>
      <c r="M32" s="419"/>
      <c r="N32" s="420"/>
      <c r="O32" s="421">
        <f>SUM(O33:O33)</f>
        <v>0</v>
      </c>
      <c r="P32" s="422">
        <f>SUM(P33:P33)</f>
        <v>0</v>
      </c>
      <c r="Q32" s="423">
        <f aca="true" t="shared" si="7" ref="Q32:AA32">SUM(Q33:Q33)</f>
        <v>0</v>
      </c>
      <c r="R32" s="422">
        <f t="shared" si="7"/>
        <v>0</v>
      </c>
      <c r="S32" s="423">
        <f t="shared" si="7"/>
        <v>0</v>
      </c>
      <c r="T32" s="422">
        <f t="shared" si="7"/>
        <v>0</v>
      </c>
      <c r="U32" s="423">
        <f t="shared" si="7"/>
        <v>0</v>
      </c>
      <c r="V32" s="422">
        <f t="shared" si="7"/>
        <v>0</v>
      </c>
      <c r="W32" s="423">
        <f t="shared" si="7"/>
        <v>0</v>
      </c>
      <c r="X32" s="422">
        <f t="shared" si="7"/>
        <v>0</v>
      </c>
      <c r="Y32" s="423">
        <f t="shared" si="7"/>
        <v>0</v>
      </c>
      <c r="Z32" s="422">
        <f t="shared" si="7"/>
        <v>0</v>
      </c>
      <c r="AA32" s="423">
        <f t="shared" si="7"/>
        <v>0</v>
      </c>
      <c r="AB32" s="422">
        <f>SUM(AB33:AB33)</f>
        <v>0</v>
      </c>
      <c r="AC32" s="423">
        <f>SUM(AC33:AC33)</f>
        <v>0</v>
      </c>
      <c r="AD32" s="422">
        <f>SUM(AD33:AD33)</f>
        <v>0</v>
      </c>
      <c r="AE32" s="423">
        <f>SUM(O32,Q32,S32,U32,W32,Y32,AA32,AC32)</f>
        <v>0</v>
      </c>
      <c r="AF32" s="422">
        <f>SUM(P32,R32,T32,V32,X32,Z32,AB32,AD32)</f>
        <v>0</v>
      </c>
      <c r="AG32" s="424">
        <f>SUM(AG33:AG33)</f>
        <v>0</v>
      </c>
      <c r="AH32" s="425"/>
      <c r="AI32" s="425"/>
      <c r="AJ32" s="426"/>
    </row>
    <row r="33" spans="2:36" ht="108" customHeight="1" thickBot="1">
      <c r="B33" s="427" t="s">
        <v>596</v>
      </c>
      <c r="C33" s="428"/>
      <c r="D33" s="429"/>
      <c r="E33" s="429"/>
      <c r="F33" s="430"/>
      <c r="G33" s="429"/>
      <c r="H33" s="431" t="s">
        <v>478</v>
      </c>
      <c r="I33" s="431" t="s">
        <v>536</v>
      </c>
      <c r="J33" s="431">
        <v>0</v>
      </c>
      <c r="K33" s="432">
        <v>54</v>
      </c>
      <c r="L33" s="433"/>
      <c r="M33" s="433"/>
      <c r="N33" s="434"/>
      <c r="O33" s="435"/>
      <c r="P33" s="436"/>
      <c r="Q33" s="437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8"/>
      <c r="AC33" s="438"/>
      <c r="AD33" s="438"/>
      <c r="AE33" s="439"/>
      <c r="AF33" s="439"/>
      <c r="AG33" s="440"/>
      <c r="AH33" s="441"/>
      <c r="AI33" s="441"/>
      <c r="AJ33" s="442"/>
    </row>
    <row r="34" spans="2:36" ht="4.5" customHeight="1" thickBot="1">
      <c r="B34" s="762"/>
      <c r="C34" s="763"/>
      <c r="D34" s="763"/>
      <c r="E34" s="763"/>
      <c r="F34" s="763"/>
      <c r="G34" s="763"/>
      <c r="H34" s="763"/>
      <c r="I34" s="763"/>
      <c r="J34" s="763"/>
      <c r="K34" s="763"/>
      <c r="L34" s="763"/>
      <c r="M34" s="763"/>
      <c r="N34" s="763"/>
      <c r="O34" s="763"/>
      <c r="P34" s="763"/>
      <c r="Q34" s="763"/>
      <c r="R34" s="763"/>
      <c r="S34" s="763"/>
      <c r="T34" s="763"/>
      <c r="U34" s="763"/>
      <c r="V34" s="763"/>
      <c r="W34" s="763"/>
      <c r="X34" s="763"/>
      <c r="Y34" s="763"/>
      <c r="Z34" s="763"/>
      <c r="AA34" s="763"/>
      <c r="AB34" s="763"/>
      <c r="AC34" s="763"/>
      <c r="AD34" s="763"/>
      <c r="AE34" s="763"/>
      <c r="AF34" s="763"/>
      <c r="AG34" s="763"/>
      <c r="AH34" s="763"/>
      <c r="AI34" s="763"/>
      <c r="AJ34" s="764"/>
    </row>
    <row r="35" spans="2:36" ht="108" customHeight="1" thickBot="1">
      <c r="B35" s="415" t="s">
        <v>44</v>
      </c>
      <c r="C35" s="416" t="s">
        <v>786</v>
      </c>
      <c r="D35" s="416" t="s">
        <v>787</v>
      </c>
      <c r="E35" s="416" t="s">
        <v>793</v>
      </c>
      <c r="F35" s="416" t="s">
        <v>789</v>
      </c>
      <c r="G35" s="416" t="s">
        <v>790</v>
      </c>
      <c r="H35" s="417" t="s">
        <v>791</v>
      </c>
      <c r="I35" s="418" t="s">
        <v>792</v>
      </c>
      <c r="J35" s="416"/>
      <c r="K35" s="443"/>
      <c r="L35" s="443"/>
      <c r="M35" s="419"/>
      <c r="N35" s="420"/>
      <c r="O35" s="421">
        <f>SUM(O36:O36)</f>
        <v>0</v>
      </c>
      <c r="P35" s="422">
        <f>SUM(P36:P36)</f>
        <v>0</v>
      </c>
      <c r="Q35" s="423">
        <f aca="true" t="shared" si="8" ref="Q35:AD35">SUM(Q36:Q36)</f>
        <v>0</v>
      </c>
      <c r="R35" s="422">
        <f t="shared" si="8"/>
        <v>0</v>
      </c>
      <c r="S35" s="423">
        <f t="shared" si="8"/>
        <v>0</v>
      </c>
      <c r="T35" s="422">
        <f t="shared" si="8"/>
        <v>0</v>
      </c>
      <c r="U35" s="423">
        <f t="shared" si="8"/>
        <v>0</v>
      </c>
      <c r="V35" s="422">
        <f t="shared" si="8"/>
        <v>0</v>
      </c>
      <c r="W35" s="423">
        <f t="shared" si="8"/>
        <v>0</v>
      </c>
      <c r="X35" s="422">
        <f t="shared" si="8"/>
        <v>0</v>
      </c>
      <c r="Y35" s="423">
        <f t="shared" si="8"/>
        <v>0</v>
      </c>
      <c r="Z35" s="422">
        <f t="shared" si="8"/>
        <v>0</v>
      </c>
      <c r="AA35" s="423">
        <f t="shared" si="8"/>
        <v>0</v>
      </c>
      <c r="AB35" s="422">
        <f t="shared" si="8"/>
        <v>0</v>
      </c>
      <c r="AC35" s="423">
        <f t="shared" si="8"/>
        <v>0</v>
      </c>
      <c r="AD35" s="422">
        <f t="shared" si="8"/>
        <v>0</v>
      </c>
      <c r="AE35" s="423">
        <f>SUM(O35,Q35,S35,U35,W35,Y35,AA35,AC35)</f>
        <v>0</v>
      </c>
      <c r="AF35" s="422">
        <f>SUM(P35,R35,T35,V35,X35,Z35,AB35,AD35)</f>
        <v>0</v>
      </c>
      <c r="AG35" s="424">
        <f>SUM(AG36:AG36)</f>
        <v>0</v>
      </c>
      <c r="AH35" s="425"/>
      <c r="AI35" s="425"/>
      <c r="AJ35" s="426"/>
    </row>
    <row r="36" spans="2:36" ht="108" customHeight="1" thickBot="1">
      <c r="B36" s="427" t="s">
        <v>592</v>
      </c>
      <c r="C36" s="428"/>
      <c r="D36" s="429"/>
      <c r="E36" s="429"/>
      <c r="F36" s="444"/>
      <c r="G36" s="429"/>
      <c r="H36" s="445" t="s">
        <v>953</v>
      </c>
      <c r="I36" s="446" t="s">
        <v>487</v>
      </c>
      <c r="J36" s="431">
        <v>0</v>
      </c>
      <c r="K36" s="447">
        <v>4</v>
      </c>
      <c r="L36" s="448"/>
      <c r="M36" s="449"/>
      <c r="N36" s="450"/>
      <c r="O36" s="451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39"/>
      <c r="AA36" s="439"/>
      <c r="AB36" s="439"/>
      <c r="AC36" s="439"/>
      <c r="AD36" s="439"/>
      <c r="AE36" s="439"/>
      <c r="AF36" s="439"/>
      <c r="AG36" s="452"/>
      <c r="AH36" s="441"/>
      <c r="AI36" s="449"/>
      <c r="AJ36" s="453"/>
    </row>
    <row r="37" spans="2:36" ht="4.5" customHeight="1" thickBot="1">
      <c r="B37" s="762"/>
      <c r="C37" s="763"/>
      <c r="D37" s="763"/>
      <c r="E37" s="763"/>
      <c r="F37" s="763"/>
      <c r="G37" s="763"/>
      <c r="H37" s="763"/>
      <c r="I37" s="763"/>
      <c r="J37" s="763"/>
      <c r="K37" s="763"/>
      <c r="L37" s="763"/>
      <c r="M37" s="763"/>
      <c r="N37" s="763"/>
      <c r="O37" s="763"/>
      <c r="P37" s="763"/>
      <c r="Q37" s="763"/>
      <c r="R37" s="763"/>
      <c r="S37" s="763"/>
      <c r="T37" s="763"/>
      <c r="U37" s="763"/>
      <c r="V37" s="763"/>
      <c r="W37" s="763"/>
      <c r="X37" s="763"/>
      <c r="Y37" s="763"/>
      <c r="Z37" s="763"/>
      <c r="AA37" s="763"/>
      <c r="AB37" s="763"/>
      <c r="AC37" s="763"/>
      <c r="AD37" s="763"/>
      <c r="AE37" s="763"/>
      <c r="AF37" s="763"/>
      <c r="AG37" s="763"/>
      <c r="AH37" s="763"/>
      <c r="AI37" s="763"/>
      <c r="AJ37" s="764"/>
    </row>
    <row r="38" spans="2:36" ht="108" customHeight="1" thickBot="1">
      <c r="B38" s="415" t="s">
        <v>44</v>
      </c>
      <c r="C38" s="416" t="s">
        <v>786</v>
      </c>
      <c r="D38" s="416" t="s">
        <v>787</v>
      </c>
      <c r="E38" s="416" t="s">
        <v>788</v>
      </c>
      <c r="F38" s="416" t="s">
        <v>789</v>
      </c>
      <c r="G38" s="416" t="s">
        <v>790</v>
      </c>
      <c r="H38" s="417" t="s">
        <v>791</v>
      </c>
      <c r="I38" s="418" t="s">
        <v>792</v>
      </c>
      <c r="J38" s="419"/>
      <c r="K38" s="419"/>
      <c r="L38" s="419"/>
      <c r="M38" s="419"/>
      <c r="N38" s="420"/>
      <c r="O38" s="421">
        <f>SUM(O39:O39)</f>
        <v>0</v>
      </c>
      <c r="P38" s="422">
        <f>SUM(P39:P39)</f>
        <v>0</v>
      </c>
      <c r="Q38" s="423">
        <f aca="true" t="shared" si="9" ref="Q38:AA38">SUM(Q39:Q39)</f>
        <v>0</v>
      </c>
      <c r="R38" s="422">
        <f t="shared" si="9"/>
        <v>0</v>
      </c>
      <c r="S38" s="423">
        <f t="shared" si="9"/>
        <v>0</v>
      </c>
      <c r="T38" s="422">
        <f t="shared" si="9"/>
        <v>0</v>
      </c>
      <c r="U38" s="423">
        <f t="shared" si="9"/>
        <v>0</v>
      </c>
      <c r="V38" s="422">
        <f t="shared" si="9"/>
        <v>0</v>
      </c>
      <c r="W38" s="423">
        <f t="shared" si="9"/>
        <v>0</v>
      </c>
      <c r="X38" s="422">
        <f t="shared" si="9"/>
        <v>0</v>
      </c>
      <c r="Y38" s="423">
        <f t="shared" si="9"/>
        <v>0</v>
      </c>
      <c r="Z38" s="422">
        <f t="shared" si="9"/>
        <v>0</v>
      </c>
      <c r="AA38" s="423">
        <f t="shared" si="9"/>
        <v>0</v>
      </c>
      <c r="AB38" s="422">
        <f>SUM(AB39:AB39)</f>
        <v>0</v>
      </c>
      <c r="AC38" s="423">
        <f>SUM(AC39:AC39)</f>
        <v>0</v>
      </c>
      <c r="AD38" s="422">
        <f>SUM(AD39:AD39)</f>
        <v>0</v>
      </c>
      <c r="AE38" s="423">
        <f>SUM(O38,Q38,S38,U38,W38,Y38,AA38,AC38)</f>
        <v>0</v>
      </c>
      <c r="AF38" s="422">
        <f>SUM(P38,R38,T38,V38,X38,Z38,AB38,AD38)</f>
        <v>0</v>
      </c>
      <c r="AG38" s="424">
        <f>SUM(AG39:AG39)</f>
        <v>0</v>
      </c>
      <c r="AH38" s="425"/>
      <c r="AI38" s="425"/>
      <c r="AJ38" s="426"/>
    </row>
    <row r="39" spans="2:36" ht="108" customHeight="1" thickBot="1">
      <c r="B39" s="427" t="s">
        <v>594</v>
      </c>
      <c r="C39" s="428"/>
      <c r="D39" s="429"/>
      <c r="E39" s="429"/>
      <c r="F39" s="430"/>
      <c r="G39" s="429"/>
      <c r="H39" s="431" t="s">
        <v>954</v>
      </c>
      <c r="I39" s="431" t="s">
        <v>488</v>
      </c>
      <c r="J39" s="431">
        <v>1</v>
      </c>
      <c r="K39" s="432">
        <v>4</v>
      </c>
      <c r="L39" s="433"/>
      <c r="M39" s="433"/>
      <c r="N39" s="434"/>
      <c r="O39" s="435"/>
      <c r="P39" s="436"/>
      <c r="Q39" s="437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9"/>
      <c r="AF39" s="439"/>
      <c r="AG39" s="440"/>
      <c r="AH39" s="441"/>
      <c r="AI39" s="441"/>
      <c r="AJ39" s="442"/>
    </row>
    <row r="40" spans="2:36" ht="4.5" customHeight="1" thickBot="1">
      <c r="B40" s="762"/>
      <c r="C40" s="763"/>
      <c r="D40" s="763"/>
      <c r="E40" s="763"/>
      <c r="F40" s="763"/>
      <c r="G40" s="763"/>
      <c r="H40" s="763"/>
      <c r="I40" s="763"/>
      <c r="J40" s="763"/>
      <c r="K40" s="763"/>
      <c r="L40" s="763"/>
      <c r="M40" s="763"/>
      <c r="N40" s="763"/>
      <c r="O40" s="763"/>
      <c r="P40" s="763"/>
      <c r="Q40" s="763"/>
      <c r="R40" s="763"/>
      <c r="S40" s="763"/>
      <c r="T40" s="763"/>
      <c r="U40" s="763"/>
      <c r="V40" s="763"/>
      <c r="W40" s="763"/>
      <c r="X40" s="763"/>
      <c r="Y40" s="763"/>
      <c r="Z40" s="763"/>
      <c r="AA40" s="763"/>
      <c r="AB40" s="763"/>
      <c r="AC40" s="763"/>
      <c r="AD40" s="763"/>
      <c r="AE40" s="763"/>
      <c r="AF40" s="763"/>
      <c r="AG40" s="763"/>
      <c r="AH40" s="763"/>
      <c r="AI40" s="763"/>
      <c r="AJ40" s="764"/>
    </row>
    <row r="41" spans="2:36" ht="108" customHeight="1" thickBot="1">
      <c r="B41" s="415" t="s">
        <v>44</v>
      </c>
      <c r="C41" s="416" t="s">
        <v>786</v>
      </c>
      <c r="D41" s="416" t="s">
        <v>787</v>
      </c>
      <c r="E41" s="416" t="s">
        <v>793</v>
      </c>
      <c r="F41" s="416" t="s">
        <v>789</v>
      </c>
      <c r="G41" s="416" t="s">
        <v>790</v>
      </c>
      <c r="H41" s="417" t="s">
        <v>791</v>
      </c>
      <c r="I41" s="418" t="s">
        <v>792</v>
      </c>
      <c r="J41" s="416"/>
      <c r="K41" s="443"/>
      <c r="L41" s="443"/>
      <c r="M41" s="419"/>
      <c r="N41" s="420"/>
      <c r="O41" s="421">
        <f>SUM(O42:O42)</f>
        <v>0</v>
      </c>
      <c r="P41" s="422">
        <f>SUM(P42:P42)</f>
        <v>0</v>
      </c>
      <c r="Q41" s="423">
        <f aca="true" t="shared" si="10" ref="Q41:AD41">SUM(Q42:Q42)</f>
        <v>0</v>
      </c>
      <c r="R41" s="422">
        <f t="shared" si="10"/>
        <v>0</v>
      </c>
      <c r="S41" s="423">
        <f t="shared" si="10"/>
        <v>0</v>
      </c>
      <c r="T41" s="422">
        <f t="shared" si="10"/>
        <v>0</v>
      </c>
      <c r="U41" s="423">
        <f t="shared" si="10"/>
        <v>0</v>
      </c>
      <c r="V41" s="422">
        <f t="shared" si="10"/>
        <v>0</v>
      </c>
      <c r="W41" s="423">
        <f t="shared" si="10"/>
        <v>0</v>
      </c>
      <c r="X41" s="422">
        <f t="shared" si="10"/>
        <v>0</v>
      </c>
      <c r="Y41" s="423">
        <f t="shared" si="10"/>
        <v>0</v>
      </c>
      <c r="Z41" s="422">
        <f t="shared" si="10"/>
        <v>0</v>
      </c>
      <c r="AA41" s="423">
        <f t="shared" si="10"/>
        <v>0</v>
      </c>
      <c r="AB41" s="422">
        <f t="shared" si="10"/>
        <v>0</v>
      </c>
      <c r="AC41" s="423">
        <f t="shared" si="10"/>
        <v>0</v>
      </c>
      <c r="AD41" s="422">
        <f t="shared" si="10"/>
        <v>0</v>
      </c>
      <c r="AE41" s="423">
        <f>SUM(O41,Q41,S41,U41,W41,Y41,AA41,AC41)</f>
        <v>0</v>
      </c>
      <c r="AF41" s="422">
        <f>SUM(P41,R41,T41,V41,X41,Z41,AB41,AD41)</f>
        <v>0</v>
      </c>
      <c r="AG41" s="424">
        <f>SUM(AG42:AG42)</f>
        <v>0</v>
      </c>
      <c r="AH41" s="425"/>
      <c r="AI41" s="425"/>
      <c r="AJ41" s="426"/>
    </row>
    <row r="42" spans="2:36" ht="108" customHeight="1" thickBot="1">
      <c r="B42" s="467"/>
      <c r="C42" s="428"/>
      <c r="D42" s="429"/>
      <c r="E42" s="429"/>
      <c r="F42" s="444"/>
      <c r="G42" s="429"/>
      <c r="H42" s="445" t="s">
        <v>955</v>
      </c>
      <c r="I42" s="446" t="s">
        <v>956</v>
      </c>
      <c r="J42" s="431">
        <v>0</v>
      </c>
      <c r="K42" s="447">
        <v>120</v>
      </c>
      <c r="L42" s="448"/>
      <c r="M42" s="449"/>
      <c r="N42" s="450"/>
      <c r="O42" s="451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39"/>
      <c r="AA42" s="439"/>
      <c r="AB42" s="439"/>
      <c r="AC42" s="439"/>
      <c r="AD42" s="439"/>
      <c r="AE42" s="439"/>
      <c r="AF42" s="439"/>
      <c r="AG42" s="452"/>
      <c r="AH42" s="441"/>
      <c r="AI42" s="449"/>
      <c r="AJ42" s="453"/>
    </row>
    <row r="43" spans="2:36" ht="4.5" customHeight="1" thickBot="1">
      <c r="B43" s="762"/>
      <c r="C43" s="763"/>
      <c r="D43" s="763"/>
      <c r="E43" s="763"/>
      <c r="F43" s="763"/>
      <c r="G43" s="763"/>
      <c r="H43" s="763"/>
      <c r="I43" s="763"/>
      <c r="J43" s="763"/>
      <c r="K43" s="763"/>
      <c r="L43" s="763"/>
      <c r="M43" s="763"/>
      <c r="N43" s="763"/>
      <c r="O43" s="763"/>
      <c r="P43" s="763"/>
      <c r="Q43" s="763"/>
      <c r="R43" s="763"/>
      <c r="S43" s="763"/>
      <c r="T43" s="763"/>
      <c r="U43" s="763"/>
      <c r="V43" s="763"/>
      <c r="W43" s="763"/>
      <c r="X43" s="763"/>
      <c r="Y43" s="763"/>
      <c r="Z43" s="763"/>
      <c r="AA43" s="763"/>
      <c r="AB43" s="763"/>
      <c r="AC43" s="763"/>
      <c r="AD43" s="763"/>
      <c r="AE43" s="763"/>
      <c r="AF43" s="763"/>
      <c r="AG43" s="763"/>
      <c r="AH43" s="763"/>
      <c r="AI43" s="763"/>
      <c r="AJ43" s="764"/>
    </row>
    <row r="44" spans="2:36" ht="108" customHeight="1" thickBot="1">
      <c r="B44" s="415" t="s">
        <v>44</v>
      </c>
      <c r="C44" s="416" t="s">
        <v>786</v>
      </c>
      <c r="D44" s="416" t="s">
        <v>787</v>
      </c>
      <c r="E44" s="416" t="s">
        <v>788</v>
      </c>
      <c r="F44" s="416" t="s">
        <v>789</v>
      </c>
      <c r="G44" s="416" t="s">
        <v>790</v>
      </c>
      <c r="H44" s="417" t="s">
        <v>791</v>
      </c>
      <c r="I44" s="418" t="s">
        <v>792</v>
      </c>
      <c r="J44" s="419"/>
      <c r="K44" s="419"/>
      <c r="L44" s="419"/>
      <c r="M44" s="419"/>
      <c r="N44" s="420"/>
      <c r="O44" s="421">
        <f>SUM(O45:O45)</f>
        <v>0</v>
      </c>
      <c r="P44" s="422">
        <f>SUM(P45:P45)</f>
        <v>0</v>
      </c>
      <c r="Q44" s="423">
        <f aca="true" t="shared" si="11" ref="Q44:AA44">SUM(Q45:Q45)</f>
        <v>0</v>
      </c>
      <c r="R44" s="422">
        <f t="shared" si="11"/>
        <v>0</v>
      </c>
      <c r="S44" s="423">
        <f t="shared" si="11"/>
        <v>0</v>
      </c>
      <c r="T44" s="422">
        <f t="shared" si="11"/>
        <v>0</v>
      </c>
      <c r="U44" s="423">
        <f t="shared" si="11"/>
        <v>0</v>
      </c>
      <c r="V44" s="422">
        <f t="shared" si="11"/>
        <v>0</v>
      </c>
      <c r="W44" s="423">
        <f t="shared" si="11"/>
        <v>0</v>
      </c>
      <c r="X44" s="422">
        <f t="shared" si="11"/>
        <v>0</v>
      </c>
      <c r="Y44" s="423">
        <f t="shared" si="11"/>
        <v>0</v>
      </c>
      <c r="Z44" s="422">
        <f t="shared" si="11"/>
        <v>0</v>
      </c>
      <c r="AA44" s="423">
        <f t="shared" si="11"/>
        <v>0</v>
      </c>
      <c r="AB44" s="422">
        <f>SUM(AB45:AB45)</f>
        <v>0</v>
      </c>
      <c r="AC44" s="423">
        <f>SUM(AC45:AC45)</f>
        <v>0</v>
      </c>
      <c r="AD44" s="422">
        <f>SUM(AD45:AD45)</f>
        <v>0</v>
      </c>
      <c r="AE44" s="423">
        <f>SUM(O44,Q44,S44,U44,W44,Y44,AA44,AC44)</f>
        <v>0</v>
      </c>
      <c r="AF44" s="422">
        <f>SUM(P44,R44,T44,V44,X44,Z44,AB44,AD44)</f>
        <v>0</v>
      </c>
      <c r="AG44" s="424">
        <f>SUM(AG45:AG45)</f>
        <v>0</v>
      </c>
      <c r="AH44" s="425"/>
      <c r="AI44" s="425"/>
      <c r="AJ44" s="426"/>
    </row>
    <row r="45" spans="2:36" ht="108" customHeight="1" thickBot="1">
      <c r="B45" s="467"/>
      <c r="C45" s="428"/>
      <c r="D45" s="429"/>
      <c r="E45" s="429"/>
      <c r="F45" s="430"/>
      <c r="G45" s="429"/>
      <c r="H45" s="431" t="s">
        <v>482</v>
      </c>
      <c r="I45" s="431" t="s">
        <v>957</v>
      </c>
      <c r="J45" s="431">
        <v>1</v>
      </c>
      <c r="K45" s="432">
        <v>4</v>
      </c>
      <c r="L45" s="433"/>
      <c r="M45" s="433"/>
      <c r="N45" s="434"/>
      <c r="O45" s="435"/>
      <c r="P45" s="436"/>
      <c r="Q45" s="437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9"/>
      <c r="AF45" s="439"/>
      <c r="AG45" s="440"/>
      <c r="AH45" s="441"/>
      <c r="AI45" s="441"/>
      <c r="AJ45" s="442"/>
    </row>
    <row r="46" spans="2:36" ht="4.5" customHeight="1" thickBot="1">
      <c r="B46" s="762"/>
      <c r="C46" s="763"/>
      <c r="D46" s="763"/>
      <c r="E46" s="763"/>
      <c r="F46" s="763"/>
      <c r="G46" s="763"/>
      <c r="H46" s="763"/>
      <c r="I46" s="763"/>
      <c r="J46" s="763"/>
      <c r="K46" s="763"/>
      <c r="L46" s="763"/>
      <c r="M46" s="763"/>
      <c r="N46" s="763"/>
      <c r="O46" s="763"/>
      <c r="P46" s="763"/>
      <c r="Q46" s="763"/>
      <c r="R46" s="763"/>
      <c r="S46" s="763"/>
      <c r="T46" s="763"/>
      <c r="U46" s="763"/>
      <c r="V46" s="763"/>
      <c r="W46" s="763"/>
      <c r="X46" s="763"/>
      <c r="Y46" s="763"/>
      <c r="Z46" s="763"/>
      <c r="AA46" s="763"/>
      <c r="AB46" s="763"/>
      <c r="AC46" s="763"/>
      <c r="AD46" s="763"/>
      <c r="AE46" s="763"/>
      <c r="AF46" s="763"/>
      <c r="AG46" s="763"/>
      <c r="AH46" s="763"/>
      <c r="AI46" s="763"/>
      <c r="AJ46" s="764"/>
    </row>
    <row r="47" spans="2:36" ht="108" customHeight="1" thickBot="1">
      <c r="B47" s="415" t="s">
        <v>44</v>
      </c>
      <c r="C47" s="416" t="s">
        <v>786</v>
      </c>
      <c r="D47" s="416" t="s">
        <v>787</v>
      </c>
      <c r="E47" s="416" t="s">
        <v>793</v>
      </c>
      <c r="F47" s="416" t="s">
        <v>789</v>
      </c>
      <c r="G47" s="416" t="s">
        <v>790</v>
      </c>
      <c r="H47" s="417" t="s">
        <v>791</v>
      </c>
      <c r="I47" s="418" t="s">
        <v>792</v>
      </c>
      <c r="J47" s="416"/>
      <c r="K47" s="443"/>
      <c r="L47" s="443"/>
      <c r="M47" s="419"/>
      <c r="N47" s="420"/>
      <c r="O47" s="421">
        <f>SUM(O48:O48)</f>
        <v>0</v>
      </c>
      <c r="P47" s="422">
        <f>SUM(P48:P48)</f>
        <v>0</v>
      </c>
      <c r="Q47" s="423">
        <f aca="true" t="shared" si="12" ref="Q47:AD47">SUM(Q48:Q48)</f>
        <v>0</v>
      </c>
      <c r="R47" s="422">
        <f t="shared" si="12"/>
        <v>0</v>
      </c>
      <c r="S47" s="423">
        <f t="shared" si="12"/>
        <v>0</v>
      </c>
      <c r="T47" s="422">
        <f t="shared" si="12"/>
        <v>0</v>
      </c>
      <c r="U47" s="423">
        <f t="shared" si="12"/>
        <v>0</v>
      </c>
      <c r="V47" s="422">
        <f t="shared" si="12"/>
        <v>0</v>
      </c>
      <c r="W47" s="423">
        <f t="shared" si="12"/>
        <v>0</v>
      </c>
      <c r="X47" s="422">
        <f t="shared" si="12"/>
        <v>0</v>
      </c>
      <c r="Y47" s="423">
        <f t="shared" si="12"/>
        <v>0</v>
      </c>
      <c r="Z47" s="422">
        <f t="shared" si="12"/>
        <v>0</v>
      </c>
      <c r="AA47" s="423">
        <f t="shared" si="12"/>
        <v>0</v>
      </c>
      <c r="AB47" s="422">
        <f t="shared" si="12"/>
        <v>0</v>
      </c>
      <c r="AC47" s="423">
        <f t="shared" si="12"/>
        <v>0</v>
      </c>
      <c r="AD47" s="422">
        <f t="shared" si="12"/>
        <v>0</v>
      </c>
      <c r="AE47" s="423">
        <f>SUM(O47,Q47,S47,U47,W47,Y47,AA47,AC47)</f>
        <v>0</v>
      </c>
      <c r="AF47" s="422">
        <f>SUM(P47,R47,T47,V47,X47,Z47,AB47,AD47)</f>
        <v>0</v>
      </c>
      <c r="AG47" s="424">
        <f>SUM(AG48:AG48)</f>
        <v>0</v>
      </c>
      <c r="AH47" s="425"/>
      <c r="AI47" s="425"/>
      <c r="AJ47" s="426"/>
    </row>
    <row r="48" spans="2:36" ht="108" customHeight="1" thickBot="1">
      <c r="B48" s="467"/>
      <c r="C48" s="428"/>
      <c r="D48" s="429"/>
      <c r="E48" s="429"/>
      <c r="F48" s="444"/>
      <c r="G48" s="429"/>
      <c r="H48" s="445" t="s">
        <v>483</v>
      </c>
      <c r="I48" s="446" t="s">
        <v>958</v>
      </c>
      <c r="J48" s="431">
        <v>0</v>
      </c>
      <c r="K48" s="447">
        <v>1</v>
      </c>
      <c r="L48" s="448"/>
      <c r="M48" s="449"/>
      <c r="N48" s="450"/>
      <c r="O48" s="451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39"/>
      <c r="AA48" s="439"/>
      <c r="AB48" s="439"/>
      <c r="AC48" s="439"/>
      <c r="AD48" s="439"/>
      <c r="AE48" s="439"/>
      <c r="AF48" s="439"/>
      <c r="AG48" s="452"/>
      <c r="AH48" s="441"/>
      <c r="AI48" s="449"/>
      <c r="AJ48" s="453"/>
    </row>
    <row r="49" spans="2:36" ht="4.5" customHeight="1" thickBot="1">
      <c r="B49" s="759"/>
      <c r="C49" s="760"/>
      <c r="D49" s="760"/>
      <c r="E49" s="760"/>
      <c r="F49" s="760"/>
      <c r="G49" s="760"/>
      <c r="H49" s="760"/>
      <c r="I49" s="760"/>
      <c r="J49" s="760"/>
      <c r="K49" s="760"/>
      <c r="L49" s="760"/>
      <c r="M49" s="760"/>
      <c r="N49" s="760"/>
      <c r="O49" s="760"/>
      <c r="P49" s="760"/>
      <c r="Q49" s="760"/>
      <c r="R49" s="760"/>
      <c r="S49" s="760"/>
      <c r="T49" s="760"/>
      <c r="U49" s="760"/>
      <c r="V49" s="760"/>
      <c r="W49" s="760"/>
      <c r="X49" s="760"/>
      <c r="Y49" s="760"/>
      <c r="Z49" s="760"/>
      <c r="AA49" s="760"/>
      <c r="AB49" s="760"/>
      <c r="AC49" s="760"/>
      <c r="AD49" s="760"/>
      <c r="AE49" s="760"/>
      <c r="AF49" s="760"/>
      <c r="AG49" s="760"/>
      <c r="AH49" s="760"/>
      <c r="AI49" s="760"/>
      <c r="AJ49" s="761"/>
    </row>
    <row r="50" spans="2:36" ht="108" customHeight="1" thickBot="1">
      <c r="B50" s="415" t="s">
        <v>44</v>
      </c>
      <c r="C50" s="416" t="s">
        <v>786</v>
      </c>
      <c r="D50" s="416" t="s">
        <v>787</v>
      </c>
      <c r="E50" s="416" t="s">
        <v>788</v>
      </c>
      <c r="F50" s="416" t="s">
        <v>789</v>
      </c>
      <c r="G50" s="416" t="s">
        <v>790</v>
      </c>
      <c r="H50" s="417" t="s">
        <v>791</v>
      </c>
      <c r="I50" s="418" t="s">
        <v>792</v>
      </c>
      <c r="J50" s="419"/>
      <c r="K50" s="419"/>
      <c r="L50" s="419"/>
      <c r="M50" s="419"/>
      <c r="N50" s="420"/>
      <c r="O50" s="421">
        <f>SUM(O51:O51)</f>
        <v>0</v>
      </c>
      <c r="P50" s="422">
        <f>SUM(P51:P51)</f>
        <v>0</v>
      </c>
      <c r="Q50" s="423">
        <f aca="true" t="shared" si="13" ref="Q50:AA50">SUM(Q51:Q51)</f>
        <v>0</v>
      </c>
      <c r="R50" s="422">
        <f t="shared" si="13"/>
        <v>0</v>
      </c>
      <c r="S50" s="423">
        <f t="shared" si="13"/>
        <v>0</v>
      </c>
      <c r="T50" s="422">
        <f t="shared" si="13"/>
        <v>0</v>
      </c>
      <c r="U50" s="423">
        <f t="shared" si="13"/>
        <v>0</v>
      </c>
      <c r="V50" s="422">
        <f t="shared" si="13"/>
        <v>0</v>
      </c>
      <c r="W50" s="423">
        <f t="shared" si="13"/>
        <v>0</v>
      </c>
      <c r="X50" s="422">
        <f t="shared" si="13"/>
        <v>0</v>
      </c>
      <c r="Y50" s="423">
        <f t="shared" si="13"/>
        <v>0</v>
      </c>
      <c r="Z50" s="422">
        <f t="shared" si="13"/>
        <v>0</v>
      </c>
      <c r="AA50" s="423">
        <f t="shared" si="13"/>
        <v>0</v>
      </c>
      <c r="AB50" s="422">
        <f>SUM(AB51:AB51)</f>
        <v>0</v>
      </c>
      <c r="AC50" s="423">
        <f>SUM(AC51:AC51)</f>
        <v>0</v>
      </c>
      <c r="AD50" s="422">
        <f>SUM(AD51:AD51)</f>
        <v>0</v>
      </c>
      <c r="AE50" s="423">
        <f>SUM(O50,Q50,S50,U50,W50,Y50,AA50,AC50)</f>
        <v>0</v>
      </c>
      <c r="AF50" s="422">
        <f>SUM(P50,R50,T50,V50,X50,Z50,AB50,AD50)</f>
        <v>0</v>
      </c>
      <c r="AG50" s="424">
        <f>SUM(AG51:AG51)</f>
        <v>0</v>
      </c>
      <c r="AH50" s="425"/>
      <c r="AI50" s="425"/>
      <c r="AJ50" s="426"/>
    </row>
    <row r="51" spans="2:36" ht="108" customHeight="1" thickBot="1">
      <c r="B51" s="467"/>
      <c r="C51" s="428"/>
      <c r="D51" s="429"/>
      <c r="E51" s="429"/>
      <c r="F51" s="430"/>
      <c r="G51" s="429"/>
      <c r="H51" s="431" t="s">
        <v>959</v>
      </c>
      <c r="I51" s="431" t="s">
        <v>960</v>
      </c>
      <c r="J51" s="431">
        <v>0</v>
      </c>
      <c r="K51" s="466">
        <v>0.2</v>
      </c>
      <c r="L51" s="433"/>
      <c r="M51" s="433"/>
      <c r="N51" s="434"/>
      <c r="O51" s="435"/>
      <c r="P51" s="436"/>
      <c r="Q51" s="437"/>
      <c r="R51" s="438"/>
      <c r="S51" s="438"/>
      <c r="T51" s="438"/>
      <c r="U51" s="438"/>
      <c r="V51" s="438"/>
      <c r="W51" s="438"/>
      <c r="X51" s="438"/>
      <c r="Y51" s="438"/>
      <c r="Z51" s="438"/>
      <c r="AA51" s="438"/>
      <c r="AB51" s="438"/>
      <c r="AC51" s="438"/>
      <c r="AD51" s="438"/>
      <c r="AE51" s="439"/>
      <c r="AF51" s="439"/>
      <c r="AG51" s="440"/>
      <c r="AH51" s="441"/>
      <c r="AI51" s="441"/>
      <c r="AJ51" s="442"/>
    </row>
    <row r="52" spans="2:36" ht="4.5" customHeight="1" thickBot="1">
      <c r="B52" s="762"/>
      <c r="C52" s="763"/>
      <c r="D52" s="763"/>
      <c r="E52" s="763"/>
      <c r="F52" s="763"/>
      <c r="G52" s="763"/>
      <c r="H52" s="763"/>
      <c r="I52" s="763"/>
      <c r="J52" s="763"/>
      <c r="K52" s="763"/>
      <c r="L52" s="763"/>
      <c r="M52" s="763"/>
      <c r="N52" s="763"/>
      <c r="O52" s="763"/>
      <c r="P52" s="763"/>
      <c r="Q52" s="763"/>
      <c r="R52" s="763"/>
      <c r="S52" s="763"/>
      <c r="T52" s="763"/>
      <c r="U52" s="763"/>
      <c r="V52" s="763"/>
      <c r="W52" s="763"/>
      <c r="X52" s="763"/>
      <c r="Y52" s="763"/>
      <c r="Z52" s="763"/>
      <c r="AA52" s="763"/>
      <c r="AB52" s="763"/>
      <c r="AC52" s="763"/>
      <c r="AD52" s="763"/>
      <c r="AE52" s="763"/>
      <c r="AF52" s="763"/>
      <c r="AG52" s="763"/>
      <c r="AH52" s="763"/>
      <c r="AI52" s="763"/>
      <c r="AJ52" s="764"/>
    </row>
    <row r="53" spans="2:36" ht="108" customHeight="1" thickBot="1">
      <c r="B53" s="415" t="s">
        <v>44</v>
      </c>
      <c r="C53" s="416" t="s">
        <v>786</v>
      </c>
      <c r="D53" s="416" t="s">
        <v>787</v>
      </c>
      <c r="E53" s="416" t="s">
        <v>793</v>
      </c>
      <c r="F53" s="416" t="s">
        <v>789</v>
      </c>
      <c r="G53" s="416" t="s">
        <v>790</v>
      </c>
      <c r="H53" s="417" t="s">
        <v>791</v>
      </c>
      <c r="I53" s="418" t="s">
        <v>792</v>
      </c>
      <c r="J53" s="416"/>
      <c r="K53" s="443"/>
      <c r="L53" s="443"/>
      <c r="M53" s="419"/>
      <c r="N53" s="420"/>
      <c r="O53" s="421">
        <f>SUM(O54:O54)</f>
        <v>0</v>
      </c>
      <c r="P53" s="422">
        <f>SUM(P54:P54)</f>
        <v>0</v>
      </c>
      <c r="Q53" s="423">
        <f aca="true" t="shared" si="14" ref="Q53:AD53">SUM(Q54:Q54)</f>
        <v>0</v>
      </c>
      <c r="R53" s="422">
        <f t="shared" si="14"/>
        <v>0</v>
      </c>
      <c r="S53" s="423">
        <f t="shared" si="14"/>
        <v>0</v>
      </c>
      <c r="T53" s="422">
        <f t="shared" si="14"/>
        <v>0</v>
      </c>
      <c r="U53" s="423">
        <f t="shared" si="14"/>
        <v>0</v>
      </c>
      <c r="V53" s="422">
        <f t="shared" si="14"/>
        <v>0</v>
      </c>
      <c r="W53" s="423">
        <f t="shared" si="14"/>
        <v>0</v>
      </c>
      <c r="X53" s="422">
        <f t="shared" si="14"/>
        <v>0</v>
      </c>
      <c r="Y53" s="423">
        <f t="shared" si="14"/>
        <v>0</v>
      </c>
      <c r="Z53" s="422">
        <f t="shared" si="14"/>
        <v>0</v>
      </c>
      <c r="AA53" s="423">
        <f t="shared" si="14"/>
        <v>0</v>
      </c>
      <c r="AB53" s="422">
        <f t="shared" si="14"/>
        <v>0</v>
      </c>
      <c r="AC53" s="423">
        <f t="shared" si="14"/>
        <v>0</v>
      </c>
      <c r="AD53" s="422">
        <f t="shared" si="14"/>
        <v>0</v>
      </c>
      <c r="AE53" s="423">
        <f>SUM(O53,Q53,S53,U53,W53,Y53,AA53,AC53)</f>
        <v>0</v>
      </c>
      <c r="AF53" s="422">
        <f>SUM(P53,R53,T53,V53,X53,Z53,AB53,AD53)</f>
        <v>0</v>
      </c>
      <c r="AG53" s="424">
        <f>SUM(AG54:AG54)</f>
        <v>0</v>
      </c>
      <c r="AH53" s="425"/>
      <c r="AI53" s="425"/>
      <c r="AJ53" s="426"/>
    </row>
    <row r="54" spans="2:36" ht="108" customHeight="1" thickBot="1">
      <c r="B54" s="467" t="s">
        <v>961</v>
      </c>
      <c r="C54" s="428"/>
      <c r="D54" s="429"/>
      <c r="E54" s="429"/>
      <c r="F54" s="444"/>
      <c r="G54" s="429"/>
      <c r="H54" s="445" t="s">
        <v>742</v>
      </c>
      <c r="I54" s="446" t="s">
        <v>744</v>
      </c>
      <c r="J54" s="431">
        <v>0</v>
      </c>
      <c r="K54" s="447">
        <v>4</v>
      </c>
      <c r="L54" s="448"/>
      <c r="M54" s="449"/>
      <c r="N54" s="450"/>
      <c r="O54" s="451"/>
      <c r="P54" s="439"/>
      <c r="Q54" s="439"/>
      <c r="R54" s="439"/>
      <c r="S54" s="439"/>
      <c r="T54" s="439"/>
      <c r="U54" s="439"/>
      <c r="V54" s="439"/>
      <c r="W54" s="439"/>
      <c r="X54" s="439"/>
      <c r="Y54" s="439"/>
      <c r="Z54" s="439"/>
      <c r="AA54" s="439"/>
      <c r="AB54" s="439"/>
      <c r="AC54" s="439"/>
      <c r="AD54" s="439"/>
      <c r="AE54" s="439"/>
      <c r="AF54" s="439"/>
      <c r="AG54" s="452"/>
      <c r="AH54" s="441"/>
      <c r="AI54" s="449"/>
      <c r="AJ54" s="453"/>
    </row>
    <row r="55" spans="2:36" ht="4.5" customHeight="1" thickBot="1">
      <c r="B55" s="762"/>
      <c r="C55" s="763"/>
      <c r="D55" s="763"/>
      <c r="E55" s="763"/>
      <c r="F55" s="763"/>
      <c r="G55" s="763"/>
      <c r="H55" s="763"/>
      <c r="I55" s="763"/>
      <c r="J55" s="763"/>
      <c r="K55" s="763"/>
      <c r="L55" s="763"/>
      <c r="M55" s="763"/>
      <c r="N55" s="763"/>
      <c r="O55" s="763"/>
      <c r="P55" s="763"/>
      <c r="Q55" s="763"/>
      <c r="R55" s="763"/>
      <c r="S55" s="763"/>
      <c r="T55" s="763"/>
      <c r="U55" s="763"/>
      <c r="V55" s="763"/>
      <c r="W55" s="763"/>
      <c r="X55" s="763"/>
      <c r="Y55" s="763"/>
      <c r="Z55" s="763"/>
      <c r="AA55" s="763"/>
      <c r="AB55" s="763"/>
      <c r="AC55" s="763"/>
      <c r="AD55" s="763"/>
      <c r="AE55" s="763"/>
      <c r="AF55" s="763"/>
      <c r="AG55" s="763"/>
      <c r="AH55" s="763"/>
      <c r="AI55" s="763"/>
      <c r="AJ55" s="764"/>
    </row>
    <row r="56" spans="2:36" ht="108" customHeight="1" thickBot="1">
      <c r="B56" s="415" t="s">
        <v>44</v>
      </c>
      <c r="C56" s="416" t="s">
        <v>786</v>
      </c>
      <c r="D56" s="416" t="s">
        <v>787</v>
      </c>
      <c r="E56" s="416" t="s">
        <v>788</v>
      </c>
      <c r="F56" s="416" t="s">
        <v>789</v>
      </c>
      <c r="G56" s="416" t="s">
        <v>790</v>
      </c>
      <c r="H56" s="417" t="s">
        <v>791</v>
      </c>
      <c r="I56" s="418" t="s">
        <v>792</v>
      </c>
      <c r="J56" s="419"/>
      <c r="K56" s="419"/>
      <c r="L56" s="419"/>
      <c r="M56" s="419"/>
      <c r="N56" s="420"/>
      <c r="O56" s="421">
        <f>SUM(O57:O57)</f>
        <v>0</v>
      </c>
      <c r="P56" s="422">
        <f>SUM(P57:P57)</f>
        <v>0</v>
      </c>
      <c r="Q56" s="423">
        <f aca="true" t="shared" si="15" ref="Q56:AA56">SUM(Q57:Q57)</f>
        <v>0</v>
      </c>
      <c r="R56" s="422">
        <f t="shared" si="15"/>
        <v>0</v>
      </c>
      <c r="S56" s="423">
        <f t="shared" si="15"/>
        <v>0</v>
      </c>
      <c r="T56" s="422">
        <f t="shared" si="15"/>
        <v>0</v>
      </c>
      <c r="U56" s="423">
        <f t="shared" si="15"/>
        <v>0</v>
      </c>
      <c r="V56" s="422">
        <f t="shared" si="15"/>
        <v>0</v>
      </c>
      <c r="W56" s="423">
        <f t="shared" si="15"/>
        <v>0</v>
      </c>
      <c r="X56" s="422">
        <f t="shared" si="15"/>
        <v>0</v>
      </c>
      <c r="Y56" s="423">
        <f t="shared" si="15"/>
        <v>0</v>
      </c>
      <c r="Z56" s="422">
        <f t="shared" si="15"/>
        <v>0</v>
      </c>
      <c r="AA56" s="423">
        <f t="shared" si="15"/>
        <v>0</v>
      </c>
      <c r="AB56" s="422">
        <f>SUM(AB57:AB57)</f>
        <v>0</v>
      </c>
      <c r="AC56" s="423">
        <f>SUM(AC57:AC57)</f>
        <v>0</v>
      </c>
      <c r="AD56" s="422">
        <f>SUM(AD57:AD57)</f>
        <v>0</v>
      </c>
      <c r="AE56" s="423">
        <f>SUM(O56,Q56,S56,U56,W56,Y56,AA56,AC56)</f>
        <v>0</v>
      </c>
      <c r="AF56" s="422">
        <f>SUM(P56,R56,T56,V56,X56,Z56,AB56,AD56)</f>
        <v>0</v>
      </c>
      <c r="AG56" s="424">
        <f>SUM(AG57:AG57)</f>
        <v>0</v>
      </c>
      <c r="AH56" s="425"/>
      <c r="AI56" s="425"/>
      <c r="AJ56" s="426"/>
    </row>
    <row r="57" spans="2:36" ht="108" customHeight="1" thickBot="1">
      <c r="B57" s="467" t="s">
        <v>962</v>
      </c>
      <c r="C57" s="428"/>
      <c r="D57" s="429"/>
      <c r="E57" s="429"/>
      <c r="F57" s="430"/>
      <c r="G57" s="429"/>
      <c r="H57" s="431" t="s">
        <v>743</v>
      </c>
      <c r="I57" s="431" t="s">
        <v>745</v>
      </c>
      <c r="J57" s="431">
        <v>0</v>
      </c>
      <c r="K57" s="432">
        <v>1</v>
      </c>
      <c r="L57" s="433"/>
      <c r="M57" s="433"/>
      <c r="N57" s="434"/>
      <c r="O57" s="435"/>
      <c r="P57" s="436"/>
      <c r="Q57" s="437"/>
      <c r="R57" s="438"/>
      <c r="S57" s="438"/>
      <c r="T57" s="438"/>
      <c r="U57" s="438"/>
      <c r="V57" s="438"/>
      <c r="W57" s="438"/>
      <c r="X57" s="438"/>
      <c r="Y57" s="438"/>
      <c r="Z57" s="438"/>
      <c r="AA57" s="438"/>
      <c r="AB57" s="438"/>
      <c r="AC57" s="438"/>
      <c r="AD57" s="438"/>
      <c r="AE57" s="439"/>
      <c r="AF57" s="439"/>
      <c r="AG57" s="440"/>
      <c r="AH57" s="441"/>
      <c r="AI57" s="441"/>
      <c r="AJ57" s="442"/>
    </row>
    <row r="58" spans="2:36" ht="4.5" customHeight="1" thickBot="1">
      <c r="B58" s="762"/>
      <c r="C58" s="763"/>
      <c r="D58" s="763"/>
      <c r="E58" s="763"/>
      <c r="F58" s="763"/>
      <c r="G58" s="763"/>
      <c r="H58" s="763"/>
      <c r="I58" s="763"/>
      <c r="J58" s="763"/>
      <c r="K58" s="763"/>
      <c r="L58" s="763"/>
      <c r="M58" s="763"/>
      <c r="N58" s="763"/>
      <c r="O58" s="763"/>
      <c r="P58" s="763"/>
      <c r="Q58" s="763"/>
      <c r="R58" s="763"/>
      <c r="S58" s="763"/>
      <c r="T58" s="763"/>
      <c r="U58" s="763"/>
      <c r="V58" s="763"/>
      <c r="W58" s="763"/>
      <c r="X58" s="763"/>
      <c r="Y58" s="763"/>
      <c r="Z58" s="763"/>
      <c r="AA58" s="763"/>
      <c r="AB58" s="763"/>
      <c r="AC58" s="763"/>
      <c r="AD58" s="763"/>
      <c r="AE58" s="763"/>
      <c r="AF58" s="763"/>
      <c r="AG58" s="763"/>
      <c r="AH58" s="763"/>
      <c r="AI58" s="763"/>
      <c r="AJ58" s="764"/>
    </row>
  </sheetData>
  <sheetProtection password="CFC3" sheet="1"/>
  <mergeCells count="101">
    <mergeCell ref="B58:AJ58"/>
    <mergeCell ref="B40:AJ40"/>
    <mergeCell ref="B43:AJ43"/>
    <mergeCell ref="B46:AJ46"/>
    <mergeCell ref="B49:AJ49"/>
    <mergeCell ref="B52:AJ52"/>
    <mergeCell ref="B55:AJ55"/>
    <mergeCell ref="B23:AJ23"/>
    <mergeCell ref="B26:AJ26"/>
    <mergeCell ref="B31:AJ31"/>
    <mergeCell ref="B34:AJ34"/>
    <mergeCell ref="B37:AJ37"/>
    <mergeCell ref="B27:D27"/>
    <mergeCell ref="F27:N27"/>
    <mergeCell ref="O27:AF27"/>
    <mergeCell ref="AG27:AJ27"/>
    <mergeCell ref="B28:B29"/>
    <mergeCell ref="AG17:AG18"/>
    <mergeCell ref="AH17:AH18"/>
    <mergeCell ref="AI17:AI18"/>
    <mergeCell ref="AJ17:AJ18"/>
    <mergeCell ref="C19:H19"/>
    <mergeCell ref="B20:AJ20"/>
    <mergeCell ref="U17:V17"/>
    <mergeCell ref="W17:X17"/>
    <mergeCell ref="Y17:Z17"/>
    <mergeCell ref="AA17:AB17"/>
    <mergeCell ref="AC17:AD17"/>
    <mergeCell ref="AE17:AF17"/>
    <mergeCell ref="L17:L18"/>
    <mergeCell ref="M17:M18"/>
    <mergeCell ref="N17:N18"/>
    <mergeCell ref="O17:P17"/>
    <mergeCell ref="Q17:R17"/>
    <mergeCell ref="S17:T17"/>
    <mergeCell ref="B15:AJ15"/>
    <mergeCell ref="B16:D16"/>
    <mergeCell ref="F16:N16"/>
    <mergeCell ref="O16:AF16"/>
    <mergeCell ref="AG16:AJ16"/>
    <mergeCell ref="B17:B18"/>
    <mergeCell ref="C17:H18"/>
    <mergeCell ref="I17:I18"/>
    <mergeCell ref="J17:J18"/>
    <mergeCell ref="K17:K18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M6:M7"/>
    <mergeCell ref="N6:N7"/>
    <mergeCell ref="O6:P6"/>
    <mergeCell ref="Q6:R6"/>
    <mergeCell ref="S6:T6"/>
    <mergeCell ref="U6:V6"/>
    <mergeCell ref="O5:AF5"/>
    <mergeCell ref="AG5:AJ5"/>
    <mergeCell ref="B6:B7"/>
    <mergeCell ref="C6:H7"/>
    <mergeCell ref="I6:I7"/>
    <mergeCell ref="J6:J7"/>
    <mergeCell ref="K6:K7"/>
    <mergeCell ref="L6:L7"/>
    <mergeCell ref="AE6:AF6"/>
    <mergeCell ref="AG6:AG7"/>
    <mergeCell ref="M28:M29"/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28:P28"/>
    <mergeCell ref="Q28:R28"/>
    <mergeCell ref="S28:T28"/>
    <mergeCell ref="U28:V28"/>
    <mergeCell ref="AH28:AH29"/>
    <mergeCell ref="C28:H29"/>
    <mergeCell ref="I28:I29"/>
    <mergeCell ref="J28:J29"/>
    <mergeCell ref="K28:K29"/>
    <mergeCell ref="L28:L29"/>
    <mergeCell ref="AI28:AI29"/>
    <mergeCell ref="AJ28:AJ29"/>
    <mergeCell ref="C30:H30"/>
    <mergeCell ref="W28:X28"/>
    <mergeCell ref="Y28:Z28"/>
    <mergeCell ref="AA28:AB28"/>
    <mergeCell ref="AC28:AD28"/>
    <mergeCell ref="AE28:AF28"/>
    <mergeCell ref="AG28:AG29"/>
    <mergeCell ref="N28:N2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tabColor rgb="FFC00000"/>
  </sheetPr>
  <dimension ref="B1:AK30"/>
  <sheetViews>
    <sheetView zoomScale="70" zoomScaleNormal="70" zoomScalePageLayoutView="0" workbookViewId="0" topLeftCell="B1">
      <selection activeCell="B6" sqref="B6:AJ82"/>
    </sheetView>
  </sheetViews>
  <sheetFormatPr defaultColWidth="11.421875" defaultRowHeight="15"/>
  <cols>
    <col min="1" max="1" width="4.57421875" style="397" customWidth="1"/>
    <col min="2" max="2" width="31.7109375" style="457" bestFit="1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27.421875" style="458" bestFit="1" customWidth="1"/>
    <col min="9" max="9" width="15.7109375" style="458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19" t="s">
        <v>1189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1"/>
    </row>
    <row r="3" spans="2:36" ht="12.75" thickBot="1">
      <c r="B3" s="722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4"/>
    </row>
    <row r="4" spans="2:36" ht="33.75" customHeight="1">
      <c r="B4" s="725" t="s">
        <v>795</v>
      </c>
      <c r="C4" s="726"/>
      <c r="D4" s="726"/>
      <c r="E4" s="726"/>
      <c r="F4" s="726"/>
      <c r="G4" s="726"/>
      <c r="H4" s="727"/>
      <c r="I4" s="728" t="s">
        <v>963</v>
      </c>
      <c r="J4" s="729"/>
      <c r="K4" s="729"/>
      <c r="L4" s="729"/>
      <c r="M4" s="729"/>
      <c r="N4" s="729"/>
      <c r="O4" s="728" t="s">
        <v>757</v>
      </c>
      <c r="P4" s="729"/>
      <c r="Q4" s="729"/>
      <c r="R4" s="729"/>
      <c r="S4" s="729"/>
      <c r="T4" s="730"/>
      <c r="U4" s="731" t="s">
        <v>758</v>
      </c>
      <c r="V4" s="732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3"/>
    </row>
    <row r="5" spans="2:36" ht="35.25" customHeight="1" thickBot="1">
      <c r="B5" s="736" t="s">
        <v>964</v>
      </c>
      <c r="C5" s="737"/>
      <c r="D5" s="738"/>
      <c r="E5" s="398"/>
      <c r="F5" s="737" t="s">
        <v>801</v>
      </c>
      <c r="G5" s="737"/>
      <c r="H5" s="737"/>
      <c r="I5" s="737"/>
      <c r="J5" s="737"/>
      <c r="K5" s="737"/>
      <c r="L5" s="737"/>
      <c r="M5" s="737"/>
      <c r="N5" s="738"/>
      <c r="O5" s="739" t="s">
        <v>759</v>
      </c>
      <c r="P5" s="740"/>
      <c r="Q5" s="740"/>
      <c r="R5" s="740"/>
      <c r="S5" s="740"/>
      <c r="T5" s="740"/>
      <c r="U5" s="740"/>
      <c r="V5" s="740"/>
      <c r="W5" s="740"/>
      <c r="X5" s="740"/>
      <c r="Y5" s="740"/>
      <c r="Z5" s="740"/>
      <c r="AA5" s="740"/>
      <c r="AB5" s="740"/>
      <c r="AC5" s="740"/>
      <c r="AD5" s="740"/>
      <c r="AE5" s="740"/>
      <c r="AF5" s="741"/>
      <c r="AG5" s="742" t="s">
        <v>760</v>
      </c>
      <c r="AH5" s="743"/>
      <c r="AI5" s="743"/>
      <c r="AJ5" s="744"/>
    </row>
    <row r="6" spans="2:36" ht="36" customHeight="1">
      <c r="B6" s="745" t="s">
        <v>761</v>
      </c>
      <c r="C6" s="747" t="s">
        <v>762</v>
      </c>
      <c r="D6" s="748"/>
      <c r="E6" s="748"/>
      <c r="F6" s="748"/>
      <c r="G6" s="748"/>
      <c r="H6" s="748"/>
      <c r="I6" s="751" t="s">
        <v>763</v>
      </c>
      <c r="J6" s="753" t="s">
        <v>764</v>
      </c>
      <c r="K6" s="753" t="s">
        <v>765</v>
      </c>
      <c r="L6" s="717" t="s">
        <v>766</v>
      </c>
      <c r="M6" s="772" t="s">
        <v>767</v>
      </c>
      <c r="N6" s="774" t="s">
        <v>768</v>
      </c>
      <c r="O6" s="776" t="s">
        <v>769</v>
      </c>
      <c r="P6" s="735"/>
      <c r="Q6" s="734" t="s">
        <v>770</v>
      </c>
      <c r="R6" s="735"/>
      <c r="S6" s="734" t="s">
        <v>771</v>
      </c>
      <c r="T6" s="735"/>
      <c r="U6" s="734" t="s">
        <v>772</v>
      </c>
      <c r="V6" s="735"/>
      <c r="W6" s="734" t="s">
        <v>773</v>
      </c>
      <c r="X6" s="735"/>
      <c r="Y6" s="734" t="s">
        <v>774</v>
      </c>
      <c r="Z6" s="735"/>
      <c r="AA6" s="734" t="s">
        <v>775</v>
      </c>
      <c r="AB6" s="735"/>
      <c r="AC6" s="734" t="s">
        <v>776</v>
      </c>
      <c r="AD6" s="735"/>
      <c r="AE6" s="734" t="s">
        <v>777</v>
      </c>
      <c r="AF6" s="765"/>
      <c r="AG6" s="766" t="s">
        <v>778</v>
      </c>
      <c r="AH6" s="768" t="s">
        <v>779</v>
      </c>
      <c r="AI6" s="770" t="s">
        <v>780</v>
      </c>
      <c r="AJ6" s="755" t="s">
        <v>781</v>
      </c>
    </row>
    <row r="7" spans="2:36" ht="80.25" customHeight="1" thickBot="1">
      <c r="B7" s="746"/>
      <c r="C7" s="749"/>
      <c r="D7" s="750"/>
      <c r="E7" s="750"/>
      <c r="F7" s="750"/>
      <c r="G7" s="750"/>
      <c r="H7" s="750"/>
      <c r="I7" s="752"/>
      <c r="J7" s="754" t="s">
        <v>764</v>
      </c>
      <c r="K7" s="754"/>
      <c r="L7" s="718"/>
      <c r="M7" s="773"/>
      <c r="N7" s="775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67"/>
      <c r="AH7" s="769"/>
      <c r="AI7" s="771"/>
      <c r="AJ7" s="756"/>
    </row>
    <row r="8" spans="2:36" ht="108" customHeight="1" thickBot="1">
      <c r="B8" s="403" t="s">
        <v>785</v>
      </c>
      <c r="C8" s="757" t="s">
        <v>965</v>
      </c>
      <c r="D8" s="758"/>
      <c r="E8" s="758"/>
      <c r="F8" s="758"/>
      <c r="G8" s="758"/>
      <c r="H8" s="758"/>
      <c r="I8" s="404" t="s">
        <v>966</v>
      </c>
      <c r="J8" s="405">
        <v>2</v>
      </c>
      <c r="K8" s="406">
        <v>7</v>
      </c>
      <c r="L8" s="406"/>
      <c r="M8" s="407"/>
      <c r="N8" s="408"/>
      <c r="O8" s="409">
        <f>O10+O13</f>
        <v>0</v>
      </c>
      <c r="P8" s="410">
        <f aca="true" t="shared" si="0" ref="P8:AD8">P10+P13</f>
        <v>0</v>
      </c>
      <c r="Q8" s="410">
        <f t="shared" si="0"/>
        <v>0</v>
      </c>
      <c r="R8" s="410">
        <f t="shared" si="0"/>
        <v>0</v>
      </c>
      <c r="S8" s="410">
        <f t="shared" si="0"/>
        <v>0</v>
      </c>
      <c r="T8" s="410">
        <f t="shared" si="0"/>
        <v>0</v>
      </c>
      <c r="U8" s="410">
        <f t="shared" si="0"/>
        <v>0</v>
      </c>
      <c r="V8" s="410">
        <f t="shared" si="0"/>
        <v>0</v>
      </c>
      <c r="W8" s="410">
        <f t="shared" si="0"/>
        <v>0</v>
      </c>
      <c r="X8" s="410">
        <f t="shared" si="0"/>
        <v>0</v>
      </c>
      <c r="Y8" s="410">
        <f t="shared" si="0"/>
        <v>0</v>
      </c>
      <c r="Z8" s="410">
        <f t="shared" si="0"/>
        <v>0</v>
      </c>
      <c r="AA8" s="410">
        <f t="shared" si="0"/>
        <v>0</v>
      </c>
      <c r="AB8" s="410">
        <f t="shared" si="0"/>
        <v>0</v>
      </c>
      <c r="AC8" s="410">
        <f t="shared" si="0"/>
        <v>0</v>
      </c>
      <c r="AD8" s="410">
        <f t="shared" si="0"/>
        <v>0</v>
      </c>
      <c r="AE8" s="410">
        <f>SUM(O8,Q8,S8,U8,W8,Y8,AA8,AC8)</f>
        <v>0</v>
      </c>
      <c r="AF8" s="411">
        <f>SUM(P8,R8,T8,V8,X8,Z8,AB8,AD8)</f>
        <v>0</v>
      </c>
      <c r="AG8" s="412">
        <f>AG10+AG13</f>
        <v>0</v>
      </c>
      <c r="AH8" s="413"/>
      <c r="AI8" s="413"/>
      <c r="AJ8" s="414"/>
    </row>
    <row r="9" spans="2:36" ht="5.25" customHeight="1" thickBot="1">
      <c r="B9" s="759"/>
      <c r="C9" s="760"/>
      <c r="D9" s="760"/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Q9" s="760"/>
      <c r="R9" s="760"/>
      <c r="S9" s="760"/>
      <c r="T9" s="760"/>
      <c r="U9" s="760"/>
      <c r="V9" s="760"/>
      <c r="W9" s="760"/>
      <c r="X9" s="760"/>
      <c r="Y9" s="760"/>
      <c r="Z9" s="760"/>
      <c r="AA9" s="760"/>
      <c r="AB9" s="760"/>
      <c r="AC9" s="760"/>
      <c r="AD9" s="760"/>
      <c r="AE9" s="760"/>
      <c r="AF9" s="760"/>
      <c r="AG9" s="760"/>
      <c r="AH9" s="760"/>
      <c r="AI9" s="760"/>
      <c r="AJ9" s="761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1" ref="Q10:AD10">SUM(Q11:Q11)</f>
        <v>0</v>
      </c>
      <c r="R10" s="422">
        <f t="shared" si="1"/>
        <v>0</v>
      </c>
      <c r="S10" s="423">
        <f t="shared" si="1"/>
        <v>0</v>
      </c>
      <c r="T10" s="422">
        <f t="shared" si="1"/>
        <v>0</v>
      </c>
      <c r="U10" s="423">
        <f t="shared" si="1"/>
        <v>0</v>
      </c>
      <c r="V10" s="422">
        <f t="shared" si="1"/>
        <v>0</v>
      </c>
      <c r="W10" s="423">
        <f t="shared" si="1"/>
        <v>0</v>
      </c>
      <c r="X10" s="422">
        <f t="shared" si="1"/>
        <v>0</v>
      </c>
      <c r="Y10" s="423">
        <f t="shared" si="1"/>
        <v>0</v>
      </c>
      <c r="Z10" s="422">
        <f t="shared" si="1"/>
        <v>0</v>
      </c>
      <c r="AA10" s="423">
        <f t="shared" si="1"/>
        <v>0</v>
      </c>
      <c r="AB10" s="422">
        <f>SUM(AB11:AB11)</f>
        <v>0</v>
      </c>
      <c r="AC10" s="423">
        <f t="shared" si="1"/>
        <v>0</v>
      </c>
      <c r="AD10" s="422">
        <f t="shared" si="1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27" t="s">
        <v>969</v>
      </c>
      <c r="C11" s="428"/>
      <c r="D11" s="429"/>
      <c r="E11" s="429"/>
      <c r="F11" s="430"/>
      <c r="G11" s="429"/>
      <c r="H11" s="431" t="s">
        <v>967</v>
      </c>
      <c r="I11" s="431" t="s">
        <v>968</v>
      </c>
      <c r="J11" s="431">
        <v>0</v>
      </c>
      <c r="K11" s="432">
        <v>2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4.5" customHeight="1" thickBot="1">
      <c r="B12" s="762"/>
      <c r="C12" s="763"/>
      <c r="D12" s="763"/>
      <c r="E12" s="763"/>
      <c r="F12" s="763"/>
      <c r="G12" s="763"/>
      <c r="H12" s="763"/>
      <c r="I12" s="763"/>
      <c r="J12" s="763"/>
      <c r="K12" s="763"/>
      <c r="L12" s="763"/>
      <c r="M12" s="763"/>
      <c r="N12" s="763"/>
      <c r="O12" s="763"/>
      <c r="P12" s="763"/>
      <c r="Q12" s="763"/>
      <c r="R12" s="763"/>
      <c r="S12" s="763"/>
      <c r="T12" s="763"/>
      <c r="U12" s="763"/>
      <c r="V12" s="763"/>
      <c r="W12" s="763"/>
      <c r="X12" s="763"/>
      <c r="Y12" s="763"/>
      <c r="Z12" s="763"/>
      <c r="AA12" s="763"/>
      <c r="AB12" s="763"/>
      <c r="AC12" s="763"/>
      <c r="AD12" s="763"/>
      <c r="AE12" s="763"/>
      <c r="AF12" s="763"/>
      <c r="AG12" s="763"/>
      <c r="AH12" s="763"/>
      <c r="AI12" s="763"/>
      <c r="AJ12" s="764"/>
    </row>
    <row r="13" spans="2:36" ht="108" customHeight="1" thickBot="1">
      <c r="B13" s="415" t="s">
        <v>44</v>
      </c>
      <c r="C13" s="416" t="s">
        <v>786</v>
      </c>
      <c r="D13" s="416" t="s">
        <v>787</v>
      </c>
      <c r="E13" s="416" t="s">
        <v>793</v>
      </c>
      <c r="F13" s="416" t="s">
        <v>789</v>
      </c>
      <c r="G13" s="416" t="s">
        <v>790</v>
      </c>
      <c r="H13" s="417" t="s">
        <v>791</v>
      </c>
      <c r="I13" s="418" t="s">
        <v>792</v>
      </c>
      <c r="J13" s="416"/>
      <c r="K13" s="443"/>
      <c r="L13" s="443"/>
      <c r="M13" s="419"/>
      <c r="N13" s="420"/>
      <c r="O13" s="421">
        <f>SUM(O14:O14)</f>
        <v>0</v>
      </c>
      <c r="P13" s="422">
        <f>SUM(P14:P14)</f>
        <v>0</v>
      </c>
      <c r="Q13" s="423">
        <f aca="true" t="shared" si="2" ref="Q13:AD13">SUM(Q14:Q14)</f>
        <v>0</v>
      </c>
      <c r="R13" s="422">
        <f t="shared" si="2"/>
        <v>0</v>
      </c>
      <c r="S13" s="423">
        <f t="shared" si="2"/>
        <v>0</v>
      </c>
      <c r="T13" s="422">
        <f t="shared" si="2"/>
        <v>0</v>
      </c>
      <c r="U13" s="423">
        <f t="shared" si="2"/>
        <v>0</v>
      </c>
      <c r="V13" s="422">
        <f t="shared" si="2"/>
        <v>0</v>
      </c>
      <c r="W13" s="423">
        <f t="shared" si="2"/>
        <v>0</v>
      </c>
      <c r="X13" s="422">
        <f t="shared" si="2"/>
        <v>0</v>
      </c>
      <c r="Y13" s="423">
        <f t="shared" si="2"/>
        <v>0</v>
      </c>
      <c r="Z13" s="422">
        <f t="shared" si="2"/>
        <v>0</v>
      </c>
      <c r="AA13" s="423">
        <f t="shared" si="2"/>
        <v>0</v>
      </c>
      <c r="AB13" s="422">
        <f t="shared" si="2"/>
        <v>0</v>
      </c>
      <c r="AC13" s="423">
        <f t="shared" si="2"/>
        <v>0</v>
      </c>
      <c r="AD13" s="422">
        <f t="shared" si="2"/>
        <v>0</v>
      </c>
      <c r="AE13" s="423">
        <f>SUM(O13,Q13,S13,U13,W13,Y13,AA13,AC13)</f>
        <v>0</v>
      </c>
      <c r="AF13" s="422">
        <f>SUM(P13,R13,T13,V13,X13,Z13,AB13,AD13)</f>
        <v>0</v>
      </c>
      <c r="AG13" s="424">
        <f>SUM(AG14:AG14)</f>
        <v>0</v>
      </c>
      <c r="AH13" s="425"/>
      <c r="AI13" s="425"/>
      <c r="AJ13" s="426"/>
    </row>
    <row r="14" spans="2:37" ht="108" customHeight="1" thickBot="1">
      <c r="B14" s="467"/>
      <c r="C14" s="428"/>
      <c r="D14" s="429"/>
      <c r="E14" s="429"/>
      <c r="F14" s="444"/>
      <c r="G14" s="429"/>
      <c r="H14" s="445" t="s">
        <v>970</v>
      </c>
      <c r="I14" s="446" t="s">
        <v>971</v>
      </c>
      <c r="J14" s="431">
        <v>1</v>
      </c>
      <c r="K14" s="447">
        <v>4</v>
      </c>
      <c r="L14" s="448"/>
      <c r="M14" s="449"/>
      <c r="N14" s="450"/>
      <c r="O14" s="451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52"/>
      <c r="AH14" s="441"/>
      <c r="AI14" s="449"/>
      <c r="AJ14" s="453"/>
      <c r="AK14" s="454"/>
    </row>
    <row r="15" spans="2:36" ht="4.5" customHeight="1" thickBot="1">
      <c r="B15" s="759"/>
      <c r="C15" s="760"/>
      <c r="D15" s="760"/>
      <c r="E15" s="760"/>
      <c r="F15" s="760"/>
      <c r="G15" s="760"/>
      <c r="H15" s="760"/>
      <c r="I15" s="760"/>
      <c r="J15" s="760"/>
      <c r="K15" s="760"/>
      <c r="L15" s="760"/>
      <c r="M15" s="760"/>
      <c r="N15" s="760"/>
      <c r="O15" s="760"/>
      <c r="P15" s="760"/>
      <c r="Q15" s="760"/>
      <c r="R15" s="760"/>
      <c r="S15" s="760"/>
      <c r="T15" s="760"/>
      <c r="U15" s="760"/>
      <c r="V15" s="760"/>
      <c r="W15" s="760"/>
      <c r="X15" s="760"/>
      <c r="Y15" s="760"/>
      <c r="Z15" s="760"/>
      <c r="AA15" s="760"/>
      <c r="AB15" s="760"/>
      <c r="AC15" s="760"/>
      <c r="AD15" s="760"/>
      <c r="AE15" s="760"/>
      <c r="AF15" s="760"/>
      <c r="AG15" s="760"/>
      <c r="AH15" s="760"/>
      <c r="AI15" s="760"/>
      <c r="AJ15" s="761"/>
    </row>
    <row r="16" spans="2:36" ht="108" customHeight="1" thickBot="1">
      <c r="B16" s="415" t="s">
        <v>44</v>
      </c>
      <c r="C16" s="416" t="s">
        <v>786</v>
      </c>
      <c r="D16" s="416" t="s">
        <v>787</v>
      </c>
      <c r="E16" s="416" t="s">
        <v>788</v>
      </c>
      <c r="F16" s="416" t="s">
        <v>789</v>
      </c>
      <c r="G16" s="416" t="s">
        <v>790</v>
      </c>
      <c r="H16" s="417" t="s">
        <v>791</v>
      </c>
      <c r="I16" s="418" t="s">
        <v>792</v>
      </c>
      <c r="J16" s="419"/>
      <c r="K16" s="419"/>
      <c r="L16" s="419"/>
      <c r="M16" s="419"/>
      <c r="N16" s="420"/>
      <c r="O16" s="421">
        <f>SUM(O17:O17)</f>
        <v>0</v>
      </c>
      <c r="P16" s="422">
        <f>SUM(P17:P17)</f>
        <v>0</v>
      </c>
      <c r="Q16" s="423">
        <f aca="true" t="shared" si="3" ref="Q16:AA16">SUM(Q17:Q17)</f>
        <v>0</v>
      </c>
      <c r="R16" s="422">
        <f t="shared" si="3"/>
        <v>0</v>
      </c>
      <c r="S16" s="423">
        <f t="shared" si="3"/>
        <v>0</v>
      </c>
      <c r="T16" s="422">
        <f t="shared" si="3"/>
        <v>0</v>
      </c>
      <c r="U16" s="423">
        <f t="shared" si="3"/>
        <v>0</v>
      </c>
      <c r="V16" s="422">
        <f t="shared" si="3"/>
        <v>0</v>
      </c>
      <c r="W16" s="423">
        <f t="shared" si="3"/>
        <v>0</v>
      </c>
      <c r="X16" s="422">
        <f t="shared" si="3"/>
        <v>0</v>
      </c>
      <c r="Y16" s="423">
        <f t="shared" si="3"/>
        <v>0</v>
      </c>
      <c r="Z16" s="422">
        <f t="shared" si="3"/>
        <v>0</v>
      </c>
      <c r="AA16" s="423">
        <f t="shared" si="3"/>
        <v>0</v>
      </c>
      <c r="AB16" s="422">
        <f>SUM(AB17:AB17)</f>
        <v>0</v>
      </c>
      <c r="AC16" s="423">
        <f>SUM(AC17:AC17)</f>
        <v>0</v>
      </c>
      <c r="AD16" s="422">
        <f>SUM(AD17:AD17)</f>
        <v>0</v>
      </c>
      <c r="AE16" s="423">
        <f>SUM(O16,Q16,S16,U16,W16,Y16,AA16,AC16)</f>
        <v>0</v>
      </c>
      <c r="AF16" s="422">
        <f>SUM(P16,R16,T16,V16,X16,Z16,AB16,AD16)</f>
        <v>0</v>
      </c>
      <c r="AG16" s="424">
        <f>SUM(AG17:AG17)</f>
        <v>0</v>
      </c>
      <c r="AH16" s="425"/>
      <c r="AI16" s="425"/>
      <c r="AJ16" s="426"/>
    </row>
    <row r="17" spans="2:36" ht="108" customHeight="1" thickBot="1">
      <c r="B17" s="427" t="s">
        <v>974</v>
      </c>
      <c r="C17" s="428"/>
      <c r="D17" s="429"/>
      <c r="E17" s="429"/>
      <c r="F17" s="430"/>
      <c r="G17" s="429"/>
      <c r="H17" s="431" t="s">
        <v>972</v>
      </c>
      <c r="I17" s="431" t="s">
        <v>973</v>
      </c>
      <c r="J17" s="431">
        <v>0</v>
      </c>
      <c r="K17" s="432">
        <v>2</v>
      </c>
      <c r="L17" s="433"/>
      <c r="M17" s="433"/>
      <c r="N17" s="434"/>
      <c r="O17" s="435"/>
      <c r="P17" s="436"/>
      <c r="Q17" s="437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9"/>
      <c r="AF17" s="439"/>
      <c r="AG17" s="440"/>
      <c r="AH17" s="441"/>
      <c r="AI17" s="441"/>
      <c r="AJ17" s="442"/>
    </row>
    <row r="18" spans="2:36" ht="4.5" customHeight="1" thickBot="1">
      <c r="B18" s="762"/>
      <c r="C18" s="763"/>
      <c r="D18" s="763"/>
      <c r="E18" s="763"/>
      <c r="F18" s="763"/>
      <c r="G18" s="763"/>
      <c r="H18" s="763"/>
      <c r="I18" s="763"/>
      <c r="J18" s="763"/>
      <c r="K18" s="763"/>
      <c r="L18" s="763"/>
      <c r="M18" s="763"/>
      <c r="N18" s="763"/>
      <c r="O18" s="763"/>
      <c r="P18" s="763"/>
      <c r="Q18" s="763"/>
      <c r="R18" s="763"/>
      <c r="S18" s="763"/>
      <c r="T18" s="763"/>
      <c r="U18" s="763"/>
      <c r="V18" s="763"/>
      <c r="W18" s="763"/>
      <c r="X18" s="763"/>
      <c r="Y18" s="763"/>
      <c r="Z18" s="763"/>
      <c r="AA18" s="763"/>
      <c r="AB18" s="763"/>
      <c r="AC18" s="763"/>
      <c r="AD18" s="763"/>
      <c r="AE18" s="763"/>
      <c r="AF18" s="763"/>
      <c r="AG18" s="763"/>
      <c r="AH18" s="763"/>
      <c r="AI18" s="763"/>
      <c r="AJ18" s="764"/>
    </row>
    <row r="19" spans="2:36" ht="108" customHeight="1" thickBot="1">
      <c r="B19" s="415" t="s">
        <v>44</v>
      </c>
      <c r="C19" s="416" t="s">
        <v>786</v>
      </c>
      <c r="D19" s="416" t="s">
        <v>787</v>
      </c>
      <c r="E19" s="416" t="s">
        <v>793</v>
      </c>
      <c r="F19" s="416" t="s">
        <v>789</v>
      </c>
      <c r="G19" s="416" t="s">
        <v>790</v>
      </c>
      <c r="H19" s="417" t="s">
        <v>791</v>
      </c>
      <c r="I19" s="418" t="s">
        <v>792</v>
      </c>
      <c r="J19" s="416"/>
      <c r="K19" s="443"/>
      <c r="L19" s="443"/>
      <c r="M19" s="419"/>
      <c r="N19" s="420"/>
      <c r="O19" s="421">
        <f>SUM(O20:O20)</f>
        <v>0</v>
      </c>
      <c r="P19" s="422">
        <f>SUM(P20:P20)</f>
        <v>0</v>
      </c>
      <c r="Q19" s="423">
        <f aca="true" t="shared" si="4" ref="Q19:AD19">SUM(Q20:Q20)</f>
        <v>0</v>
      </c>
      <c r="R19" s="422">
        <f t="shared" si="4"/>
        <v>0</v>
      </c>
      <c r="S19" s="423">
        <f t="shared" si="4"/>
        <v>0</v>
      </c>
      <c r="T19" s="422">
        <f t="shared" si="4"/>
        <v>0</v>
      </c>
      <c r="U19" s="423">
        <f t="shared" si="4"/>
        <v>0</v>
      </c>
      <c r="V19" s="422">
        <f t="shared" si="4"/>
        <v>0</v>
      </c>
      <c r="W19" s="423">
        <f t="shared" si="4"/>
        <v>0</v>
      </c>
      <c r="X19" s="422">
        <f t="shared" si="4"/>
        <v>0</v>
      </c>
      <c r="Y19" s="423">
        <f t="shared" si="4"/>
        <v>0</v>
      </c>
      <c r="Z19" s="422">
        <f t="shared" si="4"/>
        <v>0</v>
      </c>
      <c r="AA19" s="423">
        <f t="shared" si="4"/>
        <v>0</v>
      </c>
      <c r="AB19" s="422">
        <f t="shared" si="4"/>
        <v>0</v>
      </c>
      <c r="AC19" s="423">
        <f t="shared" si="4"/>
        <v>0</v>
      </c>
      <c r="AD19" s="422">
        <f t="shared" si="4"/>
        <v>0</v>
      </c>
      <c r="AE19" s="423">
        <f>SUM(O19,Q19,S19,U19,W19,Y19,AA19,AC19)</f>
        <v>0</v>
      </c>
      <c r="AF19" s="422">
        <f>SUM(P19,R19,T19,V19,X19,Z19,AB19,AD19)</f>
        <v>0</v>
      </c>
      <c r="AG19" s="424">
        <f>SUM(AG20:AG20)</f>
        <v>0</v>
      </c>
      <c r="AH19" s="425"/>
      <c r="AI19" s="425"/>
      <c r="AJ19" s="426"/>
    </row>
    <row r="20" spans="2:36" ht="108" customHeight="1" thickBot="1">
      <c r="B20" s="427" t="s">
        <v>974</v>
      </c>
      <c r="C20" s="428"/>
      <c r="D20" s="429"/>
      <c r="E20" s="429"/>
      <c r="F20" s="444"/>
      <c r="G20" s="429"/>
      <c r="H20" s="445" t="s">
        <v>975</v>
      </c>
      <c r="I20" s="446" t="s">
        <v>976</v>
      </c>
      <c r="J20" s="431">
        <v>0</v>
      </c>
      <c r="K20" s="447">
        <v>15</v>
      </c>
      <c r="L20" s="448"/>
      <c r="M20" s="449"/>
      <c r="N20" s="450"/>
      <c r="O20" s="451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52"/>
      <c r="AH20" s="441"/>
      <c r="AI20" s="449"/>
      <c r="AJ20" s="453"/>
    </row>
    <row r="21" spans="2:36" ht="4.5" customHeight="1" thickBot="1">
      <c r="B21" s="762"/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763"/>
      <c r="N21" s="763"/>
      <c r="O21" s="763"/>
      <c r="P21" s="763"/>
      <c r="Q21" s="763"/>
      <c r="R21" s="763"/>
      <c r="S21" s="763"/>
      <c r="T21" s="763"/>
      <c r="U21" s="763"/>
      <c r="V21" s="763"/>
      <c r="W21" s="763"/>
      <c r="X21" s="763"/>
      <c r="Y21" s="763"/>
      <c r="Z21" s="763"/>
      <c r="AA21" s="763"/>
      <c r="AB21" s="763"/>
      <c r="AC21" s="763"/>
      <c r="AD21" s="763"/>
      <c r="AE21" s="763"/>
      <c r="AF21" s="763"/>
      <c r="AG21" s="763"/>
      <c r="AH21" s="763"/>
      <c r="AI21" s="763"/>
      <c r="AJ21" s="764"/>
    </row>
    <row r="22" spans="2:36" ht="108" customHeight="1" thickBot="1">
      <c r="B22" s="415" t="s">
        <v>44</v>
      </c>
      <c r="C22" s="416" t="s">
        <v>786</v>
      </c>
      <c r="D22" s="416" t="s">
        <v>787</v>
      </c>
      <c r="E22" s="416" t="s">
        <v>788</v>
      </c>
      <c r="F22" s="416" t="s">
        <v>789</v>
      </c>
      <c r="G22" s="416" t="s">
        <v>790</v>
      </c>
      <c r="H22" s="417" t="s">
        <v>791</v>
      </c>
      <c r="I22" s="418" t="s">
        <v>792</v>
      </c>
      <c r="J22" s="419"/>
      <c r="K22" s="419"/>
      <c r="L22" s="419"/>
      <c r="M22" s="419"/>
      <c r="N22" s="420"/>
      <c r="O22" s="421">
        <f>SUM(O23:O23)</f>
        <v>0</v>
      </c>
      <c r="P22" s="422">
        <f>SUM(P23:P23)</f>
        <v>0</v>
      </c>
      <c r="Q22" s="423">
        <f aca="true" t="shared" si="5" ref="Q22:AA22">SUM(Q23:Q23)</f>
        <v>0</v>
      </c>
      <c r="R22" s="422">
        <f t="shared" si="5"/>
        <v>0</v>
      </c>
      <c r="S22" s="423">
        <f t="shared" si="5"/>
        <v>0</v>
      </c>
      <c r="T22" s="422">
        <f t="shared" si="5"/>
        <v>0</v>
      </c>
      <c r="U22" s="423">
        <f t="shared" si="5"/>
        <v>0</v>
      </c>
      <c r="V22" s="422">
        <f t="shared" si="5"/>
        <v>0</v>
      </c>
      <c r="W22" s="423">
        <f t="shared" si="5"/>
        <v>0</v>
      </c>
      <c r="X22" s="422">
        <f t="shared" si="5"/>
        <v>0</v>
      </c>
      <c r="Y22" s="423">
        <f t="shared" si="5"/>
        <v>0</v>
      </c>
      <c r="Z22" s="422">
        <f t="shared" si="5"/>
        <v>0</v>
      </c>
      <c r="AA22" s="423">
        <f t="shared" si="5"/>
        <v>0</v>
      </c>
      <c r="AB22" s="422">
        <f>SUM(AB23:AB23)</f>
        <v>0</v>
      </c>
      <c r="AC22" s="423">
        <f>SUM(AC23:AC23)</f>
        <v>0</v>
      </c>
      <c r="AD22" s="422">
        <f>SUM(AD23:AD23)</f>
        <v>0</v>
      </c>
      <c r="AE22" s="423">
        <f>SUM(O22,Q22,S22,U22,W22,Y22,AA22,AC22)</f>
        <v>0</v>
      </c>
      <c r="AF22" s="422">
        <f>SUM(P22,R22,T22,V22,X22,Z22,AB22,AD22)</f>
        <v>0</v>
      </c>
      <c r="AG22" s="424">
        <f>SUM(AG23:AG23)</f>
        <v>0</v>
      </c>
      <c r="AH22" s="425"/>
      <c r="AI22" s="425"/>
      <c r="AJ22" s="426"/>
    </row>
    <row r="23" spans="2:36" ht="108" customHeight="1" thickBot="1">
      <c r="B23" s="427" t="s">
        <v>978</v>
      </c>
      <c r="C23" s="428"/>
      <c r="D23" s="429"/>
      <c r="E23" s="429"/>
      <c r="F23" s="430"/>
      <c r="G23" s="429"/>
      <c r="H23" s="431" t="s">
        <v>977</v>
      </c>
      <c r="I23" s="431" t="s">
        <v>957</v>
      </c>
      <c r="J23" s="431">
        <v>0</v>
      </c>
      <c r="K23" s="432">
        <v>4</v>
      </c>
      <c r="L23" s="433"/>
      <c r="M23" s="433"/>
      <c r="N23" s="434"/>
      <c r="O23" s="435"/>
      <c r="P23" s="436"/>
      <c r="Q23" s="437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9"/>
      <c r="AF23" s="439"/>
      <c r="AG23" s="440"/>
      <c r="AH23" s="441"/>
      <c r="AI23" s="441"/>
      <c r="AJ23" s="442"/>
    </row>
    <row r="24" spans="2:36" ht="4.5" customHeight="1" thickBot="1">
      <c r="B24" s="762"/>
      <c r="C24" s="763"/>
      <c r="D24" s="763"/>
      <c r="E24" s="763"/>
      <c r="F24" s="763"/>
      <c r="G24" s="763"/>
      <c r="H24" s="763"/>
      <c r="I24" s="763"/>
      <c r="J24" s="763"/>
      <c r="K24" s="763"/>
      <c r="L24" s="763"/>
      <c r="M24" s="763"/>
      <c r="N24" s="763"/>
      <c r="O24" s="763"/>
      <c r="P24" s="763"/>
      <c r="Q24" s="763"/>
      <c r="R24" s="763"/>
      <c r="S24" s="763"/>
      <c r="T24" s="763"/>
      <c r="U24" s="763"/>
      <c r="V24" s="763"/>
      <c r="W24" s="763"/>
      <c r="X24" s="763"/>
      <c r="Y24" s="763"/>
      <c r="Z24" s="763"/>
      <c r="AA24" s="763"/>
      <c r="AB24" s="763"/>
      <c r="AC24" s="763"/>
      <c r="AD24" s="763"/>
      <c r="AE24" s="763"/>
      <c r="AF24" s="763"/>
      <c r="AG24" s="763"/>
      <c r="AH24" s="763"/>
      <c r="AI24" s="763"/>
      <c r="AJ24" s="764"/>
    </row>
    <row r="25" spans="2:36" ht="108" customHeight="1" thickBot="1">
      <c r="B25" s="415" t="s">
        <v>44</v>
      </c>
      <c r="C25" s="416" t="s">
        <v>786</v>
      </c>
      <c r="D25" s="416" t="s">
        <v>787</v>
      </c>
      <c r="E25" s="416" t="s">
        <v>793</v>
      </c>
      <c r="F25" s="416" t="s">
        <v>789</v>
      </c>
      <c r="G25" s="416" t="s">
        <v>790</v>
      </c>
      <c r="H25" s="417" t="s">
        <v>791</v>
      </c>
      <c r="I25" s="418" t="s">
        <v>792</v>
      </c>
      <c r="J25" s="416"/>
      <c r="K25" s="443"/>
      <c r="L25" s="443"/>
      <c r="M25" s="419"/>
      <c r="N25" s="420"/>
      <c r="O25" s="421">
        <f>SUM(O26:O26)</f>
        <v>0</v>
      </c>
      <c r="P25" s="422">
        <f>SUM(P26:P26)</f>
        <v>0</v>
      </c>
      <c r="Q25" s="423">
        <f aca="true" t="shared" si="6" ref="Q25:AD25">SUM(Q26:Q26)</f>
        <v>0</v>
      </c>
      <c r="R25" s="422">
        <f t="shared" si="6"/>
        <v>0</v>
      </c>
      <c r="S25" s="423">
        <f t="shared" si="6"/>
        <v>0</v>
      </c>
      <c r="T25" s="422">
        <f t="shared" si="6"/>
        <v>0</v>
      </c>
      <c r="U25" s="423">
        <f t="shared" si="6"/>
        <v>0</v>
      </c>
      <c r="V25" s="422">
        <f t="shared" si="6"/>
        <v>0</v>
      </c>
      <c r="W25" s="423">
        <f t="shared" si="6"/>
        <v>0</v>
      </c>
      <c r="X25" s="422">
        <f t="shared" si="6"/>
        <v>0</v>
      </c>
      <c r="Y25" s="423">
        <f t="shared" si="6"/>
        <v>0</v>
      </c>
      <c r="Z25" s="422">
        <f t="shared" si="6"/>
        <v>0</v>
      </c>
      <c r="AA25" s="423">
        <f t="shared" si="6"/>
        <v>0</v>
      </c>
      <c r="AB25" s="422">
        <f t="shared" si="6"/>
        <v>0</v>
      </c>
      <c r="AC25" s="423">
        <f t="shared" si="6"/>
        <v>0</v>
      </c>
      <c r="AD25" s="422">
        <f t="shared" si="6"/>
        <v>0</v>
      </c>
      <c r="AE25" s="423">
        <f>SUM(O25,Q25,S25,U25,W25,Y25,AA25,AC25)</f>
        <v>0</v>
      </c>
      <c r="AF25" s="422">
        <f>SUM(P25,R25,T25,V25,X25,Z25,AB25,AD25)</f>
        <v>0</v>
      </c>
      <c r="AG25" s="424">
        <f>SUM(AG26:AG26)</f>
        <v>0</v>
      </c>
      <c r="AH25" s="425"/>
      <c r="AI25" s="425"/>
      <c r="AJ25" s="426"/>
    </row>
    <row r="26" spans="2:36" ht="108" customHeight="1" thickBot="1">
      <c r="B26" s="427" t="s">
        <v>978</v>
      </c>
      <c r="C26" s="428"/>
      <c r="D26" s="429"/>
      <c r="E26" s="429"/>
      <c r="F26" s="444"/>
      <c r="G26" s="429"/>
      <c r="H26" s="445" t="s">
        <v>979</v>
      </c>
      <c r="I26" s="446" t="s">
        <v>980</v>
      </c>
      <c r="J26" s="431">
        <v>0</v>
      </c>
      <c r="K26" s="447">
        <v>4</v>
      </c>
      <c r="L26" s="448"/>
      <c r="M26" s="449"/>
      <c r="N26" s="450"/>
      <c r="O26" s="451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52"/>
      <c r="AH26" s="441"/>
      <c r="AI26" s="449"/>
      <c r="AJ26" s="453"/>
    </row>
    <row r="27" spans="2:36" ht="4.5" customHeight="1" thickBot="1">
      <c r="B27" s="762"/>
      <c r="C27" s="763"/>
      <c r="D27" s="763"/>
      <c r="E27" s="763"/>
      <c r="F27" s="763"/>
      <c r="G27" s="763"/>
      <c r="H27" s="763"/>
      <c r="I27" s="763"/>
      <c r="J27" s="763"/>
      <c r="K27" s="763"/>
      <c r="L27" s="763"/>
      <c r="M27" s="763"/>
      <c r="N27" s="763"/>
      <c r="O27" s="763"/>
      <c r="P27" s="763"/>
      <c r="Q27" s="763"/>
      <c r="R27" s="763"/>
      <c r="S27" s="763"/>
      <c r="T27" s="763"/>
      <c r="U27" s="763"/>
      <c r="V27" s="763"/>
      <c r="W27" s="763"/>
      <c r="X27" s="763"/>
      <c r="Y27" s="763"/>
      <c r="Z27" s="763"/>
      <c r="AA27" s="763"/>
      <c r="AB27" s="763"/>
      <c r="AC27" s="763"/>
      <c r="AD27" s="763"/>
      <c r="AE27" s="763"/>
      <c r="AF27" s="763"/>
      <c r="AG27" s="763"/>
      <c r="AH27" s="763"/>
      <c r="AI27" s="763"/>
      <c r="AJ27" s="764"/>
    </row>
    <row r="28" spans="2:36" ht="108" customHeight="1" thickBot="1">
      <c r="B28" s="415" t="s">
        <v>44</v>
      </c>
      <c r="C28" s="416" t="s">
        <v>786</v>
      </c>
      <c r="D28" s="416" t="s">
        <v>787</v>
      </c>
      <c r="E28" s="416" t="s">
        <v>788</v>
      </c>
      <c r="F28" s="416" t="s">
        <v>789</v>
      </c>
      <c r="G28" s="416" t="s">
        <v>790</v>
      </c>
      <c r="H28" s="417" t="s">
        <v>791</v>
      </c>
      <c r="I28" s="418" t="s">
        <v>792</v>
      </c>
      <c r="J28" s="419"/>
      <c r="K28" s="419"/>
      <c r="L28" s="419"/>
      <c r="M28" s="419"/>
      <c r="N28" s="420"/>
      <c r="O28" s="421">
        <f>SUM(O29:O29)</f>
        <v>0</v>
      </c>
      <c r="P28" s="422">
        <f>SUM(P29:P29)</f>
        <v>0</v>
      </c>
      <c r="Q28" s="423">
        <f aca="true" t="shared" si="7" ref="Q28:AA28">SUM(Q29:Q29)</f>
        <v>0</v>
      </c>
      <c r="R28" s="422">
        <f t="shared" si="7"/>
        <v>0</v>
      </c>
      <c r="S28" s="423">
        <f t="shared" si="7"/>
        <v>0</v>
      </c>
      <c r="T28" s="422">
        <f t="shared" si="7"/>
        <v>0</v>
      </c>
      <c r="U28" s="423">
        <f t="shared" si="7"/>
        <v>0</v>
      </c>
      <c r="V28" s="422">
        <f t="shared" si="7"/>
        <v>0</v>
      </c>
      <c r="W28" s="423">
        <f t="shared" si="7"/>
        <v>0</v>
      </c>
      <c r="X28" s="422">
        <f t="shared" si="7"/>
        <v>0</v>
      </c>
      <c r="Y28" s="423">
        <f t="shared" si="7"/>
        <v>0</v>
      </c>
      <c r="Z28" s="422">
        <f t="shared" si="7"/>
        <v>0</v>
      </c>
      <c r="AA28" s="423">
        <f t="shared" si="7"/>
        <v>0</v>
      </c>
      <c r="AB28" s="422">
        <f>SUM(AB29:AB29)</f>
        <v>0</v>
      </c>
      <c r="AC28" s="423">
        <f>SUM(AC29:AC29)</f>
        <v>0</v>
      </c>
      <c r="AD28" s="422">
        <f>SUM(AD29:AD29)</f>
        <v>0</v>
      </c>
      <c r="AE28" s="423">
        <f>SUM(O28,Q28,S28,U28,W28,Y28,AA28,AC28)</f>
        <v>0</v>
      </c>
      <c r="AF28" s="422">
        <f>SUM(P28,R28,T28,V28,X28,Z28,AB28,AD28)</f>
        <v>0</v>
      </c>
      <c r="AG28" s="424">
        <f>SUM(AG29:AG29)</f>
        <v>0</v>
      </c>
      <c r="AH28" s="425"/>
      <c r="AI28" s="425"/>
      <c r="AJ28" s="426"/>
    </row>
    <row r="29" spans="2:36" ht="108" customHeight="1" thickBot="1">
      <c r="B29" s="427" t="s">
        <v>983</v>
      </c>
      <c r="C29" s="428"/>
      <c r="D29" s="429"/>
      <c r="E29" s="429"/>
      <c r="F29" s="430"/>
      <c r="G29" s="429"/>
      <c r="H29" s="431" t="s">
        <v>981</v>
      </c>
      <c r="I29" s="431" t="s">
        <v>982</v>
      </c>
      <c r="J29" s="431">
        <v>0</v>
      </c>
      <c r="K29" s="432">
        <v>8</v>
      </c>
      <c r="L29" s="433"/>
      <c r="M29" s="433"/>
      <c r="N29" s="434"/>
      <c r="O29" s="435"/>
      <c r="P29" s="436"/>
      <c r="Q29" s="437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9"/>
      <c r="AF29" s="439"/>
      <c r="AG29" s="440"/>
      <c r="AH29" s="441"/>
      <c r="AI29" s="441"/>
      <c r="AJ29" s="442"/>
    </row>
    <row r="30" spans="2:36" ht="4.5" customHeight="1" thickBot="1">
      <c r="B30" s="762"/>
      <c r="C30" s="763"/>
      <c r="D30" s="763"/>
      <c r="E30" s="763"/>
      <c r="F30" s="763"/>
      <c r="G30" s="763"/>
      <c r="H30" s="763"/>
      <c r="I30" s="763"/>
      <c r="J30" s="763"/>
      <c r="K30" s="763"/>
      <c r="L30" s="763"/>
      <c r="M30" s="763"/>
      <c r="N30" s="763"/>
      <c r="O30" s="763"/>
      <c r="P30" s="763"/>
      <c r="Q30" s="763"/>
      <c r="R30" s="763"/>
      <c r="S30" s="763"/>
      <c r="T30" s="763"/>
      <c r="U30" s="763"/>
      <c r="V30" s="763"/>
      <c r="W30" s="763"/>
      <c r="X30" s="763"/>
      <c r="Y30" s="763"/>
      <c r="Z30" s="763"/>
      <c r="AA30" s="763"/>
      <c r="AB30" s="763"/>
      <c r="AC30" s="763"/>
      <c r="AD30" s="763"/>
      <c r="AE30" s="763"/>
      <c r="AF30" s="763"/>
      <c r="AG30" s="763"/>
      <c r="AH30" s="763"/>
      <c r="AI30" s="763"/>
      <c r="AJ30" s="764"/>
    </row>
  </sheetData>
  <sheetProtection password="CFC3" sheet="1"/>
  <mergeCells count="41">
    <mergeCell ref="B15:AJ15"/>
    <mergeCell ref="B18:AJ18"/>
    <mergeCell ref="B21:AJ21"/>
    <mergeCell ref="B24:AJ24"/>
    <mergeCell ref="B27:AJ27"/>
    <mergeCell ref="B30:AJ30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N4"/>
    <mergeCell ref="O4:Q4"/>
    <mergeCell ref="R4:T4"/>
    <mergeCell ref="U4:AJ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tabColor rgb="FFC00000"/>
  </sheetPr>
  <dimension ref="B1:AK30"/>
  <sheetViews>
    <sheetView zoomScale="70" zoomScaleNormal="70" zoomScalePageLayoutView="0" workbookViewId="0" topLeftCell="B1">
      <selection activeCell="B6" sqref="B6:AJ82"/>
    </sheetView>
  </sheetViews>
  <sheetFormatPr defaultColWidth="11.421875" defaultRowHeight="15"/>
  <cols>
    <col min="1" max="1" width="4.57421875" style="397" customWidth="1"/>
    <col min="2" max="2" width="21.28125" style="457" customWidth="1"/>
    <col min="3" max="3" width="17.57421875" style="457" customWidth="1"/>
    <col min="4" max="4" width="27.7109375" style="397" customWidth="1"/>
    <col min="5" max="5" width="14.28125" style="397" customWidth="1"/>
    <col min="6" max="6" width="11.421875" style="397" customWidth="1"/>
    <col min="7" max="7" width="13.57421875" style="397" customWidth="1"/>
    <col min="8" max="8" width="19.28125" style="458" customWidth="1"/>
    <col min="9" max="9" width="15.7109375" style="458" customWidth="1"/>
    <col min="10" max="10" width="11.421875" style="458" customWidth="1"/>
    <col min="11" max="12" width="11.421875" style="397" customWidth="1"/>
    <col min="13" max="13" width="6.57421875" style="397" customWidth="1"/>
    <col min="14" max="14" width="6.140625" style="397" customWidth="1"/>
    <col min="15" max="32" width="9.421875" style="397" customWidth="1"/>
    <col min="33" max="33" width="5.140625" style="457" customWidth="1"/>
    <col min="34" max="34" width="5.421875" style="397" customWidth="1"/>
    <col min="35" max="35" width="4.8515625" style="397" customWidth="1"/>
    <col min="36" max="36" width="7.140625" style="397" customWidth="1"/>
    <col min="37" max="16384" width="11.421875" style="397" customWidth="1"/>
  </cols>
  <sheetData>
    <row r="1" spans="2:36" ht="12.75" thickBot="1">
      <c r="B1" s="395"/>
      <c r="C1" s="395"/>
      <c r="D1" s="395"/>
      <c r="E1" s="395"/>
      <c r="F1" s="395"/>
      <c r="G1" s="395"/>
      <c r="H1" s="396"/>
      <c r="I1" s="396"/>
      <c r="J1" s="396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2:36" ht="12">
      <c r="B2" s="719" t="s">
        <v>1189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1"/>
    </row>
    <row r="3" spans="2:36" ht="12.75" thickBot="1">
      <c r="B3" s="722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4"/>
    </row>
    <row r="4" spans="2:36" ht="33.75" customHeight="1">
      <c r="B4" s="725" t="s">
        <v>795</v>
      </c>
      <c r="C4" s="726"/>
      <c r="D4" s="726"/>
      <c r="E4" s="726"/>
      <c r="F4" s="726"/>
      <c r="G4" s="726"/>
      <c r="H4" s="727"/>
      <c r="I4" s="728" t="s">
        <v>756</v>
      </c>
      <c r="J4" s="729"/>
      <c r="K4" s="729"/>
      <c r="L4" s="729"/>
      <c r="M4" s="729"/>
      <c r="N4" s="729"/>
      <c r="O4" s="728" t="s">
        <v>757</v>
      </c>
      <c r="P4" s="729"/>
      <c r="Q4" s="729"/>
      <c r="R4" s="729"/>
      <c r="S4" s="729"/>
      <c r="T4" s="730"/>
      <c r="U4" s="731" t="s">
        <v>758</v>
      </c>
      <c r="V4" s="732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3"/>
    </row>
    <row r="5" spans="2:36" ht="35.25" customHeight="1" thickBot="1">
      <c r="B5" s="736" t="s">
        <v>984</v>
      </c>
      <c r="C5" s="737"/>
      <c r="D5" s="738"/>
      <c r="E5" s="398"/>
      <c r="F5" s="737" t="s">
        <v>816</v>
      </c>
      <c r="G5" s="737"/>
      <c r="H5" s="737"/>
      <c r="I5" s="737"/>
      <c r="J5" s="737"/>
      <c r="K5" s="737"/>
      <c r="L5" s="737"/>
      <c r="M5" s="737"/>
      <c r="N5" s="738"/>
      <c r="O5" s="739" t="s">
        <v>759</v>
      </c>
      <c r="P5" s="740"/>
      <c r="Q5" s="740"/>
      <c r="R5" s="740"/>
      <c r="S5" s="740"/>
      <c r="T5" s="740"/>
      <c r="U5" s="740"/>
      <c r="V5" s="740"/>
      <c r="W5" s="740"/>
      <c r="X5" s="740"/>
      <c r="Y5" s="740"/>
      <c r="Z5" s="740"/>
      <c r="AA5" s="740"/>
      <c r="AB5" s="740"/>
      <c r="AC5" s="740"/>
      <c r="AD5" s="740"/>
      <c r="AE5" s="740"/>
      <c r="AF5" s="741"/>
      <c r="AG5" s="742" t="s">
        <v>760</v>
      </c>
      <c r="AH5" s="743"/>
      <c r="AI5" s="743"/>
      <c r="AJ5" s="744"/>
    </row>
    <row r="6" spans="2:36" ht="36" customHeight="1">
      <c r="B6" s="745" t="s">
        <v>761</v>
      </c>
      <c r="C6" s="747" t="s">
        <v>762</v>
      </c>
      <c r="D6" s="748"/>
      <c r="E6" s="748"/>
      <c r="F6" s="748"/>
      <c r="G6" s="748"/>
      <c r="H6" s="748"/>
      <c r="I6" s="751" t="s">
        <v>763</v>
      </c>
      <c r="J6" s="753" t="s">
        <v>764</v>
      </c>
      <c r="K6" s="753" t="s">
        <v>765</v>
      </c>
      <c r="L6" s="717" t="s">
        <v>766</v>
      </c>
      <c r="M6" s="772" t="s">
        <v>767</v>
      </c>
      <c r="N6" s="774" t="s">
        <v>768</v>
      </c>
      <c r="O6" s="776" t="s">
        <v>769</v>
      </c>
      <c r="P6" s="735"/>
      <c r="Q6" s="734" t="s">
        <v>770</v>
      </c>
      <c r="R6" s="735"/>
      <c r="S6" s="734" t="s">
        <v>771</v>
      </c>
      <c r="T6" s="735"/>
      <c r="U6" s="734" t="s">
        <v>772</v>
      </c>
      <c r="V6" s="735"/>
      <c r="W6" s="734" t="s">
        <v>773</v>
      </c>
      <c r="X6" s="735"/>
      <c r="Y6" s="734" t="s">
        <v>774</v>
      </c>
      <c r="Z6" s="735"/>
      <c r="AA6" s="734" t="s">
        <v>775</v>
      </c>
      <c r="AB6" s="735"/>
      <c r="AC6" s="734" t="s">
        <v>776</v>
      </c>
      <c r="AD6" s="735"/>
      <c r="AE6" s="734" t="s">
        <v>777</v>
      </c>
      <c r="AF6" s="765"/>
      <c r="AG6" s="766" t="s">
        <v>778</v>
      </c>
      <c r="AH6" s="768" t="s">
        <v>779</v>
      </c>
      <c r="AI6" s="770" t="s">
        <v>780</v>
      </c>
      <c r="AJ6" s="755" t="s">
        <v>781</v>
      </c>
    </row>
    <row r="7" spans="2:36" ht="80.25" customHeight="1" thickBot="1">
      <c r="B7" s="746"/>
      <c r="C7" s="749"/>
      <c r="D7" s="750"/>
      <c r="E7" s="750"/>
      <c r="F7" s="750"/>
      <c r="G7" s="750"/>
      <c r="H7" s="750"/>
      <c r="I7" s="752"/>
      <c r="J7" s="754" t="s">
        <v>764</v>
      </c>
      <c r="K7" s="754"/>
      <c r="L7" s="718"/>
      <c r="M7" s="773"/>
      <c r="N7" s="775"/>
      <c r="O7" s="399" t="s">
        <v>782</v>
      </c>
      <c r="P7" s="400" t="s">
        <v>783</v>
      </c>
      <c r="Q7" s="401" t="s">
        <v>782</v>
      </c>
      <c r="R7" s="400" t="s">
        <v>783</v>
      </c>
      <c r="S7" s="401" t="s">
        <v>782</v>
      </c>
      <c r="T7" s="400" t="s">
        <v>783</v>
      </c>
      <c r="U7" s="401" t="s">
        <v>782</v>
      </c>
      <c r="V7" s="400" t="s">
        <v>783</v>
      </c>
      <c r="W7" s="401" t="s">
        <v>782</v>
      </c>
      <c r="X7" s="400" t="s">
        <v>783</v>
      </c>
      <c r="Y7" s="401" t="s">
        <v>782</v>
      </c>
      <c r="Z7" s="400" t="s">
        <v>783</v>
      </c>
      <c r="AA7" s="401" t="s">
        <v>782</v>
      </c>
      <c r="AB7" s="400" t="s">
        <v>784</v>
      </c>
      <c r="AC7" s="401" t="s">
        <v>782</v>
      </c>
      <c r="AD7" s="400" t="s">
        <v>784</v>
      </c>
      <c r="AE7" s="401" t="s">
        <v>782</v>
      </c>
      <c r="AF7" s="402" t="s">
        <v>784</v>
      </c>
      <c r="AG7" s="767"/>
      <c r="AH7" s="769"/>
      <c r="AI7" s="771"/>
      <c r="AJ7" s="756"/>
    </row>
    <row r="8" spans="2:36" ht="108" customHeight="1" thickBot="1">
      <c r="B8" s="403" t="s">
        <v>785</v>
      </c>
      <c r="C8" s="777"/>
      <c r="D8" s="778"/>
      <c r="E8" s="778"/>
      <c r="F8" s="778"/>
      <c r="G8" s="778"/>
      <c r="H8" s="778"/>
      <c r="I8" s="468"/>
      <c r="J8" s="469"/>
      <c r="K8" s="470"/>
      <c r="L8" s="406"/>
      <c r="M8" s="407"/>
      <c r="N8" s="408"/>
      <c r="O8" s="409">
        <f>O10+O13</f>
        <v>0</v>
      </c>
      <c r="P8" s="410">
        <f aca="true" t="shared" si="0" ref="P8:AD8">P10+P13</f>
        <v>0</v>
      </c>
      <c r="Q8" s="410">
        <f t="shared" si="0"/>
        <v>0</v>
      </c>
      <c r="R8" s="410">
        <f t="shared" si="0"/>
        <v>0</v>
      </c>
      <c r="S8" s="410">
        <f t="shared" si="0"/>
        <v>0</v>
      </c>
      <c r="T8" s="410">
        <f t="shared" si="0"/>
        <v>0</v>
      </c>
      <c r="U8" s="410">
        <f t="shared" si="0"/>
        <v>0</v>
      </c>
      <c r="V8" s="410">
        <f t="shared" si="0"/>
        <v>0</v>
      </c>
      <c r="W8" s="410">
        <f t="shared" si="0"/>
        <v>0</v>
      </c>
      <c r="X8" s="410">
        <f t="shared" si="0"/>
        <v>0</v>
      </c>
      <c r="Y8" s="410">
        <f t="shared" si="0"/>
        <v>0</v>
      </c>
      <c r="Z8" s="410">
        <f t="shared" si="0"/>
        <v>0</v>
      </c>
      <c r="AA8" s="410">
        <f t="shared" si="0"/>
        <v>0</v>
      </c>
      <c r="AB8" s="410">
        <f t="shared" si="0"/>
        <v>0</v>
      </c>
      <c r="AC8" s="410">
        <f t="shared" si="0"/>
        <v>0</v>
      </c>
      <c r="AD8" s="410">
        <f t="shared" si="0"/>
        <v>0</v>
      </c>
      <c r="AE8" s="410">
        <f>SUM(O8,Q8,S8,U8,W8,Y8,AA8,AC8)</f>
        <v>0</v>
      </c>
      <c r="AF8" s="411">
        <f>SUM(P8,R8,T8,V8,X8,Z8,AB8,AD8)</f>
        <v>0</v>
      </c>
      <c r="AG8" s="412">
        <f>AG10+AG13</f>
        <v>0</v>
      </c>
      <c r="AH8" s="413"/>
      <c r="AI8" s="413"/>
      <c r="AJ8" s="414"/>
    </row>
    <row r="9" spans="2:36" ht="5.25" customHeight="1" thickBot="1">
      <c r="B9" s="759"/>
      <c r="C9" s="760"/>
      <c r="D9" s="760"/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Q9" s="760"/>
      <c r="R9" s="760"/>
      <c r="S9" s="760"/>
      <c r="T9" s="760"/>
      <c r="U9" s="760"/>
      <c r="V9" s="760"/>
      <c r="W9" s="760"/>
      <c r="X9" s="760"/>
      <c r="Y9" s="760"/>
      <c r="Z9" s="760"/>
      <c r="AA9" s="760"/>
      <c r="AB9" s="760"/>
      <c r="AC9" s="760"/>
      <c r="AD9" s="760"/>
      <c r="AE9" s="760"/>
      <c r="AF9" s="760"/>
      <c r="AG9" s="760"/>
      <c r="AH9" s="760"/>
      <c r="AI9" s="760"/>
      <c r="AJ9" s="761"/>
    </row>
    <row r="10" spans="2:36" ht="108" customHeight="1" thickBot="1">
      <c r="B10" s="415" t="s">
        <v>44</v>
      </c>
      <c r="C10" s="416" t="s">
        <v>786</v>
      </c>
      <c r="D10" s="416" t="s">
        <v>787</v>
      </c>
      <c r="E10" s="416" t="s">
        <v>788</v>
      </c>
      <c r="F10" s="416" t="s">
        <v>789</v>
      </c>
      <c r="G10" s="416" t="s">
        <v>790</v>
      </c>
      <c r="H10" s="417" t="s">
        <v>791</v>
      </c>
      <c r="I10" s="418" t="s">
        <v>792</v>
      </c>
      <c r="J10" s="419"/>
      <c r="K10" s="419"/>
      <c r="L10" s="419"/>
      <c r="M10" s="419"/>
      <c r="N10" s="420"/>
      <c r="O10" s="421">
        <f>SUM(O11:O11)</f>
        <v>0</v>
      </c>
      <c r="P10" s="422">
        <f>SUM(P11:P11)</f>
        <v>0</v>
      </c>
      <c r="Q10" s="423">
        <f aca="true" t="shared" si="1" ref="Q10:AD10">SUM(Q11:Q11)</f>
        <v>0</v>
      </c>
      <c r="R10" s="422">
        <f t="shared" si="1"/>
        <v>0</v>
      </c>
      <c r="S10" s="423">
        <f t="shared" si="1"/>
        <v>0</v>
      </c>
      <c r="T10" s="422">
        <f t="shared" si="1"/>
        <v>0</v>
      </c>
      <c r="U10" s="423">
        <f t="shared" si="1"/>
        <v>0</v>
      </c>
      <c r="V10" s="422">
        <f t="shared" si="1"/>
        <v>0</v>
      </c>
      <c r="W10" s="423">
        <f t="shared" si="1"/>
        <v>0</v>
      </c>
      <c r="X10" s="422">
        <f t="shared" si="1"/>
        <v>0</v>
      </c>
      <c r="Y10" s="423">
        <f t="shared" si="1"/>
        <v>0</v>
      </c>
      <c r="Z10" s="422">
        <f t="shared" si="1"/>
        <v>0</v>
      </c>
      <c r="AA10" s="423">
        <f t="shared" si="1"/>
        <v>0</v>
      </c>
      <c r="AB10" s="422">
        <f>SUM(AB11:AB11)</f>
        <v>0</v>
      </c>
      <c r="AC10" s="423">
        <f t="shared" si="1"/>
        <v>0</v>
      </c>
      <c r="AD10" s="422">
        <f t="shared" si="1"/>
        <v>0</v>
      </c>
      <c r="AE10" s="423">
        <f>SUM(O10,Q10,S10,U10,W10,Y10,AA10,AC10)</f>
        <v>0</v>
      </c>
      <c r="AF10" s="422">
        <f>SUM(P10,R10,T10,V10,X10,Z10,AB10,AD10)</f>
        <v>0</v>
      </c>
      <c r="AG10" s="424">
        <f>SUM(AG11:AG11)</f>
        <v>0</v>
      </c>
      <c r="AH10" s="425"/>
      <c r="AI10" s="425"/>
      <c r="AJ10" s="426"/>
    </row>
    <row r="11" spans="2:36" ht="108" customHeight="1" thickBot="1">
      <c r="B11" s="471" t="s">
        <v>988</v>
      </c>
      <c r="C11" s="428"/>
      <c r="D11" s="429"/>
      <c r="E11" s="429"/>
      <c r="F11" s="430"/>
      <c r="G11" s="429"/>
      <c r="H11" s="431" t="s">
        <v>985</v>
      </c>
      <c r="I11" s="431" t="s">
        <v>755</v>
      </c>
      <c r="J11" s="431">
        <v>0</v>
      </c>
      <c r="K11" s="432">
        <v>1</v>
      </c>
      <c r="L11" s="433"/>
      <c r="M11" s="433"/>
      <c r="N11" s="434"/>
      <c r="O11" s="435"/>
      <c r="P11" s="436"/>
      <c r="Q11" s="437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9"/>
      <c r="AF11" s="439"/>
      <c r="AG11" s="440"/>
      <c r="AH11" s="441"/>
      <c r="AI11" s="441"/>
      <c r="AJ11" s="442"/>
    </row>
    <row r="12" spans="2:36" ht="4.5" customHeight="1" thickBot="1">
      <c r="B12" s="762"/>
      <c r="C12" s="763"/>
      <c r="D12" s="763"/>
      <c r="E12" s="763"/>
      <c r="F12" s="763"/>
      <c r="G12" s="763"/>
      <c r="H12" s="763"/>
      <c r="I12" s="763"/>
      <c r="J12" s="763"/>
      <c r="K12" s="763"/>
      <c r="L12" s="763"/>
      <c r="M12" s="763"/>
      <c r="N12" s="763"/>
      <c r="O12" s="763"/>
      <c r="P12" s="763"/>
      <c r="Q12" s="763"/>
      <c r="R12" s="763"/>
      <c r="S12" s="763"/>
      <c r="T12" s="763"/>
      <c r="U12" s="763"/>
      <c r="V12" s="763"/>
      <c r="W12" s="763"/>
      <c r="X12" s="763"/>
      <c r="Y12" s="763"/>
      <c r="Z12" s="763"/>
      <c r="AA12" s="763"/>
      <c r="AB12" s="763"/>
      <c r="AC12" s="763"/>
      <c r="AD12" s="763"/>
      <c r="AE12" s="763"/>
      <c r="AF12" s="763"/>
      <c r="AG12" s="763"/>
      <c r="AH12" s="763"/>
      <c r="AI12" s="763"/>
      <c r="AJ12" s="764"/>
    </row>
    <row r="13" spans="2:36" ht="108" customHeight="1" thickBot="1">
      <c r="B13" s="415" t="s">
        <v>44</v>
      </c>
      <c r="C13" s="416" t="s">
        <v>786</v>
      </c>
      <c r="D13" s="416" t="s">
        <v>787</v>
      </c>
      <c r="E13" s="416" t="s">
        <v>793</v>
      </c>
      <c r="F13" s="416" t="s">
        <v>789</v>
      </c>
      <c r="G13" s="416" t="s">
        <v>790</v>
      </c>
      <c r="H13" s="417" t="s">
        <v>791</v>
      </c>
      <c r="I13" s="418" t="s">
        <v>792</v>
      </c>
      <c r="J13" s="416"/>
      <c r="K13" s="443"/>
      <c r="L13" s="443"/>
      <c r="M13" s="419"/>
      <c r="N13" s="420"/>
      <c r="O13" s="421">
        <f>SUM(O14:O14)</f>
        <v>0</v>
      </c>
      <c r="P13" s="422">
        <f>SUM(P14:P14)</f>
        <v>0</v>
      </c>
      <c r="Q13" s="423">
        <f aca="true" t="shared" si="2" ref="Q13:AD13">SUM(Q14:Q14)</f>
        <v>0</v>
      </c>
      <c r="R13" s="422">
        <f t="shared" si="2"/>
        <v>0</v>
      </c>
      <c r="S13" s="423">
        <f t="shared" si="2"/>
        <v>0</v>
      </c>
      <c r="T13" s="422">
        <f t="shared" si="2"/>
        <v>0</v>
      </c>
      <c r="U13" s="423">
        <f t="shared" si="2"/>
        <v>0</v>
      </c>
      <c r="V13" s="422">
        <f t="shared" si="2"/>
        <v>0</v>
      </c>
      <c r="W13" s="423">
        <f t="shared" si="2"/>
        <v>0</v>
      </c>
      <c r="X13" s="422">
        <f t="shared" si="2"/>
        <v>0</v>
      </c>
      <c r="Y13" s="423">
        <f t="shared" si="2"/>
        <v>0</v>
      </c>
      <c r="Z13" s="422">
        <f t="shared" si="2"/>
        <v>0</v>
      </c>
      <c r="AA13" s="423">
        <f t="shared" si="2"/>
        <v>0</v>
      </c>
      <c r="AB13" s="422">
        <f t="shared" si="2"/>
        <v>0</v>
      </c>
      <c r="AC13" s="423">
        <f t="shared" si="2"/>
        <v>0</v>
      </c>
      <c r="AD13" s="422">
        <f t="shared" si="2"/>
        <v>0</v>
      </c>
      <c r="AE13" s="423">
        <f>SUM(O13,Q13,S13,U13,W13,Y13,AA13,AC13)</f>
        <v>0</v>
      </c>
      <c r="AF13" s="422">
        <f>SUM(P13,R13,T13,V13,X13,Z13,AB13,AD13)</f>
        <v>0</v>
      </c>
      <c r="AG13" s="424">
        <f>SUM(AG14:AG14)</f>
        <v>0</v>
      </c>
      <c r="AH13" s="425"/>
      <c r="AI13" s="425"/>
      <c r="AJ13" s="426"/>
    </row>
    <row r="14" spans="2:37" ht="108" customHeight="1" thickBot="1">
      <c r="B14" s="427" t="s">
        <v>989</v>
      </c>
      <c r="C14" s="428"/>
      <c r="D14" s="429"/>
      <c r="E14" s="429"/>
      <c r="F14" s="444"/>
      <c r="G14" s="429"/>
      <c r="H14" s="445" t="s">
        <v>986</v>
      </c>
      <c r="I14" s="446" t="s">
        <v>987</v>
      </c>
      <c r="J14" s="431">
        <v>0</v>
      </c>
      <c r="K14" s="447">
        <v>3</v>
      </c>
      <c r="L14" s="448"/>
      <c r="M14" s="449"/>
      <c r="N14" s="450"/>
      <c r="O14" s="451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52"/>
      <c r="AH14" s="441"/>
      <c r="AI14" s="449"/>
      <c r="AJ14" s="453"/>
      <c r="AK14" s="454"/>
    </row>
    <row r="15" spans="2:37" ht="57.75" customHeight="1" thickBot="1">
      <c r="B15" s="762"/>
      <c r="C15" s="763"/>
      <c r="D15" s="763"/>
      <c r="E15" s="763"/>
      <c r="F15" s="763"/>
      <c r="G15" s="763"/>
      <c r="H15" s="763"/>
      <c r="I15" s="763"/>
      <c r="J15" s="763"/>
      <c r="K15" s="763"/>
      <c r="L15" s="763"/>
      <c r="M15" s="763"/>
      <c r="N15" s="763"/>
      <c r="O15" s="763"/>
      <c r="P15" s="763"/>
      <c r="Q15" s="763"/>
      <c r="R15" s="763"/>
      <c r="S15" s="763"/>
      <c r="T15" s="763"/>
      <c r="U15" s="763"/>
      <c r="V15" s="763"/>
      <c r="W15" s="763"/>
      <c r="X15" s="763"/>
      <c r="Y15" s="763"/>
      <c r="Z15" s="763"/>
      <c r="AA15" s="763"/>
      <c r="AB15" s="763"/>
      <c r="AC15" s="763"/>
      <c r="AD15" s="763"/>
      <c r="AE15" s="763"/>
      <c r="AF15" s="763"/>
      <c r="AG15" s="763"/>
      <c r="AH15" s="763"/>
      <c r="AI15" s="763"/>
      <c r="AJ15" s="764"/>
      <c r="AK15" s="454"/>
    </row>
    <row r="16" spans="2:36" ht="35.25" customHeight="1" thickBot="1">
      <c r="B16" s="736" t="s">
        <v>990</v>
      </c>
      <c r="C16" s="737"/>
      <c r="D16" s="738"/>
      <c r="E16" s="398"/>
      <c r="F16" s="737" t="s">
        <v>991</v>
      </c>
      <c r="G16" s="737"/>
      <c r="H16" s="737"/>
      <c r="I16" s="737"/>
      <c r="J16" s="737"/>
      <c r="K16" s="737"/>
      <c r="L16" s="737"/>
      <c r="M16" s="737"/>
      <c r="N16" s="738"/>
      <c r="O16" s="739" t="s">
        <v>759</v>
      </c>
      <c r="P16" s="740"/>
      <c r="Q16" s="740"/>
      <c r="R16" s="740"/>
      <c r="S16" s="740"/>
      <c r="T16" s="740"/>
      <c r="U16" s="740"/>
      <c r="V16" s="740"/>
      <c r="W16" s="740"/>
      <c r="X16" s="740"/>
      <c r="Y16" s="740"/>
      <c r="Z16" s="740"/>
      <c r="AA16" s="740"/>
      <c r="AB16" s="740"/>
      <c r="AC16" s="740"/>
      <c r="AD16" s="740"/>
      <c r="AE16" s="740"/>
      <c r="AF16" s="741"/>
      <c r="AG16" s="742" t="s">
        <v>760</v>
      </c>
      <c r="AH16" s="743"/>
      <c r="AI16" s="743"/>
      <c r="AJ16" s="744"/>
    </row>
    <row r="17" spans="2:36" ht="35.25" customHeight="1">
      <c r="B17" s="745" t="s">
        <v>761</v>
      </c>
      <c r="C17" s="747" t="s">
        <v>762</v>
      </c>
      <c r="D17" s="748"/>
      <c r="E17" s="748"/>
      <c r="F17" s="748"/>
      <c r="G17" s="748"/>
      <c r="H17" s="748"/>
      <c r="I17" s="751" t="s">
        <v>763</v>
      </c>
      <c r="J17" s="753" t="s">
        <v>764</v>
      </c>
      <c r="K17" s="753" t="s">
        <v>765</v>
      </c>
      <c r="L17" s="717" t="s">
        <v>766</v>
      </c>
      <c r="M17" s="772" t="s">
        <v>767</v>
      </c>
      <c r="N17" s="774" t="s">
        <v>768</v>
      </c>
      <c r="O17" s="776" t="s">
        <v>769</v>
      </c>
      <c r="P17" s="735"/>
      <c r="Q17" s="734" t="s">
        <v>770</v>
      </c>
      <c r="R17" s="735"/>
      <c r="S17" s="734" t="s">
        <v>771</v>
      </c>
      <c r="T17" s="735"/>
      <c r="U17" s="734" t="s">
        <v>772</v>
      </c>
      <c r="V17" s="735"/>
      <c r="W17" s="734" t="s">
        <v>773</v>
      </c>
      <c r="X17" s="735"/>
      <c r="Y17" s="734" t="s">
        <v>774</v>
      </c>
      <c r="Z17" s="735"/>
      <c r="AA17" s="734" t="s">
        <v>775</v>
      </c>
      <c r="AB17" s="735"/>
      <c r="AC17" s="734" t="s">
        <v>776</v>
      </c>
      <c r="AD17" s="735"/>
      <c r="AE17" s="734" t="s">
        <v>777</v>
      </c>
      <c r="AF17" s="765"/>
      <c r="AG17" s="766" t="s">
        <v>778</v>
      </c>
      <c r="AH17" s="768" t="s">
        <v>779</v>
      </c>
      <c r="AI17" s="770" t="s">
        <v>780</v>
      </c>
      <c r="AJ17" s="755" t="s">
        <v>781</v>
      </c>
    </row>
    <row r="18" spans="2:36" ht="81" customHeight="1" thickBot="1">
      <c r="B18" s="746"/>
      <c r="C18" s="749"/>
      <c r="D18" s="750"/>
      <c r="E18" s="750"/>
      <c r="F18" s="750"/>
      <c r="G18" s="750"/>
      <c r="H18" s="750"/>
      <c r="I18" s="752"/>
      <c r="J18" s="754" t="s">
        <v>764</v>
      </c>
      <c r="K18" s="754"/>
      <c r="L18" s="718"/>
      <c r="M18" s="773"/>
      <c r="N18" s="775"/>
      <c r="O18" s="399" t="s">
        <v>782</v>
      </c>
      <c r="P18" s="400" t="s">
        <v>783</v>
      </c>
      <c r="Q18" s="401" t="s">
        <v>782</v>
      </c>
      <c r="R18" s="400" t="s">
        <v>783</v>
      </c>
      <c r="S18" s="401" t="s">
        <v>782</v>
      </c>
      <c r="T18" s="400" t="s">
        <v>783</v>
      </c>
      <c r="U18" s="401" t="s">
        <v>782</v>
      </c>
      <c r="V18" s="400" t="s">
        <v>783</v>
      </c>
      <c r="W18" s="401" t="s">
        <v>782</v>
      </c>
      <c r="X18" s="400" t="s">
        <v>783</v>
      </c>
      <c r="Y18" s="401" t="s">
        <v>782</v>
      </c>
      <c r="Z18" s="400" t="s">
        <v>783</v>
      </c>
      <c r="AA18" s="401" t="s">
        <v>782</v>
      </c>
      <c r="AB18" s="400" t="s">
        <v>784</v>
      </c>
      <c r="AC18" s="401" t="s">
        <v>782</v>
      </c>
      <c r="AD18" s="400" t="s">
        <v>784</v>
      </c>
      <c r="AE18" s="401" t="s">
        <v>782</v>
      </c>
      <c r="AF18" s="402" t="s">
        <v>784</v>
      </c>
      <c r="AG18" s="767"/>
      <c r="AH18" s="769"/>
      <c r="AI18" s="771"/>
      <c r="AJ18" s="756"/>
    </row>
    <row r="19" spans="2:36" ht="108" customHeight="1" thickBot="1">
      <c r="B19" s="403" t="s">
        <v>785</v>
      </c>
      <c r="C19" s="757" t="s">
        <v>749</v>
      </c>
      <c r="D19" s="758"/>
      <c r="E19" s="758"/>
      <c r="F19" s="758"/>
      <c r="G19" s="758"/>
      <c r="H19" s="758"/>
      <c r="I19" s="404" t="s">
        <v>750</v>
      </c>
      <c r="J19" s="405">
        <v>1</v>
      </c>
      <c r="K19" s="406">
        <v>4</v>
      </c>
      <c r="L19" s="406"/>
      <c r="M19" s="407"/>
      <c r="N19" s="408"/>
      <c r="O19" s="455" t="e">
        <f>SUM(O21+O24+O27,#REF!,#REF!,#REF!,#REF!,#REF!,#REF!,#REF!)</f>
        <v>#REF!</v>
      </c>
      <c r="P19" s="456" t="e">
        <f>SUM(P21+P24+P27,#REF!,#REF!,#REF!,#REF!,#REF!,#REF!,#REF!)</f>
        <v>#REF!</v>
      </c>
      <c r="Q19" s="456" t="e">
        <f>SUM(Q21+Q24+Q27,#REF!,#REF!,#REF!,#REF!,#REF!,#REF!,#REF!)</f>
        <v>#REF!</v>
      </c>
      <c r="R19" s="456" t="e">
        <f>SUM(R21+R24+R27,#REF!,#REF!,#REF!,#REF!,#REF!,#REF!,#REF!)</f>
        <v>#REF!</v>
      </c>
      <c r="S19" s="456" t="e">
        <f>SUM(S21+S24+S27,#REF!,#REF!,#REF!,#REF!,#REF!,#REF!,#REF!)</f>
        <v>#REF!</v>
      </c>
      <c r="T19" s="456" t="e">
        <f>SUM(T21+T24+T27,#REF!,#REF!,#REF!,#REF!,#REF!,#REF!,#REF!)</f>
        <v>#REF!</v>
      </c>
      <c r="U19" s="456" t="e">
        <f>SUM(U21+U24+U27,#REF!,#REF!,#REF!,#REF!,#REF!,#REF!,#REF!)</f>
        <v>#REF!</v>
      </c>
      <c r="V19" s="456" t="e">
        <f>SUM(V21+V24+V27,#REF!,#REF!,#REF!,#REF!,#REF!,#REF!,#REF!)</f>
        <v>#REF!</v>
      </c>
      <c r="W19" s="456" t="e">
        <f>SUM(W21+W24+W27,#REF!,#REF!,#REF!,#REF!,#REF!,#REF!,#REF!)</f>
        <v>#REF!</v>
      </c>
      <c r="X19" s="456" t="e">
        <f>SUM(X21+X24+X27,#REF!,#REF!,#REF!,#REF!,#REF!,#REF!,#REF!)</f>
        <v>#REF!</v>
      </c>
      <c r="Y19" s="456" t="e">
        <f>SUM(Y21+Y24+Y27,#REF!,#REF!,#REF!,#REF!,#REF!,#REF!,#REF!)</f>
        <v>#REF!</v>
      </c>
      <c r="Z19" s="456" t="e">
        <f>SUM(Z21+Z24+Z27,#REF!,#REF!,#REF!,#REF!,#REF!,#REF!,#REF!)</f>
        <v>#REF!</v>
      </c>
      <c r="AA19" s="456" t="e">
        <f>SUM(AA21+AA24+AA27,#REF!,#REF!,#REF!,#REF!,#REF!,#REF!,#REF!)</f>
        <v>#REF!</v>
      </c>
      <c r="AB19" s="456" t="e">
        <f>SUM(AB21+AB24+AB27,#REF!,#REF!,#REF!,#REF!,#REF!,#REF!,#REF!)</f>
        <v>#REF!</v>
      </c>
      <c r="AC19" s="456" t="e">
        <f>SUM(AC21+AC24+AC27,#REF!,#REF!,#REF!,#REF!,#REF!,#REF!,#REF!)</f>
        <v>#REF!</v>
      </c>
      <c r="AD19" s="456" t="e">
        <f>SUM(AD21+AD24+AD27,#REF!,#REF!,#REF!,#REF!,#REF!,#REF!,#REF!)</f>
        <v>#REF!</v>
      </c>
      <c r="AE19" s="410" t="e">
        <f>SUM(O19,Q19,S19,U19,W19,Y19,AA19,AC19)</f>
        <v>#REF!</v>
      </c>
      <c r="AF19" s="411" t="e">
        <f>SUM(P19,R19,T19,V19,X19,Z19,AB19,AD19)</f>
        <v>#REF!</v>
      </c>
      <c r="AG19" s="412">
        <f>AG21+AG24</f>
        <v>0</v>
      </c>
      <c r="AH19" s="413"/>
      <c r="AI19" s="413"/>
      <c r="AJ19" s="414"/>
    </row>
    <row r="20" spans="2:36" ht="4.5" customHeight="1" thickBot="1">
      <c r="B20" s="759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0"/>
      <c r="T20" s="760"/>
      <c r="U20" s="760"/>
      <c r="V20" s="760"/>
      <c r="W20" s="760"/>
      <c r="X20" s="760"/>
      <c r="Y20" s="760"/>
      <c r="Z20" s="760"/>
      <c r="AA20" s="760"/>
      <c r="AB20" s="760"/>
      <c r="AC20" s="760"/>
      <c r="AD20" s="760"/>
      <c r="AE20" s="760"/>
      <c r="AF20" s="760"/>
      <c r="AG20" s="760"/>
      <c r="AH20" s="760"/>
      <c r="AI20" s="760"/>
      <c r="AJ20" s="761"/>
    </row>
    <row r="21" spans="2:36" ht="108" customHeight="1" thickBot="1">
      <c r="B21" s="415" t="s">
        <v>44</v>
      </c>
      <c r="C21" s="416" t="s">
        <v>786</v>
      </c>
      <c r="D21" s="416" t="s">
        <v>787</v>
      </c>
      <c r="E21" s="416" t="s">
        <v>788</v>
      </c>
      <c r="F21" s="416" t="s">
        <v>789</v>
      </c>
      <c r="G21" s="416" t="s">
        <v>790</v>
      </c>
      <c r="H21" s="417" t="s">
        <v>791</v>
      </c>
      <c r="I21" s="418" t="s">
        <v>792</v>
      </c>
      <c r="J21" s="419"/>
      <c r="K21" s="419"/>
      <c r="L21" s="419"/>
      <c r="M21" s="419"/>
      <c r="N21" s="420"/>
      <c r="O21" s="421">
        <f>SUM(O22:O22)</f>
        <v>0</v>
      </c>
      <c r="P21" s="422">
        <f>SUM(P22:P22)</f>
        <v>0</v>
      </c>
      <c r="Q21" s="423">
        <f aca="true" t="shared" si="3" ref="Q21:AA21">SUM(Q22:Q22)</f>
        <v>0</v>
      </c>
      <c r="R21" s="422">
        <f t="shared" si="3"/>
        <v>0</v>
      </c>
      <c r="S21" s="423">
        <f t="shared" si="3"/>
        <v>0</v>
      </c>
      <c r="T21" s="422">
        <f t="shared" si="3"/>
        <v>0</v>
      </c>
      <c r="U21" s="423">
        <f t="shared" si="3"/>
        <v>0</v>
      </c>
      <c r="V21" s="422">
        <f t="shared" si="3"/>
        <v>0</v>
      </c>
      <c r="W21" s="423">
        <f t="shared" si="3"/>
        <v>0</v>
      </c>
      <c r="X21" s="422">
        <f t="shared" si="3"/>
        <v>0</v>
      </c>
      <c r="Y21" s="423">
        <f t="shared" si="3"/>
        <v>0</v>
      </c>
      <c r="Z21" s="422">
        <f t="shared" si="3"/>
        <v>0</v>
      </c>
      <c r="AA21" s="423">
        <f t="shared" si="3"/>
        <v>0</v>
      </c>
      <c r="AB21" s="422">
        <f>SUM(AB22:AB22)</f>
        <v>0</v>
      </c>
      <c r="AC21" s="423">
        <f>SUM(AC22:AC22)</f>
        <v>0</v>
      </c>
      <c r="AD21" s="422">
        <f>SUM(AD22:AD22)</f>
        <v>0</v>
      </c>
      <c r="AE21" s="423">
        <f>SUM(O21,Q21,S21,U21,W21,Y21,AA21,AC21)</f>
        <v>0</v>
      </c>
      <c r="AF21" s="422">
        <f>SUM(P21,R21,T21,V21,X21,Z21,AB21,AD21)</f>
        <v>0</v>
      </c>
      <c r="AG21" s="424">
        <f>SUM(AG22:AG22)</f>
        <v>0</v>
      </c>
      <c r="AH21" s="425"/>
      <c r="AI21" s="425"/>
      <c r="AJ21" s="426"/>
    </row>
    <row r="22" spans="2:36" ht="108" customHeight="1" thickBot="1">
      <c r="B22" s="427" t="s">
        <v>994</v>
      </c>
      <c r="C22" s="428"/>
      <c r="D22" s="429"/>
      <c r="E22" s="429"/>
      <c r="F22" s="430"/>
      <c r="G22" s="429"/>
      <c r="H22" s="431" t="s">
        <v>992</v>
      </c>
      <c r="I22" s="431" t="s">
        <v>993</v>
      </c>
      <c r="J22" s="431">
        <v>0</v>
      </c>
      <c r="K22" s="432">
        <v>1</v>
      </c>
      <c r="L22" s="433"/>
      <c r="M22" s="433"/>
      <c r="N22" s="434"/>
      <c r="O22" s="435"/>
      <c r="P22" s="436"/>
      <c r="Q22" s="437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9"/>
      <c r="AF22" s="439"/>
      <c r="AG22" s="440"/>
      <c r="AH22" s="441"/>
      <c r="AI22" s="441"/>
      <c r="AJ22" s="442"/>
    </row>
    <row r="23" spans="2:36" ht="4.5" customHeight="1" thickBot="1">
      <c r="B23" s="762"/>
      <c r="C23" s="763"/>
      <c r="D23" s="763"/>
      <c r="E23" s="763"/>
      <c r="F23" s="763"/>
      <c r="G23" s="763"/>
      <c r="H23" s="763"/>
      <c r="I23" s="763"/>
      <c r="J23" s="763"/>
      <c r="K23" s="763"/>
      <c r="L23" s="763"/>
      <c r="M23" s="763"/>
      <c r="N23" s="763"/>
      <c r="O23" s="763"/>
      <c r="P23" s="763"/>
      <c r="Q23" s="763"/>
      <c r="R23" s="763"/>
      <c r="S23" s="763"/>
      <c r="T23" s="763"/>
      <c r="U23" s="763"/>
      <c r="V23" s="763"/>
      <c r="W23" s="763"/>
      <c r="X23" s="763"/>
      <c r="Y23" s="763"/>
      <c r="Z23" s="763"/>
      <c r="AA23" s="763"/>
      <c r="AB23" s="763"/>
      <c r="AC23" s="763"/>
      <c r="AD23" s="763"/>
      <c r="AE23" s="763"/>
      <c r="AF23" s="763"/>
      <c r="AG23" s="763"/>
      <c r="AH23" s="763"/>
      <c r="AI23" s="763"/>
      <c r="AJ23" s="764"/>
    </row>
    <row r="24" spans="2:36" ht="108" customHeight="1" thickBot="1">
      <c r="B24" s="415" t="s">
        <v>44</v>
      </c>
      <c r="C24" s="416" t="s">
        <v>786</v>
      </c>
      <c r="D24" s="416" t="s">
        <v>787</v>
      </c>
      <c r="E24" s="416" t="s">
        <v>793</v>
      </c>
      <c r="F24" s="416" t="s">
        <v>789</v>
      </c>
      <c r="G24" s="416" t="s">
        <v>790</v>
      </c>
      <c r="H24" s="417" t="s">
        <v>791</v>
      </c>
      <c r="I24" s="418" t="s">
        <v>792</v>
      </c>
      <c r="J24" s="416"/>
      <c r="K24" s="443"/>
      <c r="L24" s="443"/>
      <c r="M24" s="419"/>
      <c r="N24" s="420"/>
      <c r="O24" s="421">
        <f>SUM(O25:O25)</f>
        <v>0</v>
      </c>
      <c r="P24" s="422">
        <f>SUM(P25:P25)</f>
        <v>0</v>
      </c>
      <c r="Q24" s="423">
        <f aca="true" t="shared" si="4" ref="Q24:AD24">SUM(Q25:Q25)</f>
        <v>0</v>
      </c>
      <c r="R24" s="422">
        <f t="shared" si="4"/>
        <v>0</v>
      </c>
      <c r="S24" s="423">
        <f t="shared" si="4"/>
        <v>0</v>
      </c>
      <c r="T24" s="422">
        <f t="shared" si="4"/>
        <v>0</v>
      </c>
      <c r="U24" s="423">
        <f t="shared" si="4"/>
        <v>0</v>
      </c>
      <c r="V24" s="422">
        <f t="shared" si="4"/>
        <v>0</v>
      </c>
      <c r="W24" s="423">
        <f t="shared" si="4"/>
        <v>0</v>
      </c>
      <c r="X24" s="422">
        <f t="shared" si="4"/>
        <v>0</v>
      </c>
      <c r="Y24" s="423">
        <f t="shared" si="4"/>
        <v>0</v>
      </c>
      <c r="Z24" s="422">
        <f t="shared" si="4"/>
        <v>0</v>
      </c>
      <c r="AA24" s="423">
        <f t="shared" si="4"/>
        <v>0</v>
      </c>
      <c r="AB24" s="422">
        <f t="shared" si="4"/>
        <v>0</v>
      </c>
      <c r="AC24" s="423">
        <f t="shared" si="4"/>
        <v>0</v>
      </c>
      <c r="AD24" s="422">
        <f t="shared" si="4"/>
        <v>0</v>
      </c>
      <c r="AE24" s="423">
        <f>SUM(O24,Q24,S24,U24,W24,Y24,AA24,AC24)</f>
        <v>0</v>
      </c>
      <c r="AF24" s="422">
        <f>SUM(P24,R24,T24,V24,X24,Z24,AB24,AD24)</f>
        <v>0</v>
      </c>
      <c r="AG24" s="424">
        <f>SUM(AG25:AG25)</f>
        <v>0</v>
      </c>
      <c r="AH24" s="425"/>
      <c r="AI24" s="425"/>
      <c r="AJ24" s="426"/>
    </row>
    <row r="25" spans="2:36" ht="108" customHeight="1" thickBot="1">
      <c r="B25" s="427" t="s">
        <v>994</v>
      </c>
      <c r="C25" s="428"/>
      <c r="D25" s="429"/>
      <c r="E25" s="429"/>
      <c r="F25" s="444"/>
      <c r="G25" s="429"/>
      <c r="H25" s="445" t="s">
        <v>995</v>
      </c>
      <c r="I25" s="446" t="s">
        <v>996</v>
      </c>
      <c r="J25" s="431">
        <v>0</v>
      </c>
      <c r="K25" s="465">
        <v>1</v>
      </c>
      <c r="L25" s="448"/>
      <c r="M25" s="449"/>
      <c r="N25" s="450"/>
      <c r="O25" s="451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52"/>
      <c r="AH25" s="441"/>
      <c r="AI25" s="449"/>
      <c r="AJ25" s="453"/>
    </row>
    <row r="26" spans="2:36" ht="4.5" customHeight="1" thickBot="1">
      <c r="B26" s="762"/>
      <c r="C26" s="763"/>
      <c r="D26" s="763"/>
      <c r="E26" s="763"/>
      <c r="F26" s="763"/>
      <c r="G26" s="763"/>
      <c r="H26" s="763"/>
      <c r="I26" s="763"/>
      <c r="J26" s="763"/>
      <c r="K26" s="763"/>
      <c r="L26" s="763"/>
      <c r="M26" s="763"/>
      <c r="N26" s="763"/>
      <c r="O26" s="763"/>
      <c r="P26" s="763"/>
      <c r="Q26" s="763"/>
      <c r="R26" s="763"/>
      <c r="S26" s="763"/>
      <c r="T26" s="763"/>
      <c r="U26" s="763"/>
      <c r="V26" s="763"/>
      <c r="W26" s="763"/>
      <c r="X26" s="763"/>
      <c r="Y26" s="763"/>
      <c r="Z26" s="763"/>
      <c r="AA26" s="763"/>
      <c r="AB26" s="763"/>
      <c r="AC26" s="763"/>
      <c r="AD26" s="763"/>
      <c r="AE26" s="763"/>
      <c r="AF26" s="763"/>
      <c r="AG26" s="763"/>
      <c r="AH26" s="763"/>
      <c r="AI26" s="763"/>
      <c r="AJ26" s="764"/>
    </row>
    <row r="27" spans="2:36" ht="108" customHeight="1" thickBot="1">
      <c r="B27" s="415" t="s">
        <v>44</v>
      </c>
      <c r="C27" s="416" t="s">
        <v>786</v>
      </c>
      <c r="D27" s="416" t="s">
        <v>787</v>
      </c>
      <c r="E27" s="416" t="s">
        <v>788</v>
      </c>
      <c r="F27" s="416" t="s">
        <v>789</v>
      </c>
      <c r="G27" s="416" t="s">
        <v>790</v>
      </c>
      <c r="H27" s="417" t="s">
        <v>791</v>
      </c>
      <c r="I27" s="418" t="s">
        <v>792</v>
      </c>
      <c r="J27" s="419"/>
      <c r="K27" s="419"/>
      <c r="L27" s="419"/>
      <c r="M27" s="419"/>
      <c r="N27" s="420"/>
      <c r="O27" s="421">
        <f>SUM(O28:O28)</f>
        <v>0</v>
      </c>
      <c r="P27" s="422">
        <f>SUM(P28:P28)</f>
        <v>0</v>
      </c>
      <c r="Q27" s="423">
        <f aca="true" t="shared" si="5" ref="Q27:AA27">SUM(Q28:Q28)</f>
        <v>0</v>
      </c>
      <c r="R27" s="422">
        <f t="shared" si="5"/>
        <v>0</v>
      </c>
      <c r="S27" s="423">
        <f t="shared" si="5"/>
        <v>0</v>
      </c>
      <c r="T27" s="422">
        <f t="shared" si="5"/>
        <v>0</v>
      </c>
      <c r="U27" s="423">
        <f t="shared" si="5"/>
        <v>0</v>
      </c>
      <c r="V27" s="422">
        <f t="shared" si="5"/>
        <v>0</v>
      </c>
      <c r="W27" s="423">
        <f t="shared" si="5"/>
        <v>0</v>
      </c>
      <c r="X27" s="422">
        <f t="shared" si="5"/>
        <v>0</v>
      </c>
      <c r="Y27" s="423">
        <f t="shared" si="5"/>
        <v>0</v>
      </c>
      <c r="Z27" s="422">
        <f t="shared" si="5"/>
        <v>0</v>
      </c>
      <c r="AA27" s="423">
        <f t="shared" si="5"/>
        <v>0</v>
      </c>
      <c r="AB27" s="422">
        <f>SUM(AB28:AB28)</f>
        <v>0</v>
      </c>
      <c r="AC27" s="423">
        <f>SUM(AC28:AC28)</f>
        <v>0</v>
      </c>
      <c r="AD27" s="422">
        <f>SUM(AD28:AD28)</f>
        <v>0</v>
      </c>
      <c r="AE27" s="423">
        <f>SUM(O27,Q27,S27,U27,W27,Y27,AA27,AC27)</f>
        <v>0</v>
      </c>
      <c r="AF27" s="422">
        <f>SUM(P27,R27,T27,V27,X27,Z27,AB27,AD27)</f>
        <v>0</v>
      </c>
      <c r="AG27" s="424">
        <f>SUM(AG28:AG28)</f>
        <v>0</v>
      </c>
      <c r="AH27" s="425"/>
      <c r="AI27" s="425"/>
      <c r="AJ27" s="426"/>
    </row>
    <row r="28" spans="2:36" ht="108" customHeight="1" thickBot="1">
      <c r="B28" s="427" t="s">
        <v>994</v>
      </c>
      <c r="C28" s="428"/>
      <c r="D28" s="429"/>
      <c r="E28" s="429"/>
      <c r="F28" s="430"/>
      <c r="G28" s="429"/>
      <c r="H28" s="431" t="s">
        <v>997</v>
      </c>
      <c r="I28" s="431" t="s">
        <v>998</v>
      </c>
      <c r="J28" s="431">
        <v>0</v>
      </c>
      <c r="K28" s="432">
        <v>4</v>
      </c>
      <c r="L28" s="433"/>
      <c r="M28" s="433"/>
      <c r="N28" s="434"/>
      <c r="O28" s="435"/>
      <c r="P28" s="436"/>
      <c r="Q28" s="437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438"/>
      <c r="AD28" s="438"/>
      <c r="AE28" s="439"/>
      <c r="AF28" s="439"/>
      <c r="AG28" s="440"/>
      <c r="AH28" s="441"/>
      <c r="AI28" s="441"/>
      <c r="AJ28" s="442"/>
    </row>
    <row r="29" spans="2:36" ht="4.5" customHeight="1" thickBot="1">
      <c r="B29" s="762"/>
      <c r="C29" s="763"/>
      <c r="D29" s="763"/>
      <c r="E29" s="763"/>
      <c r="F29" s="763"/>
      <c r="G29" s="763"/>
      <c r="H29" s="763"/>
      <c r="I29" s="763"/>
      <c r="J29" s="763"/>
      <c r="K29" s="763"/>
      <c r="L29" s="763"/>
      <c r="M29" s="763"/>
      <c r="N29" s="763"/>
      <c r="O29" s="763"/>
      <c r="P29" s="763"/>
      <c r="Q29" s="763"/>
      <c r="R29" s="763"/>
      <c r="S29" s="763"/>
      <c r="T29" s="763"/>
      <c r="U29" s="763"/>
      <c r="V29" s="763"/>
      <c r="W29" s="763"/>
      <c r="X29" s="763"/>
      <c r="Y29" s="763"/>
      <c r="Z29" s="763"/>
      <c r="AA29" s="763"/>
      <c r="AB29" s="763"/>
      <c r="AC29" s="763"/>
      <c r="AD29" s="763"/>
      <c r="AE29" s="763"/>
      <c r="AF29" s="763"/>
      <c r="AG29" s="763"/>
      <c r="AH29" s="763"/>
      <c r="AI29" s="763"/>
      <c r="AJ29" s="764"/>
    </row>
    <row r="30" spans="2:36" ht="4.5" customHeight="1" thickBot="1">
      <c r="B30" s="762"/>
      <c r="C30" s="763"/>
      <c r="D30" s="763"/>
      <c r="E30" s="763"/>
      <c r="F30" s="763"/>
      <c r="G30" s="763"/>
      <c r="H30" s="763"/>
      <c r="I30" s="763"/>
      <c r="J30" s="763"/>
      <c r="K30" s="763"/>
      <c r="L30" s="763"/>
      <c r="M30" s="763"/>
      <c r="N30" s="763"/>
      <c r="O30" s="763"/>
      <c r="P30" s="763"/>
      <c r="Q30" s="763"/>
      <c r="R30" s="763"/>
      <c r="S30" s="763"/>
      <c r="T30" s="763"/>
      <c r="U30" s="763"/>
      <c r="V30" s="763"/>
      <c r="W30" s="763"/>
      <c r="X30" s="763"/>
      <c r="Y30" s="763"/>
      <c r="Z30" s="763"/>
      <c r="AA30" s="763"/>
      <c r="AB30" s="763"/>
      <c r="AC30" s="763"/>
      <c r="AD30" s="763"/>
      <c r="AE30" s="763"/>
      <c r="AF30" s="763"/>
      <c r="AG30" s="763"/>
      <c r="AH30" s="763"/>
      <c r="AI30" s="763"/>
      <c r="AJ30" s="764"/>
    </row>
  </sheetData>
  <sheetProtection password="CFC3" sheet="1"/>
  <mergeCells count="67">
    <mergeCell ref="B23:AJ23"/>
    <mergeCell ref="B26:AJ26"/>
    <mergeCell ref="B29:AJ29"/>
    <mergeCell ref="B30:AJ30"/>
    <mergeCell ref="AG17:AG18"/>
    <mergeCell ref="AH17:AH18"/>
    <mergeCell ref="AI17:AI18"/>
    <mergeCell ref="AJ17:AJ18"/>
    <mergeCell ref="C19:H19"/>
    <mergeCell ref="B20:AJ20"/>
    <mergeCell ref="U17:V17"/>
    <mergeCell ref="W17:X17"/>
    <mergeCell ref="Y17:Z17"/>
    <mergeCell ref="AA17:AB17"/>
    <mergeCell ref="AC17:AD17"/>
    <mergeCell ref="AE17:AF17"/>
    <mergeCell ref="L17:L18"/>
    <mergeCell ref="M17:M18"/>
    <mergeCell ref="N17:N18"/>
    <mergeCell ref="O17:P17"/>
    <mergeCell ref="Q17:R17"/>
    <mergeCell ref="S17:T17"/>
    <mergeCell ref="B15:AJ15"/>
    <mergeCell ref="B16:D16"/>
    <mergeCell ref="F16:N16"/>
    <mergeCell ref="O16:AF16"/>
    <mergeCell ref="AG16:AJ16"/>
    <mergeCell ref="B17:B18"/>
    <mergeCell ref="C17:H18"/>
    <mergeCell ref="I17:I18"/>
    <mergeCell ref="J17:J18"/>
    <mergeCell ref="K17:K18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N4"/>
    <mergeCell ref="O4:Q4"/>
    <mergeCell ref="R4:T4"/>
    <mergeCell ref="U4:AJ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Beltrán L.</dc:creator>
  <cp:keywords/>
  <dc:description/>
  <cp:lastModifiedBy>nohosala</cp:lastModifiedBy>
  <dcterms:created xsi:type="dcterms:W3CDTF">2012-06-04T03:15:36Z</dcterms:created>
  <dcterms:modified xsi:type="dcterms:W3CDTF">2013-03-23T19:58:20Z</dcterms:modified>
  <cp:category/>
  <cp:version/>
  <cp:contentType/>
  <cp:contentStatus/>
</cp:coreProperties>
</file>