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0050" yWindow="-120" windowWidth="10215" windowHeight="7905" firstSheet="9" activeTab="10"/>
  </bookViews>
  <sheets>
    <sheet name="EDUCACIÓN 1" sheetId="24" r:id="rId1"/>
    <sheet name="GRUPOS VULNERABLES PPLURI" sheetId="25" r:id="rId2"/>
    <sheet name="VIVIENDA PPLURI " sheetId="26" r:id="rId3"/>
    <sheet name="CULTURA PPLURI" sheetId="5" r:id="rId4"/>
    <sheet name="DEPORTE PPLURI " sheetId="6" r:id="rId5"/>
    <sheet name="AGROPECUARIO PPLURI" sheetId="17" r:id="rId6"/>
    <sheet name="CREC. ECO. Y DLLO COMUN. PPLURI" sheetId="18" r:id="rId7"/>
    <sheet name="JUST. SEG. CONV. PPLURI" sheetId="15" r:id="rId8"/>
    <sheet name="FORT INST EQUIPAMIENTO" sheetId="13" r:id="rId9"/>
    <sheet name="VIAS Y TRANSPORTE PPLURI" sheetId="16" r:id="rId10"/>
    <sheet name=" AMBIENTAL PPLURI" sheetId="12" r:id="rId11"/>
    <sheet name=" RIESGO PPLURI " sheetId="22" r:id="rId12"/>
    <sheet name="servicios publicos PPLURI" sheetId="28" r:id="rId13"/>
    <sheet name="EJECUCION DE GASTOS" sheetId="30" r:id="rId14"/>
    <sheet name="Hoja1" sheetId="29" r:id="rId15"/>
  </sheets>
  <externalReferences>
    <externalReference r:id="rId16"/>
    <externalReference r:id="rId17"/>
  </externalReferences>
  <definedNames>
    <definedName name="_xlnm.Print_Area" localSheetId="10">' AMBIENTAL PPLURI'!$A$1:$R$30</definedName>
    <definedName name="_xlnm.Print_Area" localSheetId="11">' RIESGO PPLURI '!$A$1:$R$30</definedName>
    <definedName name="_xlnm.Print_Area" localSheetId="5">'AGROPECUARIO PPLURI'!$A$1:$R$24</definedName>
    <definedName name="_xlnm.Print_Area" localSheetId="6">'CREC. ECO. Y DLLO COMUN. PPLURI'!$A$1:$R$46</definedName>
    <definedName name="_xlnm.Print_Area" localSheetId="3">'CULTURA PPLURI'!$A$1:$R$35</definedName>
    <definedName name="_xlnm.Print_Area" localSheetId="4">'DEPORTE PPLURI '!$A$1:$R$23</definedName>
    <definedName name="_xlnm.Print_Area" localSheetId="0">'EDUCACIÓN 1'!$A$1:$R$44</definedName>
    <definedName name="_xlnm.Print_Area" localSheetId="8">'FORT INST EQUIPAMIENTO'!$A$1:$R$75</definedName>
    <definedName name="_xlnm.Print_Area" localSheetId="1">'GRUPOS VULNERABLES PPLURI'!$A$1:$R$81</definedName>
    <definedName name="_xlnm.Print_Area" localSheetId="7">'JUST. SEG. CONV. PPLURI'!$A$1:$R$25</definedName>
    <definedName name="_xlnm.Print_Area" localSheetId="12">'servicios publicos PPLURI'!$A$1:$R$59</definedName>
    <definedName name="_xlnm.Print_Area" localSheetId="9">'VIAS Y TRANSPORTE PPLURI'!$A$1:$R$33</definedName>
    <definedName name="_xlnm.Print_Area" localSheetId="2">'VIVIENDA PPLURI '!$A$1:$R$18</definedName>
    <definedName name="_xlnm.Print_Titles" localSheetId="10">' AMBIENTAL PPLURI'!$1:$20</definedName>
    <definedName name="_xlnm.Print_Titles" localSheetId="5">'AGROPECUARIO PPLURI'!$1:$13</definedName>
    <definedName name="_xlnm.Print_Titles" localSheetId="6">'CREC. ECO. Y DLLO COMUN. PPLURI'!$1:$15</definedName>
    <definedName name="_xlnm.Print_Titles" localSheetId="3">'CULTURA PPLURI'!$1:$12</definedName>
    <definedName name="_xlnm.Print_Titles" localSheetId="4">'DEPORTE PPLURI '!$1:$10</definedName>
    <definedName name="_xlnm.Print_Titles" localSheetId="0">'EDUCACIÓN 1'!$2:$13</definedName>
    <definedName name="_xlnm.Print_Titles" localSheetId="8">'FORT INST EQUIPAMIENTO'!$1:$6</definedName>
    <definedName name="_xlnm.Print_Titles" localSheetId="1">'GRUPOS VULNERABLES PPLURI'!$1:$21</definedName>
    <definedName name="_xlnm.Print_Titles" localSheetId="7">'JUST. SEG. CONV. PPLURI'!$1:$11</definedName>
    <definedName name="_xlnm.Print_Titles" localSheetId="12">'servicios publicos PPLURI'!$1:$23</definedName>
    <definedName name="_xlnm.Print_Titles" localSheetId="9">'VIAS Y TRANSPORTE PPLURI'!$1:$11</definedName>
  </definedNames>
  <calcPr calcId="125725"/>
</workbook>
</file>

<file path=xl/calcChain.xml><?xml version="1.0" encoding="utf-8"?>
<calcChain xmlns="http://schemas.openxmlformats.org/spreadsheetml/2006/main">
  <c r="I307" i="30"/>
  <c r="I297"/>
  <c r="I287"/>
  <c r="J287" s="1"/>
  <c r="K287" s="1"/>
  <c r="I286"/>
  <c r="J286" s="1"/>
  <c r="K286" s="1"/>
  <c r="I283"/>
  <c r="J283" s="1"/>
  <c r="K283" s="1"/>
  <c r="J277"/>
  <c r="K277" s="1"/>
  <c r="I277"/>
  <c r="I276"/>
  <c r="J276" s="1"/>
  <c r="K276" s="1"/>
  <c r="I275"/>
  <c r="J275" s="1"/>
  <c r="K275" s="1"/>
  <c r="I274"/>
  <c r="J274" s="1"/>
  <c r="K274" s="1"/>
  <c r="J273"/>
  <c r="K273" s="1"/>
  <c r="I273"/>
  <c r="I272"/>
  <c r="J272" s="1"/>
  <c r="K272" s="1"/>
  <c r="L269"/>
  <c r="I262"/>
  <c r="J262" s="1"/>
  <c r="K262" s="1"/>
  <c r="I255"/>
  <c r="J255" s="1"/>
  <c r="K255" s="1"/>
  <c r="I254"/>
  <c r="J254" s="1"/>
  <c r="K254" s="1"/>
  <c r="J253"/>
  <c r="K253" s="1"/>
  <c r="I253"/>
  <c r="I252"/>
  <c r="J252" s="1"/>
  <c r="K252" s="1"/>
  <c r="I251"/>
  <c r="J251" s="1"/>
  <c r="K251" s="1"/>
  <c r="I250"/>
  <c r="J250" s="1"/>
  <c r="K250" s="1"/>
  <c r="J249"/>
  <c r="K249" s="1"/>
  <c r="I249"/>
  <c r="G249"/>
  <c r="I247"/>
  <c r="J247" s="1"/>
  <c r="K247" s="1"/>
  <c r="G247"/>
  <c r="I246"/>
  <c r="J246" s="1"/>
  <c r="K246" s="1"/>
  <c r="J245"/>
  <c r="K245" s="1"/>
  <c r="I245"/>
  <c r="I244"/>
  <c r="J244" s="1"/>
  <c r="K244" s="1"/>
  <c r="I243"/>
  <c r="J243" s="1"/>
  <c r="K243" s="1"/>
  <c r="I242"/>
  <c r="J242" s="1"/>
  <c r="K242" s="1"/>
  <c r="J241"/>
  <c r="K241" s="1"/>
  <c r="I241"/>
  <c r="I240"/>
  <c r="J240" s="1"/>
  <c r="K240" s="1"/>
  <c r="I239"/>
  <c r="J239" s="1"/>
  <c r="K239" s="1"/>
  <c r="I238"/>
  <c r="J238" s="1"/>
  <c r="K238" s="1"/>
  <c r="J237"/>
  <c r="K237" s="1"/>
  <c r="I237"/>
  <c r="I236"/>
  <c r="J236" s="1"/>
  <c r="K236" s="1"/>
  <c r="I235"/>
  <c r="J235" s="1"/>
  <c r="K235" s="1"/>
  <c r="I234"/>
  <c r="J234" s="1"/>
  <c r="K234" s="1"/>
  <c r="J233"/>
  <c r="K233" s="1"/>
  <c r="K232" s="1"/>
  <c r="I233"/>
  <c r="I232"/>
  <c r="I231"/>
  <c r="J231" s="1"/>
  <c r="K231" s="1"/>
  <c r="I230"/>
  <c r="J230" s="1"/>
  <c r="K230" s="1"/>
  <c r="J229"/>
  <c r="K229" s="1"/>
  <c r="I229"/>
  <c r="I228"/>
  <c r="J228" s="1"/>
  <c r="K228" s="1"/>
  <c r="I227"/>
  <c r="J227" s="1"/>
  <c r="K227" s="1"/>
  <c r="I226"/>
  <c r="J226" s="1"/>
  <c r="K226" s="1"/>
  <c r="J225"/>
  <c r="K225" s="1"/>
  <c r="I225"/>
  <c r="I224"/>
  <c r="J224" s="1"/>
  <c r="K224" s="1"/>
  <c r="I223"/>
  <c r="J223" s="1"/>
  <c r="K223" s="1"/>
  <c r="I222"/>
  <c r="J222" s="1"/>
  <c r="K222" s="1"/>
  <c r="J221"/>
  <c r="K221" s="1"/>
  <c r="I221"/>
  <c r="I220"/>
  <c r="J220" s="1"/>
  <c r="K220" s="1"/>
  <c r="I219"/>
  <c r="J219" s="1"/>
  <c r="K219" s="1"/>
  <c r="I218"/>
  <c r="J218" s="1"/>
  <c r="K218" s="1"/>
  <c r="J217"/>
  <c r="K217" s="1"/>
  <c r="I217"/>
  <c r="I215"/>
  <c r="J215" s="1"/>
  <c r="K215" s="1"/>
  <c r="I214"/>
  <c r="J214" s="1"/>
  <c r="K214" s="1"/>
  <c r="I213"/>
  <c r="J213" s="1"/>
  <c r="K213" s="1"/>
  <c r="J212"/>
  <c r="K212" s="1"/>
  <c r="I212"/>
  <c r="I211"/>
  <c r="J211" s="1"/>
  <c r="K211" s="1"/>
  <c r="I210"/>
  <c r="J210" s="1"/>
  <c r="K210" s="1"/>
  <c r="I209"/>
  <c r="J209" s="1"/>
  <c r="K209" s="1"/>
  <c r="J208"/>
  <c r="K208" s="1"/>
  <c r="I208"/>
  <c r="I207"/>
  <c r="J207" s="1"/>
  <c r="K207" s="1"/>
  <c r="I206"/>
  <c r="J206" s="1"/>
  <c r="K206" s="1"/>
  <c r="I205"/>
  <c r="J205" s="1"/>
  <c r="K205" s="1"/>
  <c r="J204"/>
  <c r="K204" s="1"/>
  <c r="I204"/>
  <c r="I203"/>
  <c r="J203" s="1"/>
  <c r="K203" s="1"/>
  <c r="I202"/>
  <c r="J202" s="1"/>
  <c r="K202" s="1"/>
  <c r="I201"/>
  <c r="J201" s="1"/>
  <c r="K201" s="1"/>
  <c r="J200"/>
  <c r="K200" s="1"/>
  <c r="I200"/>
  <c r="I199"/>
  <c r="J199" s="1"/>
  <c r="K199" s="1"/>
  <c r="I198"/>
  <c r="J198" s="1"/>
  <c r="K198" s="1"/>
  <c r="I197"/>
  <c r="J197" s="1"/>
  <c r="K197" s="1"/>
  <c r="J196"/>
  <c r="K196" s="1"/>
  <c r="I196"/>
  <c r="I195"/>
  <c r="J195" s="1"/>
  <c r="K195" s="1"/>
  <c r="I194"/>
  <c r="J194" s="1"/>
  <c r="K194" s="1"/>
  <c r="I193"/>
  <c r="J193" s="1"/>
  <c r="K193" s="1"/>
  <c r="J192"/>
  <c r="K192" s="1"/>
  <c r="I192"/>
  <c r="I191"/>
  <c r="J191" s="1"/>
  <c r="K191" s="1"/>
  <c r="I179"/>
  <c r="J179" s="1"/>
  <c r="K179" s="1"/>
  <c r="I178"/>
  <c r="J178" s="1"/>
  <c r="K178" s="1"/>
  <c r="J177"/>
  <c r="K177" s="1"/>
  <c r="I177"/>
  <c r="I176"/>
  <c r="J176" s="1"/>
  <c r="K176" s="1"/>
  <c r="I175"/>
  <c r="J175" s="1"/>
  <c r="K175" s="1"/>
  <c r="H174"/>
  <c r="I174" s="1"/>
  <c r="J174" s="1"/>
  <c r="K174" s="1"/>
  <c r="I173"/>
  <c r="J173" s="1"/>
  <c r="K173" s="1"/>
  <c r="J172"/>
  <c r="K172" s="1"/>
  <c r="I172"/>
  <c r="I171"/>
  <c r="J171" s="1"/>
  <c r="K171" s="1"/>
  <c r="I170"/>
  <c r="J170" s="1"/>
  <c r="K170" s="1"/>
  <c r="I169"/>
  <c r="J169" s="1"/>
  <c r="K169" s="1"/>
  <c r="J168"/>
  <c r="K168" s="1"/>
  <c r="I168"/>
  <c r="I167"/>
  <c r="J167" s="1"/>
  <c r="K167" s="1"/>
  <c r="I166"/>
  <c r="J166" s="1"/>
  <c r="K166" s="1"/>
  <c r="I165"/>
  <c r="J165" s="1"/>
  <c r="K165" s="1"/>
  <c r="J164"/>
  <c r="K164" s="1"/>
  <c r="I164"/>
  <c r="I163"/>
  <c r="J163" s="1"/>
  <c r="K163" s="1"/>
  <c r="I162"/>
  <c r="J162" s="1"/>
  <c r="K162" s="1"/>
  <c r="I153"/>
  <c r="J153" s="1"/>
  <c r="K153" s="1"/>
  <c r="J152"/>
  <c r="K152" s="1"/>
  <c r="I152"/>
  <c r="I151"/>
  <c r="J151" s="1"/>
  <c r="K151" s="1"/>
  <c r="I150"/>
  <c r="J150" s="1"/>
  <c r="K150" s="1"/>
  <c r="I149"/>
  <c r="J149" s="1"/>
  <c r="K149" s="1"/>
  <c r="J148"/>
  <c r="K148" s="1"/>
  <c r="I148"/>
  <c r="I147"/>
  <c r="J147" s="1"/>
  <c r="K147" s="1"/>
  <c r="I145"/>
  <c r="J145" s="1"/>
  <c r="K145" s="1"/>
  <c r="I144"/>
  <c r="J144" s="1"/>
  <c r="K144" s="1"/>
  <c r="J143"/>
  <c r="K143" s="1"/>
  <c r="I143"/>
  <c r="I142"/>
  <c r="J142" s="1"/>
  <c r="K142" s="1"/>
  <c r="I141"/>
  <c r="J141" s="1"/>
  <c r="K141" s="1"/>
  <c r="I140"/>
  <c r="J140" s="1"/>
  <c r="K140" s="1"/>
  <c r="J139"/>
  <c r="K139" s="1"/>
  <c r="I139"/>
  <c r="I138"/>
  <c r="J138" s="1"/>
  <c r="K138" s="1"/>
  <c r="I137"/>
  <c r="J137" s="1"/>
  <c r="K137" s="1"/>
  <c r="I136"/>
  <c r="J136" s="1"/>
  <c r="K136" s="1"/>
  <c r="J135"/>
  <c r="K135" s="1"/>
  <c r="I135"/>
  <c r="I134"/>
  <c r="J134" s="1"/>
  <c r="K134" s="1"/>
  <c r="I133"/>
  <c r="J133" s="1"/>
  <c r="K133" s="1"/>
  <c r="I132"/>
  <c r="J132" s="1"/>
  <c r="K132" s="1"/>
  <c r="J131"/>
  <c r="K131" s="1"/>
  <c r="I131"/>
  <c r="I130"/>
  <c r="J130" s="1"/>
  <c r="K130" s="1"/>
  <c r="I129"/>
  <c r="J129" s="1"/>
  <c r="K129" s="1"/>
  <c r="I128"/>
  <c r="J128" s="1"/>
  <c r="K128" s="1"/>
  <c r="J127"/>
  <c r="K127" s="1"/>
  <c r="I127"/>
  <c r="I126"/>
  <c r="J126" s="1"/>
  <c r="K126" s="1"/>
  <c r="I125"/>
  <c r="J125" s="1"/>
  <c r="K125" s="1"/>
  <c r="I124"/>
  <c r="J124" s="1"/>
  <c r="K124" s="1"/>
  <c r="J123"/>
  <c r="K123" s="1"/>
  <c r="I123"/>
  <c r="I122"/>
  <c r="J122" s="1"/>
  <c r="K122" s="1"/>
  <c r="I121"/>
  <c r="J121" s="1"/>
  <c r="K121" s="1"/>
  <c r="I120"/>
  <c r="J120" s="1"/>
  <c r="K120" s="1"/>
  <c r="J119"/>
  <c r="K119" s="1"/>
  <c r="I119"/>
  <c r="I118"/>
  <c r="J118" s="1"/>
  <c r="K118" s="1"/>
  <c r="I115"/>
  <c r="J115" s="1"/>
  <c r="K115" s="1"/>
  <c r="I85"/>
  <c r="J85" s="1"/>
  <c r="K85" s="1"/>
  <c r="J84"/>
  <c r="K84" s="1"/>
  <c r="I84"/>
  <c r="I83"/>
  <c r="J83" s="1"/>
  <c r="K83" s="1"/>
  <c r="I82"/>
  <c r="J82" s="1"/>
  <c r="K82" s="1"/>
  <c r="I81"/>
  <c r="J81" s="1"/>
  <c r="K81" s="1"/>
  <c r="J80"/>
  <c r="K80" s="1"/>
  <c r="I80"/>
  <c r="I79"/>
  <c r="J79" s="1"/>
  <c r="K79" s="1"/>
  <c r="I78"/>
  <c r="J78" s="1"/>
  <c r="K78" s="1"/>
  <c r="I77"/>
  <c r="J77" s="1"/>
  <c r="K77" s="1"/>
  <c r="J76"/>
  <c r="K76" s="1"/>
  <c r="I76"/>
  <c r="I75"/>
  <c r="J75" s="1"/>
  <c r="K75" s="1"/>
  <c r="I74"/>
  <c r="J74" s="1"/>
  <c r="K74" s="1"/>
  <c r="I73"/>
  <c r="J73" s="1"/>
  <c r="K73" s="1"/>
  <c r="J72"/>
  <c r="K72" s="1"/>
  <c r="I72"/>
  <c r="I71"/>
  <c r="J71" s="1"/>
  <c r="K71" s="1"/>
  <c r="I70"/>
  <c r="J70" s="1"/>
  <c r="K70" s="1"/>
  <c r="I69"/>
  <c r="J69" s="1"/>
  <c r="K69" s="1"/>
  <c r="J68"/>
  <c r="K68" s="1"/>
  <c r="I68"/>
  <c r="J232" l="1"/>
  <c r="I248"/>
  <c r="J248" s="1"/>
  <c r="K248" s="1"/>
  <c r="P22" i="17" l="1"/>
  <c r="L22"/>
  <c r="H22"/>
  <c r="D22"/>
  <c r="P23"/>
  <c r="L23"/>
  <c r="H23"/>
  <c r="D23"/>
  <c r="A26" i="12"/>
  <c r="H14" i="17" l="1"/>
  <c r="P14"/>
  <c r="D14"/>
  <c r="L14"/>
  <c r="F67" i="13"/>
  <c r="F25" i="28"/>
  <c r="D17" i="15"/>
  <c r="C24" i="5"/>
  <c r="H17" i="15"/>
  <c r="F21" i="6" l="1"/>
  <c r="D21" i="15" l="1"/>
  <c r="A21"/>
  <c r="L17"/>
  <c r="P17" s="1"/>
  <c r="D13"/>
  <c r="H13" s="1"/>
  <c r="L13" s="1"/>
  <c r="P13" s="1"/>
  <c r="D51" i="13"/>
  <c r="P67"/>
  <c r="L67"/>
  <c r="H67"/>
  <c r="D67"/>
  <c r="D22" i="12"/>
  <c r="H26"/>
  <c r="L26" s="1"/>
  <c r="P26" s="1"/>
  <c r="D21"/>
  <c r="J31" i="16"/>
  <c r="P17"/>
  <c r="L17"/>
  <c r="H17"/>
  <c r="D17"/>
  <c r="D29"/>
  <c r="E13"/>
  <c r="D44" i="13"/>
  <c r="D34"/>
  <c r="D50"/>
  <c r="D52"/>
  <c r="D43" i="18"/>
  <c r="D46"/>
  <c r="P39"/>
  <c r="L39"/>
  <c r="H39"/>
  <c r="D31"/>
  <c r="D54" i="13"/>
  <c r="H21" i="15" l="1"/>
  <c r="L21" s="1"/>
  <c r="P21" s="1"/>
  <c r="D39" i="18" l="1"/>
  <c r="D27"/>
  <c r="D17"/>
  <c r="D20" i="24"/>
  <c r="D24" i="17"/>
  <c r="C30" i="22" l="1"/>
  <c r="D18" i="26"/>
  <c r="D12" i="6" l="1"/>
  <c r="D21"/>
  <c r="D17"/>
  <c r="F24" i="5"/>
  <c r="O24"/>
  <c r="K24"/>
  <c r="G24"/>
  <c r="D34"/>
  <c r="O32"/>
  <c r="K32"/>
  <c r="G32"/>
  <c r="C32"/>
  <c r="P24"/>
  <c r="L24"/>
  <c r="H24"/>
  <c r="D24"/>
  <c r="E35"/>
  <c r="F19"/>
  <c r="O14"/>
  <c r="K14"/>
  <c r="G14"/>
  <c r="C14"/>
  <c r="D55" i="28"/>
  <c r="D49"/>
  <c r="D52"/>
  <c r="D53"/>
  <c r="D38"/>
  <c r="D48"/>
  <c r="D47"/>
  <c r="D36"/>
  <c r="D35"/>
  <c r="F34"/>
  <c r="D34"/>
  <c r="D33"/>
  <c r="D25"/>
  <c r="D16" i="22" l="1"/>
  <c r="D27"/>
  <c r="D28"/>
  <c r="D29"/>
  <c r="D16" i="26" l="1"/>
  <c r="D14"/>
  <c r="D13"/>
  <c r="F72" i="25"/>
  <c r="D72"/>
  <c r="C72"/>
  <c r="F67"/>
  <c r="D67"/>
  <c r="A67"/>
  <c r="F63"/>
  <c r="D63"/>
  <c r="F61"/>
  <c r="D61"/>
  <c r="F45"/>
  <c r="D45"/>
  <c r="D39"/>
  <c r="A39"/>
  <c r="A45" s="1"/>
  <c r="F33"/>
  <c r="D33"/>
  <c r="F23"/>
  <c r="D23"/>
  <c r="P42" i="24"/>
  <c r="L42"/>
  <c r="H42"/>
  <c r="D42"/>
  <c r="P39"/>
  <c r="L39"/>
  <c r="H39"/>
  <c r="D39"/>
  <c r="P37"/>
  <c r="L37"/>
  <c r="H37"/>
  <c r="D37"/>
  <c r="H36"/>
  <c r="P35"/>
  <c r="L35"/>
  <c r="F35"/>
  <c r="D35"/>
  <c r="E34"/>
  <c r="P33"/>
  <c r="L33"/>
  <c r="H33"/>
  <c r="D33"/>
  <c r="P32"/>
  <c r="L32"/>
  <c r="H32"/>
  <c r="D32"/>
  <c r="P31"/>
  <c r="L31"/>
  <c r="H31"/>
  <c r="D31"/>
  <c r="D25"/>
  <c r="A25"/>
  <c r="F23"/>
  <c r="D23"/>
  <c r="A22"/>
  <c r="L20"/>
  <c r="P20" s="1"/>
  <c r="D17"/>
  <c r="D15"/>
  <c r="H15" l="1"/>
  <c r="L15" s="1"/>
  <c r="P15" s="1"/>
  <c r="H20"/>
  <c r="L51" i="13" l="1"/>
  <c r="H51"/>
  <c r="L52" l="1"/>
  <c r="H52"/>
  <c r="H44"/>
  <c r="H50"/>
  <c r="H21" i="12"/>
  <c r="P51" i="13"/>
  <c r="P52"/>
  <c r="H34" l="1"/>
  <c r="P21" i="12"/>
  <c r="L21"/>
  <c r="P34" i="13"/>
  <c r="L34"/>
  <c r="P44"/>
  <c r="L44"/>
  <c r="P50"/>
  <c r="L50"/>
  <c r="H31" i="18"/>
  <c r="H54" i="13"/>
  <c r="H43" i="18"/>
  <c r="L27" l="1"/>
  <c r="H27"/>
  <c r="H17"/>
  <c r="L43"/>
  <c r="P27"/>
  <c r="L54" i="13"/>
  <c r="L31" i="18"/>
  <c r="H24" i="17"/>
  <c r="H22" i="12"/>
  <c r="K16" i="22"/>
  <c r="P17" i="18" l="1"/>
  <c r="L17"/>
  <c r="G16" i="22"/>
  <c r="L22" i="12"/>
  <c r="P43" i="18"/>
  <c r="P31"/>
  <c r="P54" i="13"/>
  <c r="L24" i="17"/>
  <c r="O16" i="22"/>
  <c r="H55" i="28"/>
  <c r="H38"/>
  <c r="H53" l="1"/>
  <c r="L34"/>
  <c r="H34"/>
  <c r="L48"/>
  <c r="H48"/>
  <c r="L52"/>
  <c r="H52"/>
  <c r="H12" i="6"/>
  <c r="H25" i="28"/>
  <c r="H33"/>
  <c r="H17" i="6"/>
  <c r="H35" i="28"/>
  <c r="L36"/>
  <c r="H36"/>
  <c r="H47"/>
  <c r="H49"/>
  <c r="H21" i="6"/>
  <c r="P22" i="12"/>
  <c r="P24" i="17"/>
  <c r="L55" i="28"/>
  <c r="P52"/>
  <c r="P34"/>
  <c r="P48"/>
  <c r="L49" l="1"/>
  <c r="P17" i="6"/>
  <c r="L17"/>
  <c r="P25" i="28"/>
  <c r="L25"/>
  <c r="P36"/>
  <c r="P38"/>
  <c r="L38"/>
  <c r="P21" i="6"/>
  <c r="L21"/>
  <c r="P47" i="28"/>
  <c r="L47"/>
  <c r="P35"/>
  <c r="L35"/>
  <c r="P33"/>
  <c r="L33"/>
  <c r="P12" i="6"/>
  <c r="L12"/>
  <c r="P53" i="28"/>
  <c r="L53"/>
  <c r="P55"/>
  <c r="P49" l="1"/>
  <c r="H29" i="22" l="1"/>
  <c r="H27"/>
  <c r="H28"/>
  <c r="H16" l="1"/>
  <c r="L28"/>
  <c r="L27"/>
  <c r="L16"/>
  <c r="L29"/>
  <c r="H16" i="26"/>
  <c r="H13"/>
  <c r="H14"/>
  <c r="H67" i="25"/>
  <c r="G72"/>
  <c r="H72"/>
  <c r="H45"/>
  <c r="H33"/>
  <c r="H39" l="1"/>
  <c r="H23"/>
  <c r="L61"/>
  <c r="H61"/>
  <c r="L14" i="26"/>
  <c r="P29" i="22"/>
  <c r="P27"/>
  <c r="L33" i="25"/>
  <c r="L45"/>
  <c r="L72"/>
  <c r="L13" i="26"/>
  <c r="P16" i="22"/>
  <c r="P28"/>
  <c r="L16" i="26"/>
  <c r="K72" i="25"/>
  <c r="L67"/>
  <c r="L23" l="1"/>
  <c r="L39"/>
  <c r="P61"/>
  <c r="P14" i="26"/>
  <c r="P72" i="25"/>
  <c r="P45"/>
  <c r="P33"/>
  <c r="P13" i="26"/>
  <c r="P16"/>
  <c r="O72" i="25"/>
  <c r="P67"/>
  <c r="P23" l="1"/>
  <c r="P39"/>
  <c r="H63" l="1"/>
  <c r="H46" i="18"/>
  <c r="P63" i="25" l="1"/>
  <c r="P46" i="18" l="1"/>
  <c r="L46"/>
  <c r="L63" i="25"/>
  <c r="H25" i="24" l="1"/>
  <c r="H17"/>
  <c r="H23" l="1"/>
  <c r="L17"/>
  <c r="L23"/>
  <c r="L25"/>
  <c r="P23" l="1"/>
  <c r="P25"/>
  <c r="P17"/>
</calcChain>
</file>

<file path=xl/comments1.xml><?xml version="1.0" encoding="utf-8"?>
<comments xmlns="http://schemas.openxmlformats.org/spreadsheetml/2006/main">
  <authors>
    <author>USUARIO</author>
  </authors>
  <commentList>
    <comment ref="I214" authorId="0">
      <text>
        <r>
          <rPr>
            <b/>
            <sz val="9"/>
            <color indexed="81"/>
            <rFont val="Tahoma"/>
            <family val="2"/>
          </rPr>
          <t>USUARIO:</t>
        </r>
        <r>
          <rPr>
            <sz val="9"/>
            <color indexed="81"/>
            <rFont val="Tahoma"/>
            <family val="2"/>
          </rPr>
          <t xml:space="preserve">
MEOS UN MILLON EDUCACION 
</t>
        </r>
      </text>
    </comment>
    <comment ref="J214" authorId="0">
      <text>
        <r>
          <rPr>
            <b/>
            <sz val="9"/>
            <color indexed="81"/>
            <rFont val="Tahoma"/>
            <family val="2"/>
          </rPr>
          <t>USUARIO:</t>
        </r>
        <r>
          <rPr>
            <sz val="9"/>
            <color indexed="81"/>
            <rFont val="Tahoma"/>
            <family val="2"/>
          </rPr>
          <t xml:space="preserve">
MENOS 1 MILLON DE EDUCACION</t>
        </r>
      </text>
    </comment>
    <comment ref="K214" authorId="0">
      <text>
        <r>
          <rPr>
            <b/>
            <sz val="9"/>
            <color indexed="81"/>
            <rFont val="Tahoma"/>
            <family val="2"/>
          </rPr>
          <t>USUARIO:</t>
        </r>
        <r>
          <rPr>
            <sz val="9"/>
            <color indexed="81"/>
            <rFont val="Tahoma"/>
            <family val="2"/>
          </rPr>
          <t xml:space="preserve">
MENOS UN MILLON DE EDUCACION
</t>
        </r>
      </text>
    </comment>
    <comment ref="H215" authorId="0">
      <text>
        <r>
          <rPr>
            <b/>
            <sz val="9"/>
            <color indexed="81"/>
            <rFont val="Tahoma"/>
            <family val="2"/>
          </rPr>
          <t>USUARIO:</t>
        </r>
        <r>
          <rPr>
            <sz val="9"/>
            <color indexed="81"/>
            <rFont val="Tahoma"/>
            <family val="2"/>
          </rPr>
          <t xml:space="preserve">
EDUCACION TIC'S</t>
        </r>
      </text>
    </comment>
    <comment ref="I215" authorId="0">
      <text>
        <r>
          <rPr>
            <b/>
            <sz val="9"/>
            <color indexed="81"/>
            <rFont val="Tahoma"/>
            <family val="2"/>
          </rPr>
          <t>USUARIO:</t>
        </r>
        <r>
          <rPr>
            <sz val="9"/>
            <color indexed="81"/>
            <rFont val="Tahoma"/>
            <family val="2"/>
          </rPr>
          <t xml:space="preserve">
MEOS UN MILLON EDUCACION 
</t>
        </r>
      </text>
    </comment>
    <comment ref="J215" authorId="0">
      <text>
        <r>
          <rPr>
            <b/>
            <sz val="9"/>
            <color indexed="81"/>
            <rFont val="Tahoma"/>
            <family val="2"/>
          </rPr>
          <t>USUARIO:</t>
        </r>
        <r>
          <rPr>
            <sz val="9"/>
            <color indexed="81"/>
            <rFont val="Tahoma"/>
            <family val="2"/>
          </rPr>
          <t xml:space="preserve">
MEOS UN MILLON EDUCACION 
</t>
        </r>
      </text>
    </comment>
    <comment ref="K215" authorId="0">
      <text>
        <r>
          <rPr>
            <b/>
            <sz val="9"/>
            <color indexed="81"/>
            <rFont val="Tahoma"/>
            <family val="2"/>
          </rPr>
          <t>USUARIO:</t>
        </r>
        <r>
          <rPr>
            <sz val="9"/>
            <color indexed="81"/>
            <rFont val="Tahoma"/>
            <family val="2"/>
          </rPr>
          <t xml:space="preserve">
MEOS UN MILLON EDUCACION 
</t>
        </r>
      </text>
    </comment>
    <comment ref="I248" authorId="0">
      <text>
        <r>
          <rPr>
            <b/>
            <sz val="9"/>
            <color indexed="81"/>
            <rFont val="Tahoma"/>
            <family val="2"/>
          </rPr>
          <t>USUARIO:</t>
        </r>
        <r>
          <rPr>
            <sz val="9"/>
            <color indexed="81"/>
            <rFont val="Tahoma"/>
            <family val="2"/>
          </rPr>
          <t xml:space="preserve">
ya no se hace plan de desarrollo y otros</t>
        </r>
      </text>
    </comment>
  </commentList>
</comments>
</file>

<file path=xl/sharedStrings.xml><?xml version="1.0" encoding="utf-8"?>
<sst xmlns="http://schemas.openxmlformats.org/spreadsheetml/2006/main" count="1558" uniqueCount="1242">
  <si>
    <t>META DE PRODUCTO</t>
  </si>
  <si>
    <t>RECURSOS PROPIOS</t>
  </si>
  <si>
    <t>SGP</t>
  </si>
  <si>
    <t xml:space="preserve">REGALIAS </t>
  </si>
  <si>
    <t>OTROS</t>
  </si>
  <si>
    <t>SECTOR DE COMPETENCIA</t>
  </si>
  <si>
    <t>SECTOR 2:</t>
  </si>
  <si>
    <t xml:space="preserve">META DE RESULTADO: </t>
  </si>
  <si>
    <t>Fomentar en 390 personas de la comunidad escolar y ciudadana  la lectura, la escritura y el acceso a la información y el conocimiento</t>
  </si>
  <si>
    <t>Promover en el 20% de la población en primera infancia, el ejercicio de los derechos culturales.</t>
  </si>
  <si>
    <t xml:space="preserve">Fortalecer las expresiones culturales y de tradición , a través de:  la inclusion de 150 personas en la escuela de formación artistica; y promoviendo la participacion en los eventos culturales en el 40% de la población. </t>
  </si>
  <si>
    <t>Fortalecer  el Sistema Municipal de Cultura, garantizando la operatividad del Consejo Municipal de Cultura y la formulacion del Plan Municipal de cultura</t>
  </si>
  <si>
    <t>Incrementar la cantidad de recintos culturales necesarios para el fomento y el apoyo  de la expresion cultural y artistica</t>
  </si>
  <si>
    <t>Actualizar y mejorar el banco de libros de las bibliotescas públicas  de los sectores urbano y rural , mediante la dotación de 50 libros y la gestion de un proyecto para la adquisición de libros para bibliotecas publicas.</t>
  </si>
  <si>
    <t xml:space="preserve">Fomentar la lectura y la escritura mediante la realización de 4  actividades de lectura y 2 talleres de escritura  realizadas con la población escolar y ciudadana; ademas de la implementación de Agendas Culturales en las 2 bibliotecas publicas. </t>
  </si>
  <si>
    <t xml:space="preserve">Facilitar el acceso a la informacion y el conocimiento, manteniendo las salas de computo con conexión a internet en las 2 bibliotecas publicas </t>
  </si>
  <si>
    <t xml:space="preserve">Fortalecer las condiciones de dotación de medios audiovisuales y  de equipamiento en las 2 Bibliotecas Publicas del municipio. </t>
  </si>
  <si>
    <t xml:space="preserve">Fomentar el aprendizaje cultural en la primera infancia, mediante la dotación de medios audiovisuales con material bibliográfico, audiovisual, musical y lúdico en los 6 hogares FAMI; en los 8 hogares comunitarios y en los 2 hogares grupales. </t>
  </si>
  <si>
    <t>Fomentar la formacion cultural en la primera infancia, mediante la gestion de 1 proyecto para capacitar a las madres FAMI Y madres comunitarias sobre los procesos de formación cultural en la primera infancia</t>
  </si>
  <si>
    <t>Brindar oportunidad a 200 niñ@s de la primera infancia, para acceder a programas  de lectura ofrecidos por las bibliotecas publicas.</t>
  </si>
  <si>
    <t>Brindar oportunidad a 80 niñ@s de la primera infancia, para participar en los eventos culturales del municipio</t>
  </si>
  <si>
    <t>Promover la participación activa del 30% de la población de grupos vulnerables (Discapacidad, desplazamiento, adulto mayor, mujer genero)  en los procesos de expresion cultural, artistica y tradicional.</t>
  </si>
  <si>
    <t>Promover la participación activa del 25% de la población infancia y adolescencia, en los procesos de expresion cultural, artistica y tradicional.</t>
  </si>
  <si>
    <t xml:space="preserve">Ejecutar 4 campañas promocionales para invitar a la comunidad a ser parte activa del desarrollo de los eventos culturales. </t>
  </si>
  <si>
    <t xml:space="preserve">Garantizar durante el cuatrenio, la realización de los eventos culturales adoptados como patrimonio intangible del municipio. </t>
  </si>
  <si>
    <t xml:space="preserve">Apoyar la celebración de 7 festividades conmemorativas (dia de la mujer, dia de la madre, dia del campesino, dia del adulto mayor, etc.), durante el cuatrenio. </t>
  </si>
  <si>
    <t xml:space="preserve">Fortalecer las condiciones de dotaciones y/o mantenimientos de utileria  para el desarrollo de las expresiones artísticas en los eventos culturales. 1 vez por año. </t>
  </si>
  <si>
    <t>Gestionar un proyecto para la consecución de recursos para crear una escuela de formacion artistica de Danza en el municipio</t>
  </si>
  <si>
    <t xml:space="preserve">Garantizar la operatividad del Consejo Municipal de cultura durante el cuatrenio. </t>
  </si>
  <si>
    <t xml:space="preserve">Formular el Plan Municipal de Cultura de Gualmatán </t>
  </si>
  <si>
    <t>Mejorar la infraestructura fisica de las bibliotecas publicas,  mediante la gestión de 1 proyecto para renovación  y adecuación de infraestructura.</t>
  </si>
  <si>
    <t>Ejecutar el proyecto de construcción del recinto cultural "Casa de la cultura"</t>
  </si>
  <si>
    <t>Fomentar la recreación, la practica de la actividad física y el deporte en 2000 personas, durante el cuatrenio.</t>
  </si>
  <si>
    <t>Fomentar y apoyar la organización de 4 grupos  y 7 clubes deportivos ,  para el posicionamiento y liderazgo deportivo del municipio.</t>
  </si>
  <si>
    <t xml:space="preserve">Realizar 4 eventos deportivos de carácter regional organizados en el municipio, durante el cuatrenio </t>
  </si>
  <si>
    <t xml:space="preserve">Realizar 4 programas de actividad física dirigidos a  la población en condiciones de vulnerabilidad (adulto mayor, mujer genero, Situación de discapacidad, situación de desplazamiento). Durante el cuatrenio. </t>
  </si>
  <si>
    <t>Realizar 4 programas de actividad física y recreación dirigidos a la población de infancia y adolescencia del municipio, durante el cuatrenio.</t>
  </si>
  <si>
    <t>Organizar y apoyar anualmente 4 eventos deportivos y recreacionales de participacion comunitaria (urbano y rural).</t>
  </si>
  <si>
    <t xml:space="preserve">Incentivar  la competitividad deportiva en los clubles deportivos y las organizaciones deportivas del municipio, a traves de premiaciones con dotaciones de implementos deportivos y el reconocimiento público, cuando se logren meritos en campeonatos de caracter regional. </t>
  </si>
  <si>
    <t>Brindar apoyo para enviar  4 equipos municipales a torneos intermunicipales.</t>
  </si>
  <si>
    <t>Dotar a 4 organizaciones deportivas que representan al municipio, con articulos e implementos deportivos.</t>
  </si>
  <si>
    <t>Gestionar 1 proyecto para la consecución de recursos para la construcción de escenarios deportivos</t>
  </si>
  <si>
    <t>Gestionar 1 proyecto para la consecución de recursos  para la renovación, adecuación y mantenimiento de los escenarios deportivos del sector urbano y rural.</t>
  </si>
  <si>
    <t>Adecuar y realizar mantenimiento a 8 escenarios deportivos del sector urbano y rural del municipio.</t>
  </si>
  <si>
    <t>Garantizar que el 100% de los niñ@s y adolescentes, puedan ejercer plenamente sus derechos como ciudadanos colombianos.</t>
  </si>
  <si>
    <t>Garantizar al 100% de los niñ@s y adolescentes el crecimiento y desarrollo dentro de su familia o una que la sustituya.</t>
  </si>
  <si>
    <t>Garantizar al 100% de los niñ@s y adolescentes el derecho al desarrollo.</t>
  </si>
  <si>
    <t xml:space="preserve">Incrementar en un 50% el cumplimiento de las actividades que promueven el Desarrollo de los niñ@s y adolescentes </t>
  </si>
  <si>
    <t>Garantizar  al 100%, la restitución de derechos a los niñ@s y adolescentes en caso de vulneración, ante cualquier emergencia individual o grupal.</t>
  </si>
  <si>
    <t>Incrementar al 95% el porcentaje de mujeres  protegidas y atendidas integralmente ante hechos de violencia en su contra.</t>
  </si>
  <si>
    <t>Integrar al 10% de la población femenina  a proyectos de  Asociatividad entre las mujeres Gualmatenses</t>
  </si>
  <si>
    <t>Adoptar 1 Politica Participativa de Equidad de Genero</t>
  </si>
  <si>
    <t>Lograr que la brecha en la tasa de participación laboral femenina no exceda el 10%</t>
  </si>
  <si>
    <t>Lograr que la brecha en ingresos laborales no exceda el 5%</t>
  </si>
  <si>
    <t>Disminuir el nivel  de exclusion de la poblacion en situacion de discapacidad a Nivel Medio Bajo</t>
  </si>
  <si>
    <t>Garantizar a 1297 personas de la población  Adulto Mayor, los derechos de acceder a los bienes y servicios sociales  en funcion de su bienestar y desempeño  integral.</t>
  </si>
  <si>
    <t>Brindar al 100% de la población desplazada, asistencia humanitaria de emergencia y el desarrollo de estrategias que permitan la reparación de los derechos vulnerados y la estabilización socioeconómica de esta población .</t>
  </si>
  <si>
    <t xml:space="preserve">MATRIZ PLAN PLURIANUAL DE INVERSIONES </t>
  </si>
  <si>
    <r>
      <rPr>
        <b/>
        <sz val="12"/>
        <color theme="1"/>
        <rFont val="Cambria"/>
        <family val="1"/>
        <scheme val="major"/>
      </rPr>
      <t>OBJETIVO GENERAL:</t>
    </r>
    <r>
      <rPr>
        <sz val="12"/>
        <color theme="1"/>
        <rFont val="Cambria"/>
        <family val="1"/>
        <scheme val="major"/>
      </rPr>
      <t xml:space="preserve"> 
Forjar una política pública enmarcada dentro de los principios de calidad, calidez y equidad, encaminada a garantizar la sostenibilidad y el crecimiento de coberturas en los sectores de interés social, propiciando bienestar a la población Gualmatense.
</t>
    </r>
  </si>
  <si>
    <r>
      <t xml:space="preserve">SUBPROGRAMA : </t>
    </r>
    <r>
      <rPr>
        <b/>
        <sz val="11"/>
        <color theme="1"/>
        <rFont val="Cambria"/>
        <family val="1"/>
        <scheme val="major"/>
      </rPr>
      <t>GUALMATÁN DE LA MANO CON LA LECTURA Y LA ESCRITURA</t>
    </r>
  </si>
  <si>
    <r>
      <t xml:space="preserve">SUBPROGRAMA: </t>
    </r>
    <r>
      <rPr>
        <b/>
        <sz val="11"/>
        <color theme="1"/>
        <rFont val="Cambria"/>
        <family val="1"/>
        <scheme val="major"/>
      </rPr>
      <t>APRENDIENDO  A SER PARTE DE LA CULTURA</t>
    </r>
  </si>
  <si>
    <r>
      <t xml:space="preserve">SUBPROGRAMA: </t>
    </r>
    <r>
      <rPr>
        <b/>
        <sz val="11"/>
        <color theme="1"/>
        <rFont val="Cambria"/>
        <family val="1"/>
        <scheme val="major"/>
      </rPr>
      <t xml:space="preserve">TOD@S ENGALANANDO LA CULTURA GUALMATENSE </t>
    </r>
  </si>
  <si>
    <r>
      <t xml:space="preserve">SUBPROGRAMA: </t>
    </r>
    <r>
      <rPr>
        <b/>
        <sz val="11"/>
        <color theme="1"/>
        <rFont val="Cambria"/>
        <family val="1"/>
        <scheme val="major"/>
      </rPr>
      <t>ESPACIOS DE CONVIVENCIA PARA LA DIVERSIDAD CULTURAL</t>
    </r>
  </si>
  <si>
    <t>Adecuar integralmente la infraestructura para el aprovechamiento de la actividad fisica, la recreación y el tiempo libre, mediante el matenimiento de los 16 escenarios deportivos urbanos y rurales del municipio.</t>
  </si>
  <si>
    <r>
      <t xml:space="preserve">SUBPROGRAMA :  </t>
    </r>
    <r>
      <rPr>
        <b/>
        <sz val="11"/>
        <color theme="1"/>
        <rFont val="Cambria"/>
        <family val="1"/>
        <scheme val="major"/>
      </rPr>
      <t>GUALMATÁN AL RITMO DEL DEPORTE Y LA RECREACIÓN</t>
    </r>
  </si>
  <si>
    <r>
      <t xml:space="preserve">SUBPROGRAMA: </t>
    </r>
    <r>
      <rPr>
        <b/>
        <sz val="11"/>
        <color theme="1"/>
        <rFont val="Cambria"/>
        <family val="1"/>
        <scheme val="major"/>
      </rPr>
      <t xml:space="preserve">GUALMATÁN APOYA A TOD@S SUS DEPORTISTAS </t>
    </r>
  </si>
  <si>
    <r>
      <rPr>
        <b/>
        <sz val="12"/>
        <color theme="1"/>
        <rFont val="Cambria"/>
        <family val="1"/>
        <scheme val="major"/>
      </rPr>
      <t>OBJETIVO GENERAL:</t>
    </r>
    <r>
      <rPr>
        <sz val="12"/>
        <color theme="1"/>
        <rFont val="Cambria"/>
        <family val="1"/>
        <scheme val="major"/>
      </rPr>
      <t xml:space="preserve"> 
Forjar una política pública enmarcada dentro de los principios de calidad, calidez y equidad, encaminada a garantizar la sostenibilidad y el crecimiento de coberturas en los sectores de interés social, propiciando bienestar a la población Gualmatense.</t>
    </r>
  </si>
  <si>
    <r>
      <rPr>
        <b/>
        <sz val="12"/>
        <rFont val="Cambria"/>
        <family val="1"/>
        <scheme val="major"/>
      </rPr>
      <t>OBJETIVO GENERAL:</t>
    </r>
    <r>
      <rPr>
        <sz val="12"/>
        <rFont val="Cambria"/>
        <family val="1"/>
        <scheme val="major"/>
      </rPr>
      <t xml:space="preserve"> 
Forjar una política pública enmarcada dentro de los principios de calidad, calidez y equidad, encaminada a garantizar la sostenibilidad y el crecimiento de coberturas en los sectores de interés social, propiciando bienestar a la población Gualmatense.
</t>
    </r>
  </si>
  <si>
    <t>Realizar 4 campañas  para ejecutar actividades de Informacion Educación y Comunicación (IEC), para el registro de niñ@s  en el primer mes  de vida.</t>
  </si>
  <si>
    <t xml:space="preserve">Realizar 4 campañas para que los niñ@s y adolescentes obtengan su tarjeta de Identidad </t>
  </si>
  <si>
    <t xml:space="preserve">Activar mecanismos de identificación de situaciones de riesgo de abandono, mediante la realización de 4 actividades parar fortalecer y restaurar los vinculos familiares </t>
  </si>
  <si>
    <t xml:space="preserve">Garantizar la restitución del vinculo familiar o una familia sustituta al 100% de niños, niñas y adolescentes, por grupos de edad, que han afrontado situacion de abandono. </t>
  </si>
  <si>
    <t xml:space="preserve">Adecuar y dotar 8 parques infantiles </t>
  </si>
  <si>
    <t xml:space="preserve">Promover jornadas ludico culturales y de recreación infantil meiante la Celebración del dia del niño anualmente y la realización de 2  jormadas de vacaciones recreativas </t>
  </si>
  <si>
    <t xml:space="preserve">Implementar la cultura de "Los Niños primero en cualquier espacio publico", en el 100%  de las instituciones publicas del municipio. </t>
  </si>
  <si>
    <t xml:space="preserve">Promover proyectos de educación sexual y construcción de ciudadania para niñ@s y adolescentes, mediante la ejecución de 12 talleres dirigidos a la prevencion del consumo de sustancias psicoactivas y alcoholismo </t>
  </si>
  <si>
    <t>Promover proyectos de educación sexual y construcción de ciudadania para niñ@s y adolescentes, mediante la ejecución de 12 actividades de encuesta realizadas en las Instituciones Educativas, sobre consumo de sustancias Psicoactivas  y Alcoholismo, llevadas a cabo por la Administración Municipal.</t>
  </si>
  <si>
    <t xml:space="preserve">Promover proyectos de educación sexual y construcción de ciudadania para niñ@s y adolescentes, en las 3 Instituciones Educativas del municipio </t>
  </si>
  <si>
    <t>Utilizar el 90% de los escenarios publicos para promover expresiones culturales</t>
  </si>
  <si>
    <t xml:space="preserve">Desarrollar 4 programas que promuevan la comunicación y expresión cultural de los niñ@s y adolescentes. </t>
  </si>
  <si>
    <t xml:space="preserve">Conformar y garantizar la operatividad de la Red de apoyo social para la infancia Red Municipal del Buen trato </t>
  </si>
  <si>
    <t xml:space="preserve">Apoyar a la Red Municipal del Buen trato, para realizar 4 actividades que promuevan el Buen trato hacia la Infancia y Adolescencia. </t>
  </si>
  <si>
    <t>Realizar 3 actividades culturales asrtisiticas, teatrales anuales con los niñ@s y adolescentes para la promoción y reconocimiento como sujetos de Derecho</t>
  </si>
  <si>
    <t>Realizar 1 diagnóstico de la situación de vulnerabilidad y riesgo de  los niños, niñas y adolescentes por parte de grupos armados legales en el Municipio</t>
  </si>
  <si>
    <t xml:space="preserve">Realizar 1 convenio para formalizar la creación de 1 Hogar Sustituto. </t>
  </si>
  <si>
    <t xml:space="preserve">Crear 1 Hogar de Paso y garantizar su operatividad </t>
  </si>
  <si>
    <t>Realizar 1 convenio formalizar la operación de un centro transitorio para la formación SRPA (sistema de responsabilidad penal para adolescentes)</t>
  </si>
  <si>
    <t>Elaborar  1 diagnostico sobre la capacidad de respuesta de la capacidad de respuesta  de las insituciones  a cargo de la protección  integral en caso de vulneración, ante cualquier emergencia individual o grupal.</t>
  </si>
  <si>
    <t xml:space="preserve">Elaborar, implementar y difundir  1 manual de procedimientos para la atención inmediata de niñ@s y adolescentes que han sido victimas en del despojo de sus derechos hasta lograr su reestablecimiento. </t>
  </si>
  <si>
    <t xml:space="preserve">Difundir las normas para la protección de las mujeres mediante el desarrollo de 4 campañas dirigidas a la comunidad social y 12 campañas dirigidas la comunidad educativa, sobre los derechos de la mujer. </t>
  </si>
  <si>
    <t xml:space="preserve">Desarrollar 4 campañas publicitarias y radiales encaminadas a resaltar la importancia de la Mujer dentro de la Sociedad Gualmatense </t>
  </si>
  <si>
    <t>Desarrollar 4 programas a favor de la deteccion, prevención y atención de violencia contra  la mujer .</t>
  </si>
  <si>
    <t xml:space="preserve">Impulsar la asociatividad entre las mujeres gualmatenses a través de la capacitación a 322 mujeres en formulación de proyectos productivos microempresariales y la realización de 4 capacitaciones  durante el cuatrenio,  en los procesos de asociatividad. </t>
  </si>
  <si>
    <t>Crear 2 espacios de participación y desarrollo con equidad de genero</t>
  </si>
  <si>
    <t>Realizar 2 eventos para formar a la mujer gualmatense sobre liderazgo politico</t>
  </si>
  <si>
    <t xml:space="preserve">Formular y ejecutar 1 Plan de Equidad de Genero, bajo lineamientos de participación ciudadana </t>
  </si>
  <si>
    <t>Crear 3 alianzas con el sector empresarial para vincular laboralmente en condiciones de equidad a las mujeres gualmatenses</t>
  </si>
  <si>
    <t>Crear 2 estímulos para las empresas que vinculen a mujeres en la actividad laboral</t>
  </si>
  <si>
    <t>Implementar una Politica Municipal en discapacidad  que garanticen la plena integración de las personas con discapacidad.</t>
  </si>
  <si>
    <t>Identificar,  localizar  y caracterizar a la poblacion  en situación de discapacidad  y su grado de inclusión en todas  las dimensiones  sociales mediante la ejecución de 1 Censo Municipal de la población en situacion de discapacidad tanto en la zona urbana  y rural</t>
  </si>
  <si>
    <t>Propiciar la inclusión de las personas en situación de discapacidad en el ambito laboral y productivo</t>
  </si>
  <si>
    <t>Crear 1 comité de veeduria y control con adultos mayores de los sectores urbanos y rurales para el adecuado cumplimiento de los programas que benefician esta población</t>
  </si>
  <si>
    <t>Crear 1 sistema productivo apoyado para personas de la población  de adulto mayor.</t>
  </si>
  <si>
    <t>Realizar 1 encuentro anualmente de integración y vinculación afectiva intergeneracional Coordinado entre las diferentes instituciones que funcionan en el Municipio.</t>
  </si>
  <si>
    <t>Ejecutar 1 campaña de difusión radial que promuevan una nueva visión del envejecimiento y la vejez</t>
  </si>
  <si>
    <t xml:space="preserve">Incrementar en un 5% el porcentaje de adultos mayores beneficados con el programa del ministerio de protección social para el adulto mayor. </t>
  </si>
  <si>
    <t xml:space="preserve">Desarrollar 4 jornadas de salud focalizadas en la atención a adultos mayores </t>
  </si>
  <si>
    <t xml:space="preserve">Celebrar anualmente el dia del adulto mayor </t>
  </si>
  <si>
    <t xml:space="preserve">Involucrar el 2% de la poblacion adulto mayor en los eventos culturales mas importantes del municipio. </t>
  </si>
  <si>
    <t>Realizar 2 encuentros intergeneracionales que permitan  la trasmisión de la historia y la cultura  y su permanencia en las nuevas generaciones Gualmatenses.</t>
  </si>
  <si>
    <t xml:space="preserve">Promover la inclusión  de las personas victimas  del desplazamiento forzado mediante la creación de 1 Proyecto productivo incluyente </t>
  </si>
  <si>
    <t xml:space="preserve">Garantizar la atención al 100% de los casos  de desplazamiento que se presentes individual o grupal mente. </t>
  </si>
  <si>
    <t xml:space="preserve">Formular y ejecutar el Plan Unico (PIU) de población victima de desplazamiento forzado </t>
  </si>
  <si>
    <t xml:space="preserve">Garantizar  al 100%  de las personas o familias  en situación de desplazamiento   la inclusión a los programas  de Red de Protección  social para la superación de la pobreza  extrema  Red unidos. </t>
  </si>
  <si>
    <t>Brindar soluciones de vivienda de interés social VIS y/o prioritaria VIP, a 20 familias de escasos recursos económicos, para que puedan acceder a una vivienda digna, haciendo énfasis en grupos vulnerables.</t>
  </si>
  <si>
    <t>Brindar soluciones de mejoramiento de vivienda, asignando 50 subsidios paa mejoramiento de vivienda, con el fin de que  familias de escasos recursos económicos puedan mejorar las condiciones de su vivienda, haciendo énfasis en grupos vulnerables.</t>
  </si>
  <si>
    <t xml:space="preserve">Reubicar a 35 familias que se encuentren en situacion de vulnerabilidad por amenazas naturales </t>
  </si>
  <si>
    <t xml:space="preserve">Brindar apoyo  a 20 familias, para solucionar problemas de titulacion de predios ubicados en zona rural y urbana del municipio </t>
  </si>
  <si>
    <r>
      <t xml:space="preserve">SUBPROGRAMA : </t>
    </r>
    <r>
      <rPr>
        <b/>
        <sz val="11"/>
        <color theme="1"/>
        <rFont val="Cambria"/>
        <family val="1"/>
        <scheme val="major"/>
      </rPr>
      <t>VIVIENDA DIGNA Y HABITABLE</t>
    </r>
  </si>
  <si>
    <r>
      <t xml:space="preserve">SUBPROGRAMA:  </t>
    </r>
    <r>
      <rPr>
        <b/>
        <sz val="11"/>
        <color theme="1"/>
        <rFont val="Cambria"/>
        <family val="1"/>
        <scheme val="major"/>
      </rPr>
      <t xml:space="preserve"> ESPACIOS HABITABLES LIBRES DE RIESGO Y LEGALIZADOS </t>
    </r>
  </si>
  <si>
    <t>Gestionar 2 proyectos para la consecución de recursos para que la población vulnerable urbana y rural puedan acceder a creditos de vivienda de Interes Social</t>
  </si>
  <si>
    <t>Gestionar la adquisición de 2 lotes para proyectos de vivienda.</t>
  </si>
  <si>
    <t>Gestionar la reubicación de 35 familias que se ubican en zonas de alto riesgo</t>
  </si>
  <si>
    <t xml:space="preserve">gestionar la legalización de titulos de propiedad de 20 viviendas ubicadas en el sector urbano y rural del municipio </t>
  </si>
  <si>
    <t xml:space="preserve">Aumentar y mejorar  la cobertura en servicio de energía eléctrica al 94%,en el municipio  </t>
  </si>
  <si>
    <t>Aumentar y mejorar  la cobertura en servicio de Alumbrado publico al 50%, del municipio.</t>
  </si>
  <si>
    <t xml:space="preserve">Buscar el Fortalecimiento de las condiciones en cuanto a servicios publicos, mediante la gestión de 1 proyecto para brindar un Nuevo Servicio Publico a la comunidad gualmatense. </t>
  </si>
  <si>
    <r>
      <t xml:space="preserve">SUBPROGRAMA : </t>
    </r>
    <r>
      <rPr>
        <b/>
        <sz val="11"/>
        <color theme="1"/>
        <rFont val="Cambria"/>
        <family val="1"/>
        <scheme val="major"/>
      </rPr>
      <t xml:space="preserve">ENERGIA ELÉCTRICA </t>
    </r>
  </si>
  <si>
    <r>
      <t>SUBPROGRAMA:</t>
    </r>
    <r>
      <rPr>
        <b/>
        <sz val="11"/>
        <color theme="1"/>
        <rFont val="Cambria"/>
        <family val="1"/>
        <scheme val="major"/>
      </rPr>
      <t xml:space="preserve"> GAS DOMICILIARIO </t>
    </r>
  </si>
  <si>
    <t xml:space="preserve"> Ejecutar 1 proyecto en convenio con CEDENAR,  para gestionar la ampliacion de redes y el incremento de transformadores en la red  electrica Municipal</t>
  </si>
  <si>
    <t>Gestionar 1 proyecto ante CEDENAR, para la reposición de la posteadura a nivel general del Municipio</t>
  </si>
  <si>
    <t xml:space="preserve">Gestionar  1 proyecto ante CEDENAR, para lograr la ampliación de la cobertura en el alumbrado publico. </t>
  </si>
  <si>
    <t>Gestionar 1 proyecto para la consecución del servicio de gas Domiciliario en la cabecera municipal de Gualmatán</t>
  </si>
  <si>
    <t>Incrementar al 98,30% la cobertura de Acueducto Urbano en el Municipio</t>
  </si>
  <si>
    <t>Incrementar al 100% la cobertura de Acueducto Urbano en el Municipio</t>
  </si>
  <si>
    <t>Cumplir con el Índice de rieso de calidad de  agua IRCA (Decreto 1575 de 2007), pasando de Riesgo Alto a un nivel de Riesgo Medio.</t>
  </si>
  <si>
    <t>Garantizar las 24 horas de prestación del servicio de agua diariamente, durante el cuatrenio</t>
  </si>
  <si>
    <t>Incrementar a 99,2%  el porcentaje de cobertura de alcantarillado urbano</t>
  </si>
  <si>
    <t>Incrementar al 35% el porcentaje de cobertura de alcantarillado rural</t>
  </si>
  <si>
    <t xml:space="preserve">Pasar de estado regular a Bueno la Calidad de la infraestructura de los alcantarillados rurales y urbanos </t>
  </si>
  <si>
    <t xml:space="preserve">Pasar de estado regular a Bueno la calidad de la  Infraestructura de los acueductos rurales y de la Planta de Tratamiento Urbana,  </t>
  </si>
  <si>
    <t>Beneficiar a 300 personas con el mejoramiento de las condiciones de sanidad.</t>
  </si>
  <si>
    <t xml:space="preserve">Avanzar al 40% sobre la implementación del Plan de Gestión Integral de Residuos Sólidos con el fin de minimizar los riesgos del medio ambiente y salud </t>
  </si>
  <si>
    <t>Avanzar al 30% en la ejecución del Plan de Saneamiento y manejo de vertimientos implementados.</t>
  </si>
  <si>
    <r>
      <t xml:space="preserve">SUBPROGRAMA :  </t>
    </r>
    <r>
      <rPr>
        <b/>
        <sz val="11"/>
        <color theme="1"/>
        <rFont val="Cambria"/>
        <family val="1"/>
        <scheme val="major"/>
      </rPr>
      <t xml:space="preserve">AGUA POTABLE </t>
    </r>
  </si>
  <si>
    <t xml:space="preserve">Aumentar la red de  acueducto Urbano, mediante la construccion de 100 metros lineales. </t>
  </si>
  <si>
    <t xml:space="preserve">Aumentar la red de  acueducto Rural, mediante la construccion de 500 metros lineales. </t>
  </si>
  <si>
    <t xml:space="preserve">Aumentar las conexiones domiciliarias de acueducto en casco urbano, ejecutando la instalación de 3  conexiones domiciliarias. </t>
  </si>
  <si>
    <t xml:space="preserve">Aumentar las conexiones domiciliarias de acueducto en Sector Rural, ejecutando la instalación de 30  conexiones domiciliarias. </t>
  </si>
  <si>
    <t>Realizar mantenimiento y adecuación de infraestructura a 4 acueductos urbanos, para garantizar su correcto funcionamiento</t>
  </si>
  <si>
    <t>Realizar mantenimiento y adecuación de infraestructura a 4 acueductos rurales,  para garantizar su correcto funcionamiento</t>
  </si>
  <si>
    <t xml:space="preserve">Radicar 3 proyectos para gestionar los recursos ante el Plan Departamental de Aguas para la ejecución de proyectos </t>
  </si>
  <si>
    <t xml:space="preserve">Avanzar al 80% en el proceso de Certificación de procesos operativos en planta de tratamiento de agua. </t>
  </si>
  <si>
    <t>Construir 6 puntos de Muestreo para el control y vigilanciade la calidad del Agua, según la Resolución 0811 de 2008.</t>
  </si>
  <si>
    <t xml:space="preserve">Realizar 8 mantenimientos a las redes de distribución y a la infraestructura fisica de las estructuras de la Planta de tratamiento. </t>
  </si>
  <si>
    <t>Implementar 6 estrategias para la aplicación del Plan de uso eficiente y ahorro del agua.</t>
  </si>
  <si>
    <t xml:space="preserve">Incrementar la red de alcantarillado urbano mediante la construcción de 100 metros lineales </t>
  </si>
  <si>
    <t xml:space="preserve">Ejecutar la reposición de 200 metros lineales de la red de alcantarillado urbano </t>
  </si>
  <si>
    <t>Incrementar las conexiones domiciliarias de alcantarillado urbano mediante la instalación de 10 conexiones.</t>
  </si>
  <si>
    <t xml:space="preserve">Incrementar la red de alcantarillado rural mediante la construcción de 200 metros lineales </t>
  </si>
  <si>
    <t xml:space="preserve">Ejecutar la reposición de 200 metros lineales de la red de alcantarillado rural </t>
  </si>
  <si>
    <t xml:space="preserve">Incrementar las conexiones intradomiciliarias de alcantarillado, mediante la instalación de 47 conexiones. </t>
  </si>
  <si>
    <t>Radicar 5 proyectos para gestionar los recursos  para la ejecución de proyectos de construccion y reposicion de alcantarillados</t>
  </si>
  <si>
    <t xml:space="preserve">Beneficiar a 100 personas con la dotación de aparatos sanitarios y accesorios para mejorar las baterias sanitarias en el area rural </t>
  </si>
  <si>
    <t>Avanzar en un 30% en la ejecución del Plan de Saneamiento y manejo de vertimientos implementado.</t>
  </si>
  <si>
    <t xml:space="preserve">Beneficiar a comunidades rurales dispersas con la construcción de 20 Baterías sanitarias </t>
  </si>
  <si>
    <t>Incrementar  la tasa de cobertura de recolección de residuos sólidos en el casco urbano al 99%</t>
  </si>
  <si>
    <t>Incrementar  la tasa de cobertura de recolección de residuos sólidos en el sector rural  al 50%</t>
  </si>
  <si>
    <t>Realizar 8 campañas en pro del reciclaje, con el fin de hacer separación y clasificación de basuras desde su origen.</t>
  </si>
  <si>
    <r>
      <t>OBJETIVO ESTRATEGICO:</t>
    </r>
    <r>
      <rPr>
        <sz val="12"/>
        <color theme="1"/>
        <rFont val="Cambria"/>
        <family val="1"/>
        <scheme val="major"/>
      </rPr>
      <t xml:space="preserve"> Consolidar y desarrollar programas y políticas para la atención a los grupos vulnerables, de tal manera que se garanticen las oportunidades de acceso y permanencia en condiciones de calidad, pertinencia y equidad. </t>
    </r>
  </si>
  <si>
    <t>PROGRAMA ESTRATEGICO.  ATENCION CON CALIDAD Y CALIDEZ A GRUPOS EN SITUACION DE VULNERABILIDAD</t>
  </si>
  <si>
    <r>
      <t xml:space="preserve">OBJETIVO ESTRATEGICO: </t>
    </r>
    <r>
      <rPr>
        <sz val="12"/>
        <rFont val="Cambria"/>
        <family val="1"/>
        <scheme val="major"/>
      </rPr>
      <t>Promover la construcción y mejoramiento de vivienda, garantizando la habitabilidad, reduciendo la exclusión y desigualdad social y generando condiciones de bienestar y dignidad a la población.</t>
    </r>
  </si>
  <si>
    <t>PROGRAMA ESTRATEGICO: VIVIENDA DIGNA PARA TOD@S LOS GUALMATENSES</t>
  </si>
  <si>
    <t xml:space="preserve">PROGRAMA ESTRATEGICO: SERVICIOS PÚBLICOS DOMICILIARIOS DE CALIDAD </t>
  </si>
  <si>
    <r>
      <t xml:space="preserve">OBJETIVO ESTRATEGICO: </t>
    </r>
    <r>
      <rPr>
        <sz val="12"/>
        <rFont val="Cambria"/>
        <family val="1"/>
        <scheme val="major"/>
      </rPr>
      <t xml:space="preserve"> Mejorar la calidad en la prestación de los servicios públicos domiciliarios, optimizando las condiciones de salubridad de los habitantes y la calidad de vida con base en principios de racionalidad económica y sostenibilidad ambiental.</t>
    </r>
  </si>
  <si>
    <t xml:space="preserve">PROGRAMA ESTRATEGICO: GUALMATÁN ARRAIGADO A SU CULTURA  </t>
  </si>
  <si>
    <r>
      <rPr>
        <b/>
        <sz val="12"/>
        <rFont val="Cambria"/>
        <family val="1"/>
        <scheme val="major"/>
      </rPr>
      <t xml:space="preserve">OBJETIVO ESTRATEGICO: </t>
    </r>
    <r>
      <rPr>
        <sz val="12"/>
        <rFont val="Cambria"/>
        <family val="1"/>
        <scheme val="major"/>
      </rPr>
      <t xml:space="preserve">Fortalecer la identidad cultural a través de la promoción, difusión, reconocimiento y conservación de la riqueza cultural, permitiendo el mejoramiento del tejido social, el respeto por la diversidad, la generación del sentido de pertenencia y la construcción colectiva de principios que contribuyan a la sostenibilidad del patrimonio cultural existente. </t>
    </r>
  </si>
  <si>
    <t xml:space="preserve">PROGRAMA ESTRATEGICO: DEPORTE Y RECREACIÓN POR UN GUALMATÁN SALUDABLE
</t>
  </si>
  <si>
    <r>
      <rPr>
        <b/>
        <sz val="12"/>
        <color theme="1"/>
        <rFont val="Cambria"/>
        <family val="1"/>
        <scheme val="major"/>
      </rPr>
      <t xml:space="preserve">OBJETIVO ESTRATEGICO: </t>
    </r>
    <r>
      <rPr>
        <sz val="12"/>
        <color theme="1"/>
        <rFont val="Cambria"/>
        <family val="1"/>
        <scheme val="major"/>
      </rPr>
      <t xml:space="preserve"> Fomentar la práctica del deporte y el aprovechamiento del tiempo libre a través de la planeación y desarrollo de programas, actividades y adecuación de escenarios, potencializando las habilidades deportivas y recreativas en todos los grupos poblacionales. </t>
    </r>
  </si>
  <si>
    <t xml:space="preserve">EJE ECONÓMICO: GUALMATÁN GENERADOR DE DESARROLLO ECONÓMICO Y COMUNITARIO
</t>
  </si>
  <si>
    <t>EJE SOCIAL: EQUIDAD Y OPORTUNIDAD PARA TODOS</t>
  </si>
  <si>
    <t>EJE DE INFRAESTRUCTURA, FORTALECIMIENTO, SEGURIDAD Y CONVIVENCIA CIUDADANA:  GUALMATÁN SEGURO Y FORTALECIDO INSTITUCIONAL Y TERRITORIALMENTE</t>
  </si>
  <si>
    <t>EJE AMBIENTAL:  GUALMATÁN AMIGABLE CON EL MEDIO AMBIENTE Y LIBRE DE RIESGO</t>
  </si>
  <si>
    <r>
      <t xml:space="preserve">OBJETIVO ESTRATEGICO: </t>
    </r>
    <r>
      <rPr>
        <sz val="12"/>
        <rFont val="Cambria"/>
        <family val="1"/>
        <scheme val="major"/>
      </rPr>
      <t xml:space="preserve">Generar condiciones para el desarrollo económico y comunitario del municipio, a través de acciones que promuevan la participación, la asociatividad, el emprendimiento, la competitividad y el desarrollo empresarial. </t>
    </r>
  </si>
  <si>
    <t>PROGRAMA ESTRATEGICO: GUALMATÁN HACIA EL DESARROLLO ECONÓMICO Y COMUNITARIO</t>
  </si>
  <si>
    <r>
      <t xml:space="preserve">OBJETIVO ESTRATEGICO: </t>
    </r>
    <r>
      <rPr>
        <sz val="12"/>
        <rFont val="Cambria"/>
        <family val="1"/>
        <scheme val="major"/>
      </rPr>
      <t xml:space="preserve">Fomentar  la productividad y competitividad en el Sector Agropecuario de Gualmatán, a través de acciones, políticas y proyectos que promuevan el mejoramiento y eficiencia de los sistemas de producción, articulando la dimensión económica y ambiental. </t>
    </r>
  </si>
  <si>
    <t xml:space="preserve">PROGRAMA ESTRATEGICO:  GUALMATÁN CON UN SECTOR AGROPECUARIO COMPETITIVO Y SOSTENIBLE
</t>
  </si>
  <si>
    <t>Sensibilizar a 100 productores agropecuarios sobre la nueva cultura empresarial rural y su inclusión en el proyecto de mercados campesinos</t>
  </si>
  <si>
    <t>Realizar 1 evento anualmente  para  promocionar las actividades agrocomerciales en la plaza de mercado municipal</t>
  </si>
  <si>
    <t>Brindar capacitación y asistencia técnica a  1 institucion Educativa que cuenta con granjas escolares.</t>
  </si>
  <si>
    <t>Disminuir en un 5% la Tasa Bruta de desempleo en el municipio de Gualmatán.</t>
  </si>
  <si>
    <r>
      <t>SUBPROGRAMA</t>
    </r>
    <r>
      <rPr>
        <b/>
        <sz val="11"/>
        <color theme="1"/>
        <rFont val="Cambria"/>
        <family val="1"/>
        <scheme val="major"/>
      </rPr>
      <t>: GUALMATÁN INNOVADOR</t>
    </r>
  </si>
  <si>
    <r>
      <t xml:space="preserve">SUBPROGRAMA:  </t>
    </r>
    <r>
      <rPr>
        <b/>
        <sz val="11"/>
        <color theme="1"/>
        <rFont val="Cambria"/>
        <family val="1"/>
        <scheme val="major"/>
      </rPr>
      <t xml:space="preserve">TOD@S ASOCIADOS POR GUALMATÁN </t>
    </r>
  </si>
  <si>
    <r>
      <t xml:space="preserve">SUBPROGRAMA:  </t>
    </r>
    <r>
      <rPr>
        <b/>
        <sz val="11"/>
        <color theme="1"/>
        <rFont val="Cambria"/>
        <family val="1"/>
        <scheme val="major"/>
      </rPr>
      <t>GUALMATÁN EMPRENDEDOR, PRODUCTIVO Y COMPETITIVO</t>
    </r>
  </si>
  <si>
    <t xml:space="preserve">Involucrar al municipio de gualmatán en los procesos de desarrollo economico regional  mediante la gestión de la vinculación del municipio en  2 proyectos regionales </t>
  </si>
  <si>
    <t xml:space="preserve">Promover los atractivos turisticos tangibles e intangibles de Gualmatán, a traves de la formulación y ejecución de  de 2 planes de promoción turistica del municipio </t>
  </si>
  <si>
    <t xml:space="preserve">Promover la sostenibilidad, el fortalecimiento  y el desarrollo de la economía Gualmatense,  a través del apoyo a 3 propuestas de  emprendimiento empresarial y asociativo por parte de la comunidad gualmatense </t>
  </si>
  <si>
    <t>No de Eventos, encuentros y talleres de promoción del emprendimiento realizados</t>
  </si>
  <si>
    <t xml:space="preserve">Gestionar 1 convenio con instituciones públicas y/o privadas, para promover la creación de empresas y la puesta en marcha  de proyectos de negocios viables  y factibles en la región. </t>
  </si>
  <si>
    <t>Capacitar a  100 jóvenes del municipio sobre competencias laborales y empresariales.</t>
  </si>
  <si>
    <t>incluir laboralmente a 200 personas desempleadas del municipio, en los trabajos temporales que se crean en la administración por concepto de obras publicas. (Enfatizando en poblaciones de bajos recursos económicos y en poblaciones vulnerables)</t>
  </si>
  <si>
    <t xml:space="preserve">Promover la equidad social de genero  en el ámbito laboral, mediante la capacitación de 50 mujeres en temas de competencias laborales.  Anualmente </t>
  </si>
  <si>
    <t xml:space="preserve">Promover  a nivel departamental,  la inclusión del municipio de Gualmatán en los procesos  de desarrollo departamentales, mediante los procesos de gestión </t>
  </si>
  <si>
    <t xml:space="preserve">Articular la proyección productiva municipal con  la proyección de desarrollo de la región, mediante la formulación de 2 proyectos de concertación e integración con otros municipios. </t>
  </si>
  <si>
    <t xml:space="preserve">Gestionar la articulación del municipio en los procesos de Desarrollo departamental, para  sea vinculado en 1 proyecto departamental de promoción turistica. </t>
  </si>
  <si>
    <t xml:space="preserve">Formular y gestionar 1 proyecto de ecoturismo para consolidar al paramo Paja Blanca, como sitio turistico. En concertación con los municipios que tambien tienen parte en el Páramo. </t>
  </si>
  <si>
    <t>Gestionar 2 convenios  para la capacitación en asociatividad empresarial</t>
  </si>
  <si>
    <t>Capacitar 60 personas  en  asociatividad empresarial</t>
  </si>
  <si>
    <t xml:space="preserve">Conformar 2 asociaciones productivas en el municipio </t>
  </si>
  <si>
    <t>Fomentar el desarrollo de las capacidades laborales y empresariales  en los jóvenes y adultos de la comunidad Gualmatense, mediante el desarrollo de 2 programas de formación laboral y empresarial y la capacitación a 70 personas en formación laboral y empresarial</t>
  </si>
  <si>
    <t xml:space="preserve">Gestionar 1 convenio con instituciones que desarrollan Unidades de Emprendimiento, para la inclusión de proyectos productivos de Gualmatán </t>
  </si>
  <si>
    <t xml:space="preserve">Gestionar 1 convenio  con Instituciones, para el desarrollo de proyectos de investigación para la adopción de sistemas de tecnificación en la producción </t>
  </si>
  <si>
    <t xml:space="preserve">Solicitar 1 Informe anualmente sobre las acciones llevadas a cabo para dar apoyo y atención a las familias en las cuales se identificó casos de trabajo infantil, por parte de RED UNIDOS. </t>
  </si>
  <si>
    <t>Elaborar 1 Informe anualmente sobre los procesos implementados para la  erradicación del trabajo infantil en el municipio.</t>
  </si>
  <si>
    <t>Brindar apoyo para la creación y el fortalecimiento de las organizaciones de participación ciudadana municipal</t>
  </si>
  <si>
    <t xml:space="preserve">Capacitar al 100% de las  JAC en temas de participación ciudadana municipal </t>
  </si>
  <si>
    <t xml:space="preserve">Promover la evaluación y el seguimiento al 100% de las JAC  existentes en el municipio </t>
  </si>
  <si>
    <t xml:space="preserve">Promover el fortalecimiento del 100% de las veedurias ciudadanas  existentes. </t>
  </si>
  <si>
    <r>
      <t xml:space="preserve">SUBPROGRAMA:  </t>
    </r>
    <r>
      <rPr>
        <b/>
        <sz val="11"/>
        <color theme="1"/>
        <rFont val="Cambria"/>
        <family val="1"/>
        <scheme val="major"/>
      </rPr>
      <t xml:space="preserve">LA COMUNIDAD PARTICIPA POR UN GUALMATÁN MEJOR.  </t>
    </r>
  </si>
  <si>
    <t xml:space="preserve">Realizar 4 talleres de formación dirigido a  niñ@s, adolescentes y jovenes, en el casco urbano y en el sector rural para la participación en el desarrollo local </t>
  </si>
  <si>
    <t>Conformar el Concejo Municipal de Juventud</t>
  </si>
  <si>
    <t xml:space="preserve">Implementar 1 sistema de difusión, seguimiento y evaluación de los procesos que lleve a cabo el Concejo Muncipal de Juventud </t>
  </si>
  <si>
    <t xml:space="preserve">Vincular al Concejo Territorial de Planeación en un 100% a los procesos de Evaluación de la Planeación Municipal y difusión de la información pública con el Concejo Territorial de Planeación </t>
  </si>
  <si>
    <t xml:space="preserve">Realizar 2 capacitaciones dirigidas a integrantes de JAC del municipio y demás organizaciones de participacion ciudadana, sobre  temass relacionados con la ley 743 de 2002, Decreto 2350 de 2002 y/o actividades de fortalecimiento comunitario </t>
  </si>
  <si>
    <t>Realizar 1 taller anual de formación sobre Liderazgo y Gestión Publica  para los integrantes de las  JAC.</t>
  </si>
  <si>
    <t xml:space="preserve">Efectuar  4 actividades de seguimiento evaluación y control a las JAC municipales  </t>
  </si>
  <si>
    <t>Promover y apoyar la conformación de veedurias ciudadanas en el municipio, mediante el desarrollo de 2 campañas para promover mecanismos de participación ciudadana previstos en la Ley 134/94 y conformación de veedurias ciudadanas</t>
  </si>
  <si>
    <t xml:space="preserve">Efectuar 4 capacitaciones para el fortalecimiento de las veedurias ciudadanas conformadas. </t>
  </si>
  <si>
    <r>
      <rPr>
        <b/>
        <sz val="12"/>
        <rFont val="Cambria"/>
        <family val="1"/>
        <scheme val="major"/>
      </rPr>
      <t>OBJETIVO GENERAL:</t>
    </r>
    <r>
      <rPr>
        <sz val="12"/>
        <rFont val="Cambria"/>
        <family val="1"/>
        <scheme val="major"/>
      </rPr>
      <t xml:space="preserve"> 
Garantizar a la comunidad Gualmatense un entorno pacifico, atractivo y sostenible, implementando acciones integrales encaminadas hacia el fortalecimiento de la convivencia y la seguridad ciudadana, la gestión institucional eficiente y el mejoramiento de las condiciones del territorio en cuanto a su consolidación municipal.</t>
    </r>
  </si>
  <si>
    <r>
      <rPr>
        <b/>
        <sz val="12"/>
        <rFont val="Cambria"/>
        <family val="1"/>
        <scheme val="major"/>
      </rPr>
      <t>OBJETIVO GENERAL:</t>
    </r>
    <r>
      <rPr>
        <sz val="12"/>
        <rFont val="Cambria"/>
        <family val="1"/>
        <scheme val="major"/>
      </rPr>
      <t xml:space="preserve"> 
Fortalecer los procesos de planificación, gestión y seguimiento en el desarrollo económico y comunitario, buscando un mejoramiento sostenible y competitivo de las condiciones  económicas, de tal modo que se propicie la reducción de la pobreza y la desigualdad, a través de acciones participativas e incluyentes.</t>
    </r>
  </si>
  <si>
    <t>PROGRAMA ESTRATEGICO: GUALMATÁN SEGURO, EN PAZ Y CONVIVENCIA</t>
  </si>
  <si>
    <r>
      <t>OBJETIVO ESTRATEGICO:</t>
    </r>
    <r>
      <rPr>
        <sz val="12"/>
        <rFont val="Cambria"/>
        <family val="1"/>
        <scheme val="major"/>
      </rPr>
      <t xml:space="preserve"> Construir ciudadanía y ética social mediante la promoción del respeto, la tolerancia y la protección de los derechos humanos en la interacción social, a través de acciones pedagógicas y policivas que consoliden la convivencia y la cultura ciudadana.</t>
    </r>
  </si>
  <si>
    <t xml:space="preserve">Disminuir los casos de delincuencia comun en el municipio anualmente, en una cifra menor a 6 casos. </t>
  </si>
  <si>
    <t xml:space="preserve">Disminuir los casos de homicidio comun en el municipio anualmente, en una cifra menor a 2 casos. </t>
  </si>
  <si>
    <t xml:space="preserve">Disminuir los casos de lesiones personales   en el municipio anualmente, en una cifra menor a 5 casos. </t>
  </si>
  <si>
    <t xml:space="preserve">Garantizar la atención oportuna por parte de las entidades competentes del 90% de los casos de violencia Intrafamiliar que se presenten en el municipio </t>
  </si>
  <si>
    <r>
      <t xml:space="preserve">SUBPROGRAMA : </t>
    </r>
    <r>
      <rPr>
        <b/>
        <sz val="11"/>
        <color theme="1"/>
        <rFont val="Cambria"/>
        <family val="1"/>
        <scheme val="major"/>
      </rPr>
      <t>CULTURA CIUDADANA</t>
    </r>
  </si>
  <si>
    <r>
      <t>SUBPROGRAMA:</t>
    </r>
    <r>
      <rPr>
        <b/>
        <sz val="11"/>
        <color theme="1"/>
        <rFont val="Cambria"/>
        <family val="1"/>
        <scheme val="major"/>
      </rPr>
      <t xml:space="preserve"> SEGURIDAD CON JUSTICIA Y DERECHOS </t>
    </r>
  </si>
  <si>
    <r>
      <t xml:space="preserve">SUBPROGRAMA:  </t>
    </r>
    <r>
      <rPr>
        <b/>
        <sz val="11"/>
        <color theme="1"/>
        <rFont val="Cambria"/>
        <family val="1"/>
        <scheme val="major"/>
      </rPr>
      <t>GUALMATAN TOLERANTE Y PACIFICO</t>
    </r>
  </si>
  <si>
    <t xml:space="preserve">Recuperar y mantener  8 espacios públicos para el deporte y la recreación en pro de la convivencia ciudadana </t>
  </si>
  <si>
    <t xml:space="preserve">Realizar   8 campañas de difusión sobre las normas de convivencia social. </t>
  </si>
  <si>
    <t>Promover el respeto por la vida y los derechos humanos,  por medio del desarrollo de 12 campañas.</t>
  </si>
  <si>
    <t>Apoyar la promoción y  ejecución del Plan Integral de Seguridad y Convivencia Ciudadana, en coordinación con las entidades pertinentes</t>
  </si>
  <si>
    <t xml:space="preserve">Fortalecer el sistema de respuesta policivo de atencion a los tres casos delictivos de mayor impacto en el municipio, mediante la disminución del 10% de la tasa de Hurto, lesiones y  homicidio, </t>
  </si>
  <si>
    <t xml:space="preserve">Realizar 12 campañas para promover la denuncia de casos de violencia Intrafamiliar </t>
  </si>
  <si>
    <t>Realizar 16 campañas en el sector rural y urbano del municipio para la prevención del hurto</t>
  </si>
  <si>
    <t xml:space="preserve">Efectuar 8 capacitaciones dirigidas a Padres de familia en las I.E. sobre resolución pacifica de conflictos </t>
  </si>
  <si>
    <t xml:space="preserve">Efectuar 8 capacitaciones dirigidas a la comunidad sobre resolución pacifica de conflictos </t>
  </si>
  <si>
    <t>Realizar 12 campañas masivas destinadas a la prevención de la violencia intrafamiliar (contra niños y niñas, entre la pareja y adultos mayores)</t>
  </si>
  <si>
    <t>Efectuar 12 capacitaciones  a padres de familia de las 3 Instituciones Educativas,  sobre resolución de diferencias y conflictos intrafamiliares e interpersonales para prevenir actos de violencia e intolerancia.</t>
  </si>
  <si>
    <t>PROGRAMA ESTRATEGICO: GESTIÓN PÚBLICA FORTALECIDA CON CALIDAD Y CALIDEZ</t>
  </si>
  <si>
    <r>
      <t xml:space="preserve">OBJETIVO ESTRATEGICO: </t>
    </r>
    <r>
      <rPr>
        <sz val="12"/>
        <rFont val="Cambria"/>
        <family val="1"/>
        <scheme val="major"/>
      </rPr>
      <t xml:space="preserve">Generar un proceso de transformación institucional que encamine la gestión pública hacia un desempeño eficiente, responsable, transparente y cercano a la comunidad, bajo criterios de servicio, mejoramiento continuo y gestión por resultados. </t>
    </r>
  </si>
  <si>
    <r>
      <t xml:space="preserve">SUBPROGRAMA :  </t>
    </r>
    <r>
      <rPr>
        <b/>
        <sz val="11"/>
        <color theme="1"/>
        <rFont val="Cambria"/>
        <family val="1"/>
        <scheme val="major"/>
      </rPr>
      <t>FORTALECIMIENTO INSTITUCIONAL INTEGRAL</t>
    </r>
  </si>
  <si>
    <r>
      <t xml:space="preserve">SUBPROGRAMA: </t>
    </r>
    <r>
      <rPr>
        <b/>
        <sz val="11"/>
        <color theme="1"/>
        <rFont val="Cambria"/>
        <family val="1"/>
        <scheme val="major"/>
      </rPr>
      <t>EQUIPAMIENTO MUNICIPAL</t>
    </r>
  </si>
  <si>
    <t>Incrementar al 56%  la participación femenina en la administración municipal</t>
  </si>
  <si>
    <t>Incrementar al 50% la participación de profesionales en la administración municipal</t>
  </si>
  <si>
    <t>Lograr como minimo el 80% de metas alcalzadas por dependencia en cumplimiento del Plan de Desarrollo</t>
  </si>
  <si>
    <t xml:space="preserve">Actualizar el Manual de funciones de la Administración municipal </t>
  </si>
  <si>
    <t xml:space="preserve">Capacitar al 100% de funcionarios que hacen parte de la administración Municipal en temas sobre  Servicio al Cliente. </t>
  </si>
  <si>
    <t xml:space="preserve">Capacitar al 100% de funcionarios que hacen parte de la administración Municipal en temas sobre desempeño de la Funcion publica </t>
  </si>
  <si>
    <t xml:space="preserve">Avanzar al 60% del porcentaje de implementación  del MECI en la Administración Publica </t>
  </si>
  <si>
    <t>Avanzar al 60% del porcentaje de implementación del Sistema de Gestión de Calidad</t>
  </si>
  <si>
    <t>Brindar las herramientas necesarias para el desarrollo de la función publica, mediante: la dotación del 90% de Software y Hardware necesarios y con el cumplimiento al 100% del Plan de Compras</t>
  </si>
  <si>
    <t xml:space="preserve">Mejorar el  Índice de desempeño integral municipal en 8 puntos  durante el cuatrenio </t>
  </si>
  <si>
    <t xml:space="preserve">Mejorar el Indicador de Desempeño Fiscal en 10 puntos durante el cuatrenio </t>
  </si>
  <si>
    <t xml:space="preserve">Lograr la continuidad de los Proyectos de la Nacion que apoyan a la comunidad menos favorecida del municipio. </t>
  </si>
  <si>
    <t xml:space="preserve">Mejorar la focalizacion del gasto social, a través de la actualización de SISBEN, como minimo al 98%. </t>
  </si>
  <si>
    <t xml:space="preserve">Implementar 1 política para la reducción del consumo de papel al interior de la Entidad Administrativa </t>
  </si>
  <si>
    <t>Garantizar el adecuado manejo de residuos electrónicos, disponiendo apropiadamente de los  Equipos de cómputo y electronicos obsoletos</t>
  </si>
  <si>
    <t>Lograr un nivel de avance alto en la implementación de la Estrategia de Gobierno en línea en la entidad territorial</t>
  </si>
  <si>
    <t>Número de estaciones de policia en buen estado</t>
  </si>
  <si>
    <t xml:space="preserve">Lograr el Buen Estado de infraestructura y de dotación de las 2  sedes administrativas  municipales. </t>
  </si>
  <si>
    <t xml:space="preserve">Garantizar el Buen estado de los 4 Parques del municipio </t>
  </si>
  <si>
    <t>Garantizar el Buen estado de la plaza de mercado.</t>
  </si>
  <si>
    <t xml:space="preserve">Crear y fortalecer 1 Centro de Acopio </t>
  </si>
  <si>
    <t xml:space="preserve">Apoyar en el mejoramiento del cementerio del casco urbano, logrando asi su Buen estado para el funcionamiento </t>
  </si>
  <si>
    <t xml:space="preserve">Incrementar en 1 el numero de los recintos culturales publicos, con la construcción de la Casa de la Cultura. </t>
  </si>
  <si>
    <t xml:space="preserve">Lograr el Buen Estado de infraestructura y de dotación de las 2  Bibliotecas publicas del municipio. </t>
  </si>
  <si>
    <t xml:space="preserve">Garantizar el Buen estado y la dotación de la Estación de Policia de Gualmatán </t>
  </si>
  <si>
    <t xml:space="preserve">Promover la equidad de genero,  a través del incremento sobre el 50%  del porcentaje de participación femenina en la administración municipal.                                                                                                                                                                                                                                                                                                                                                                                                                                                                                                                                                                                                                                                                                                                                                                                                                                                                                                                                                                                                                                                                                                                                                                                                                                                                                                                                                                                                                                                                                                                                                                                                                                                                                                                                                                                                                                                                                                                                                                                                                                                                                                                                                                                                                                                                                                                                                                                                                                                                                                                                                                                                                                                                                                                                                                                                                                                                                                                                                                                                                                                                                                                                                                                                                                                                                                                                                                                                                                                                                                                                                                                                                                                                                                                                                                                                                                                                                                                                                                                                                                                                                                                                                                                                                                                                                                                                                                                                                                                                                                                                                                                                                                                                                                                                                                                                                                                                                                                                                                                                                                                                                                                                                                                                                                                                                                                                                                                                                                                                                                                                                                                                                                                                                                                                                                                                                                                                                                                                                                                                                                                                                                                                                                                                                                                                                                                                                                                                                                                                                                                                                                                                                                                                                                                                                                                                                                                                                                                                                                                                                                                                                                                                                                                                                                                                                                                                                                                                                                                                                                                                                                                                                                                                                                                                                                                                                                                                                                                                                                                                                                                                                                                                                                                                                                                                                                                                                                                                                                                                                                                                                                                                                                                                                                                                                                                                                                                                                                                                                                                                                                                                                                                                                                                                                                                                                                                                                                                                                                                                                                                                                                                                                                                                                                                                                                                                                                                                                                                                                                                                                                                                                                                                                                                                                                                                                                                                                                                                                                                                                                                                                                                                                                                                                                                                                                                                                                                                                                                                                                                                                                                          </t>
  </si>
  <si>
    <t xml:space="preserve">Definir e implementar la estructura administrativa apropiada a la entidad territorial, atraves de una incorporación minima del 50% de personal de nivel profesional y el cumplimiento del 100% sobre el Manual de Funciones </t>
  </si>
  <si>
    <t>Fortalecer y promover la rendición de cuentas por parte de la Administración municipal a la comunidad, efectuando 4 Rendiciones de Cuentas durante la vigencia.</t>
  </si>
  <si>
    <t>Atender el 100% de solicitudes, observaciones, derechos de petición etc presentadas por la comunidad, con base en las competencias y capacidades del municipio.</t>
  </si>
  <si>
    <t xml:space="preserve">Publicar e informar en un 100% sobre los  procesos de contratación del ente, colgadas en la pagina web, durante la vigencia. </t>
  </si>
  <si>
    <t>Impartir 8 capacitaciones dirigidas al recurso humano de la administración territorial en temas relacionados con servicio al cliente.</t>
  </si>
  <si>
    <t xml:space="preserve">Realizar 12 capacitaciones dirigidas al recurso humano de la administración territorial para fortalecer el desempeño de la función publica. </t>
  </si>
  <si>
    <t xml:space="preserve">Avanzar en la implementación del Modelo Estandar de Control Interno, mediante el desarrollo de 16 campañas con los funcionarios publicos con el fin de sensibilizarlos sobre la importancia de avanzar en el MECI y a través de la realización de  8 jornadas de capacitación al Recurso Humano de la Entidad territorial sobre la implementación del MECI </t>
  </si>
  <si>
    <t xml:space="preserve">Avanzar en la implementación del Sistema de Gestión de Calidad -SGC  , mediante la conformación del Equipo SGC, la concertacion de la Mision y Visión de la Entidad, la definición de los objetivos y politicas de Calidad, la Construcción de 4 Porcesos, segun Norma Tecnica de Calidad de la Gestión Publica NTCGP 1000:2009 y mediante la ejecución de 8 campañas de sensibilización de cambio de cultura organizacional. </t>
  </si>
  <si>
    <t xml:space="preserve">Mejorar el desempeño fiscal  en cuanto a ingresos tributarios de la entidad territorial, mediante la Disminución del  Indicador de dependencia del Sistema General de Participaciones y de regalías a 85 puntos, generar un indicador de 43 de esfuerzo fiscal propio, presentar un indicador de 8 sobre la solvencia para pagar el servicio de la deuda y generando un indicador de 95 sobre magnitud de la Inversión. </t>
  </si>
  <si>
    <t>Ajustar o reducir los gastos de funcionamiento de la entidad territorial, presentando un indicador de 50 en el cumplimiento del limite de gasto de funcionamiento y un indicador de 40 en cuanto a la capacidad de ahorro</t>
  </si>
  <si>
    <t xml:space="preserve">Efectuar 8 capacitaciones  sobre planeación y finanzas públicas, dirigidas al recurso humano de la Administración territorial. </t>
  </si>
  <si>
    <t>Cumplir al 100% con la  Incorporación y ejecución  de los recursos del Sistema General de Participaciones –SGP- Según el Conpes Social y acorde con los objetivos definidos por la Ley (Leyes 715 de 2001, 1176 de 2007 y sus decretos reglamentario),</t>
  </si>
  <si>
    <t xml:space="preserve">Efectuar 4 capacitaciones  sobre destinación de recursos del SGP conforme a la Ley (Leyes 715 de 2001, 1176 de 2007 y sus decretos reglamentario), dirigido a los funcionarios de la Administración Municipal, asi como las organizaciones que representan los intereses de la comunidad (Honorable Concejo Municipal, Consejo territorial de Planeación, Personeria Municipal, entre otras) </t>
  </si>
  <si>
    <t xml:space="preserve">Sostener los Convenios con la Nación para el apoyo de los programas vigentes: RED UNIDOS Y FAMILIAS EN ACCIÓN* (*Este Ultimo se tendra en cuenta hasta que la Nación defina su vigencia o se remplazara con otro programa de la Nación que se implemente mas adelante) </t>
  </si>
  <si>
    <t>Garantizar la actualización permanente de la Base de datos SISBEN.  Durante el Cuatrenio.</t>
  </si>
  <si>
    <t>Cumplir con los compromisos de capacitación y acompañamiento en  el desarrollo de la Estrategia de Gobierno en línea    Número de funcionarios formados en  temas relacionados con Gobierno en línea</t>
  </si>
  <si>
    <t>Implementar  sistemas electrónicos de gestión documental, siguiendo los lineamientos de la Política Anti-trámites y cero papel de Gobierno en línea  y el uso de intranet , de tal manera que logre reducir en un 20%  el uso del Papel al interior de La Entidad Administrativa  Territorial</t>
  </si>
  <si>
    <t xml:space="preserve">Efectuar 4 campañas dirigidas a la población sobre el manejo de residuos de equipos electrónicos obsoletsos  </t>
  </si>
  <si>
    <t>Formular e implementar 1  Manual de Gobierno en Línea, de tal manera que se brinde la información de los servicios prestados por medios electrónicos y se responda a las necesidades de los ciudadanos, empresas y servidores públicos</t>
  </si>
  <si>
    <t xml:space="preserve">Habilitar 4 Espacios  de participación en línea durante el cuatrenio para que la ciudadanía e interesados tengan voz y voto en decisiones de política y en los ejercicios de rendición de cuentas y de planeación </t>
  </si>
  <si>
    <t xml:space="preserve">Promoveer los tramites y procedimientos de la función pública a traves del uso del sistema gobierno en Linea, implementando 10 Servicios en línea </t>
  </si>
  <si>
    <t>Publicar en el Portal Único de Contratación (Sistema Electrónico para la Contratación Pública -SECOP) la información sobre la contratación que adelanta la entidades territorial en un 100%</t>
  </si>
  <si>
    <t>Adelantar la contratación de la entidad a través del SECOP transaccional, logrando que el  80%  de los procesos contractuales se realicen en línea</t>
  </si>
  <si>
    <t>Articular en 1 Subsistema, la Estrategia de Gobierno en línea con el Modelo Estándar de Control Interno de la entidad territorial (Subsistema de Control Estratégico, Subsistema de Control de Gestión y Subsistema de Control de Evaluación)</t>
  </si>
  <si>
    <t xml:space="preserve">Incrementar en un 30% el euipo de computo y en un 20%  los sistemas de Software, requeridos por las oficinas de la Administración municipal. </t>
  </si>
  <si>
    <t xml:space="preserve">Suministrar dotaciones solicitadas para el funcionamiento de la Administración, Cumpliendo con el 100% del Plan de compras anualmente. </t>
  </si>
  <si>
    <t>Efectuar 2 dotaciones de juegos infantiles.</t>
  </si>
  <si>
    <t xml:space="preserve">Efectuar la construcción de 2 Parques. </t>
  </si>
  <si>
    <t xml:space="preserve">Brindar un espacio para fortalecer los canales de distribución de los productos agrícolas, mediante la construcción de 1 Centro de Acopio </t>
  </si>
  <si>
    <t xml:space="preserve">Realizar 3 obras de mantenimiento a la Plaza de Mercado del Municipio. </t>
  </si>
  <si>
    <t xml:space="preserve">Realizar 3 obras de adecuación a la Plaza de Mercado del Municipio. </t>
  </si>
  <si>
    <t xml:space="preserve">Realizar 8 obras de mantenimiento a  parques ubicados en el sector urbano y en el sector rural. </t>
  </si>
  <si>
    <t xml:space="preserve">Realizar 3 obras de mantenimiento al Cementerio Municipal. </t>
  </si>
  <si>
    <t xml:space="preserve">Fortalecer las condiciones de equipamiento del sistema de seguridad ciudadana mediante la realización de 2 obras de mantenimiento a las instalaciones de la estación de policia y a través de  4  de dotaciones a la entidad Policiva del Municipio. </t>
  </si>
  <si>
    <r>
      <t xml:space="preserve">OBJETIVO ESTRATEGICO: </t>
    </r>
    <r>
      <rPr>
        <sz val="12"/>
        <rFont val="Cambria"/>
        <family val="1"/>
        <scheme val="major"/>
      </rPr>
      <t xml:space="preserve">Fortalecer la red vial del municipio tanto a nivel urbano como rural, a través del mejoramiento de la calidad de las vías terciarias y urbanas, permitiendo un tránsito ágil, seguro y adecuado para el desarrollo productivo y comercial. </t>
    </r>
  </si>
  <si>
    <t>PROGRAMA ESTRATEGICO: GUALMATÁN SE ACERCA AL DESARROLLO CON VÍAS DE CALIDAD</t>
  </si>
  <si>
    <r>
      <t xml:space="preserve">SUBPROGRAMA:   </t>
    </r>
    <r>
      <rPr>
        <b/>
        <sz val="11"/>
        <color theme="1"/>
        <rFont val="Cambria"/>
        <family val="1"/>
        <scheme val="major"/>
      </rPr>
      <t>GUALMATÁN SE MUEVE SIN ACCIDENTES</t>
    </r>
  </si>
  <si>
    <t xml:space="preserve">Mejorar 41,3 Km. , de las vias terciarias del Municipio. </t>
  </si>
  <si>
    <t>Mejorar las vias secundarias del Municipio, pasando de 6 Km. A 9,9 Km. de vias secundarias en buen estado.</t>
  </si>
  <si>
    <t>Mejorar la malla vial urbana Municipio,  pasando de 2,63 km., a 9,58 km., de vias urbanas en buen estado</t>
  </si>
  <si>
    <t xml:space="preserve">Reducir la tasa de accidentalidad en las vias urbanas y rurales del Municipio a 0,1% , durante el cuatrenio </t>
  </si>
  <si>
    <t xml:space="preserve">Pavimentar 1,6 km., de vias secundarias </t>
  </si>
  <si>
    <t xml:space="preserve">Rehabilitar 6,5 km., de vias secundarias </t>
  </si>
  <si>
    <t>Afirmar 1,8 km. De vias secundarias</t>
  </si>
  <si>
    <t xml:space="preserve">Efectuar la construcción de 30 obras de arte en las vias secundarias </t>
  </si>
  <si>
    <t xml:space="preserve">Incrementar 14,3 km., de via terciaria en el inventario vial de INVIAS </t>
  </si>
  <si>
    <t>Aumentar la movilidad con la apertura de 1 km, de nueva via.</t>
  </si>
  <si>
    <t xml:space="preserve">Formular 6 proyectos para gestionar recursos para mejorar la red vial Terciaria </t>
  </si>
  <si>
    <t>Formular 3 proyectos para gestionar recursos para mejorar la red vial secundaria</t>
  </si>
  <si>
    <t>Pavimentar 0,3 km.,  de la malla vial urbana</t>
  </si>
  <si>
    <t xml:space="preserve">Rehabilitar 0,2 km., de malla vial urbana </t>
  </si>
  <si>
    <t>Mejorar con adición material 4 km., de malla vial urbana.</t>
  </si>
  <si>
    <t xml:space="preserve">Mejorar sin adicón material 2,75 km.,  de malla vial urbana </t>
  </si>
  <si>
    <t xml:space="preserve">Formular 3 proyectos para gestionar recursos para mejorar la malla vial urbana. </t>
  </si>
  <si>
    <t>Crear 1  linea de Base  de accidentabilidad, caracterizando las causas mas frecuentes de casos ocurridos.</t>
  </si>
  <si>
    <t xml:space="preserve">Promover 8 campañas de seguridad vial </t>
  </si>
  <si>
    <t xml:space="preserve">Mejorar la  señalización vial, con la instalación de 20 señales viales. </t>
  </si>
  <si>
    <t xml:space="preserve">Efectuar la construcción de 16 obras de arte, en via terciaria del municipio </t>
  </si>
  <si>
    <r>
      <rPr>
        <b/>
        <sz val="12"/>
        <rFont val="Cambria"/>
        <family val="1"/>
        <scheme val="major"/>
      </rPr>
      <t>OBJETIVO GENERAL:</t>
    </r>
    <r>
      <rPr>
        <sz val="12"/>
        <rFont val="Cambria"/>
        <family val="1"/>
        <scheme val="major"/>
      </rPr>
      <t xml:space="preserve"> 
Garantizar la sostenibilidad ambiental a través de la formulación y orientación de acciones encaminadas a la protección del ambiente y la gestión racional de los recursos, para la generación de condiciones en pro de la calidad de vida de los habitantes gualmatenses.</t>
    </r>
  </si>
  <si>
    <r>
      <t xml:space="preserve">OBJETIVO ESTRATEGICO : </t>
    </r>
    <r>
      <rPr>
        <sz val="12"/>
        <rFont val="Cambria"/>
        <family val="1"/>
        <scheme val="major"/>
      </rPr>
      <t xml:space="preserve">Encaminar esfuerzos dirigidos a la protección y conservaciónde los Ecosistemas Estratégicos, entre ellos el Páramo Paja Blanca, El Humedal Los Cedros, La Cuenca Hidrográfica del Rio Guaitara y las microcuencas existentes en el municipio y la Educación Ambiental. </t>
    </r>
    <r>
      <rPr>
        <b/>
        <sz val="12"/>
        <rFont val="Cambria"/>
        <family val="1"/>
        <scheme val="major"/>
      </rPr>
      <t xml:space="preserve"> </t>
    </r>
  </si>
  <si>
    <t xml:space="preserve">PROGRAMA ESTRATEGICO:  TOD@S AMIGABLES CON LA BIODIVERSIDAD
</t>
  </si>
  <si>
    <t>PROGRAMA ESTRATEGICO: GUALMATÁN PREVENIDO Y ACTIVO FRENTE AL RIESGO</t>
  </si>
  <si>
    <r>
      <t xml:space="preserve">OBJETIVO ESTRATEGICO: </t>
    </r>
    <r>
      <rPr>
        <sz val="12"/>
        <rFont val="Cambria"/>
        <family val="1"/>
        <scheme val="major"/>
      </rPr>
      <t xml:space="preserve">Propender por la disminución de la vulnerabilidad de la población frente al riesgo, el fortalecimiento integral de las instituciones y la comunidad en la gestión del riesgo y la atención oportuna de los incidentes originados por los desastres. </t>
    </r>
  </si>
  <si>
    <t xml:space="preserve">Proteger 40 Hectáreas de páramo y humedal pertenecientes al municipio </t>
  </si>
  <si>
    <t>Promover en el 50% de la ciudadanía una cultura de compromiso con la conservación y el mejoramiento ambiental</t>
  </si>
  <si>
    <t>Comprometer a 7 Juntas Administradoras de Acueducto y Alcantarillado con la promocion de la educacion y la cultura ambiental</t>
  </si>
  <si>
    <t>Comprometer 16 Juntas de Accion Comunal con la promocion de la educacion y la cultura ambiental</t>
  </si>
  <si>
    <t xml:space="preserve">Garantizar la Operatividad del componente ambiental en los PEI de las Instituciones Educativas, al 100%. </t>
  </si>
  <si>
    <t>Propender por el cumplimiento del 100% de las  normas ambientales establecidas dentro del territorio</t>
  </si>
  <si>
    <t>Apoyar la ejecución de los PEI Ambientales en las 3 Instituciones Educativas</t>
  </si>
  <si>
    <t>Comprar 8 predios en la zona de Páramo</t>
  </si>
  <si>
    <t xml:space="preserve">Comprar  4 predios en nacimientos de quebradas abastecedoras del acueducto </t>
  </si>
  <si>
    <t>Reforestar 40 hectareas, con especies nativas hectáreas  para proteger los nacimientos de agua que surten a la entidad territorial</t>
  </si>
  <si>
    <t>Sensibilizar a las 16 Juntas de Accion Comunal y 7 Juntas Administradoras de Acueducto y Alcantarillado  mediante capacitaciones sobre buenas prácticas de manejo ambiental.</t>
  </si>
  <si>
    <t>Efectuar un Censo de familias que se encuentren en zona de riesgo</t>
  </si>
  <si>
    <t xml:space="preserve">Efectuar un Censo de perjuicios materiales en infraestructura por situaciones de vulnerabilidad ante el riesgo </t>
  </si>
  <si>
    <t xml:space="preserve">Evaluar, caracterizar y Zonificar las areas expuestas a riesgos, mediante la elaboración de 1 Mapa de riesgos del Municipio </t>
  </si>
  <si>
    <t>Implementar 1 Sistema Integrado de Información para la Gestión del Riesgo</t>
  </si>
  <si>
    <t>Gestionar recursos para la realización de 1 estudio estudios técnico orientado a la identificación de zonas aptas para reubicacion de las familias que habitan en zona de riesgo</t>
  </si>
  <si>
    <t xml:space="preserve">Gestionar recursos para la construcción de un Plan de reubicación para las familias asentadas en zonas de riesgo </t>
  </si>
  <si>
    <t xml:space="preserve">Gestionar un proyecto para la construcción de 35 viviendas VIS para familias que se encuentran en zonas de riesgo. </t>
  </si>
  <si>
    <r>
      <rPr>
        <b/>
        <sz val="14"/>
        <color theme="0"/>
        <rFont val="Baskerville Old Face"/>
        <family val="1"/>
      </rPr>
      <t>MATRIZ PLAN PLURIANUAL DE INVERSIONES</t>
    </r>
    <r>
      <rPr>
        <b/>
        <sz val="14"/>
        <color theme="0"/>
        <rFont val="AR JULIAN"/>
      </rPr>
      <t xml:space="preserve"> </t>
    </r>
  </si>
  <si>
    <r>
      <rPr>
        <b/>
        <sz val="9"/>
        <color theme="1"/>
        <rFont val="Cambria"/>
        <family val="1"/>
        <scheme val="major"/>
      </rPr>
      <t>OBJETIVO GENERAL:</t>
    </r>
    <r>
      <rPr>
        <sz val="9"/>
        <color theme="1"/>
        <rFont val="Cambria"/>
        <family val="1"/>
        <scheme val="major"/>
      </rPr>
      <t xml:space="preserve"> 
Forjar una política pública enmarcada dentro de los principios de calidad, calidez y equidad, encaminada a garantizar la sostenibilidad y el crecimiento de coberturas en los sectores de interés social, propiciando bienestar a la población Gualmatense.
</t>
    </r>
  </si>
  <si>
    <r>
      <rPr>
        <b/>
        <sz val="9"/>
        <color theme="1"/>
        <rFont val="Cambria"/>
        <family val="1"/>
        <scheme val="major"/>
      </rPr>
      <t>OBJETIVO ESTRATEGICO 1</t>
    </r>
    <r>
      <rPr>
        <sz val="9"/>
        <color theme="1"/>
        <rFont val="Cambria"/>
        <family val="1"/>
        <scheme val="major"/>
      </rPr>
      <t xml:space="preserve">. : Propender por una Educación de Calidad para los niños, niñas, adolescentes y jóvenes gualmatenses, garantizando el acceso y la permanencia en los niveles preescolar, básica y media, el mejoramiento continuo de la calidad educativa y la construcción de escenarios adecuados para la formación integral. </t>
    </r>
  </si>
  <si>
    <t>PROGRAMA ESTRATEGICO 1.1.   EDUCACIÓN  PARA TOD@S LOS GUALMATENSES CON CALIDAD</t>
  </si>
  <si>
    <t xml:space="preserve">Garantizar en un 100%  la cobertura bruta en educación  básica (preescolar, básica primaria, básica secundaria) </t>
  </si>
  <si>
    <t xml:space="preserve">Mantener la prestación del servicio de atencion educativa inicial a la poblacion en etapa de primera infancia, previa a los 5 años de edad. </t>
  </si>
  <si>
    <t xml:space="preserve">Disminuir  al 11% la tasa de analfabetismo  </t>
  </si>
  <si>
    <t>Disminuir al 3% la tasa de deserción escolar</t>
  </si>
  <si>
    <t>Disminuir la tasa de extraedad  escolar en educación  básica preescolar al 20%, básica primaria al 12%, básica secundaria al 11% y media al 34%</t>
  </si>
  <si>
    <t>Mejorar el desempeño escolar y  la evaluación de calidad educativa , Pruebas SABER grado 5° en 10 puntos , Pruebas SABER grado 9° en 5 puntos, y pruebas ICFES  a nivel  MEDIO ALTO.</t>
  </si>
  <si>
    <t xml:space="preserve">Incrementar los porcentajes del Fortalecimiento del  desarrollo de las competencias  de formación  de la comunidad educativa </t>
  </si>
  <si>
    <t xml:space="preserve">SUBPROGRAMA : TOD@S A ESTUDIAR </t>
  </si>
  <si>
    <t xml:space="preserve">SECTOR: LIBRE INVERSION -OTROS SECTORES: ATENCION A GRUPOS VULNERABLES </t>
  </si>
  <si>
    <t>Adoptar 1 politica  que facilten  el aprendizaje de los niñ@s y adolescentes en situacion de discapacidad.</t>
  </si>
  <si>
    <t xml:space="preserve">Crear 1  linea de Base Municipal de la Población infantil y adolescente en situación de discapacidad para su vinculacion al sistema Educativo </t>
  </si>
  <si>
    <t>SECTOR: EDUCACIÓN</t>
  </si>
  <si>
    <t>Garantizar que el 98% de la  poblacion infantil y adolescente en situacion de discapacidad la vinculación a la educación básica (preescolar, básica primaria, básica secundaria y media)</t>
  </si>
  <si>
    <t>Garantizar que el 100% de la  poblacion infantil y adolescente en situacion de desplazamiento la vinculación a la educación básica (preescolar, básica primaria, básica secundaria y media)</t>
  </si>
  <si>
    <t>Garantizar que los  3 establecimientos educativos oficiales presten el servicio de educación gratuita</t>
  </si>
  <si>
    <t>SECTOR: PROPOSITO GENERAL</t>
  </si>
  <si>
    <t>Implementar 1  programa de educacion para adolescentes, jovenes y adultos que tengan problemas de analfabetismo.</t>
  </si>
  <si>
    <t xml:space="preserve">Gestionar  1 convenio con instituciones prestadoras del servicio de educacion  para adultos. </t>
  </si>
  <si>
    <t>Fomentar la permanencia de los niñ@s y adolescentes en el Sistema Educativo brindando a   4144 estudiantes hasta grado octavo de las tres instituciones, el kit escolar, durante el cuatrenio.</t>
  </si>
  <si>
    <t>Fomentar la permanencia de los niñ@s y adolescentes en el Sistema Educativo beneficiando con el servicio de restaurante escolar, en el cuatrenio a 3724 estudiantes  hasta grado séptimo en las tres instituciones; Beneficiando  a 120 estudiantes de bajos recursos de grados superiores a séptimo de las tres instituciones, con el servicio de restaurante escolar en el cuatrenio.</t>
  </si>
  <si>
    <t>Fomentar la permanencia de los niñ@s y adolescentes en el Sistema Educativo brindando a     beneficiando a  200 estudiantes de la zona rural dispersa  con el servicio de transporte en el cuatrenio.</t>
  </si>
  <si>
    <t xml:space="preserve"> fomentar la inclusion de los niñ@s al sistema educativo en el nivel transicion a los 5 años de edad  mediante 4 actividades en el cuatrenio.  </t>
  </si>
  <si>
    <t xml:space="preserve">fomentar la inclusion de los niñ@s al sistema educativo en el nivel basica primaria en el rango de edad 6 a 10 años  mediante 4 actividades en el cuatrenio.  </t>
  </si>
  <si>
    <t xml:space="preserve"> fomentar la inclusion de los niñ@s y adolescentes al sistema educativo en el nivel básica secundaria en el rango de edad 11 a 14 años mediante 4 actividades en el cuatrenio.  </t>
  </si>
  <si>
    <t>fomentar la inclusion de los adolescentes al sistema educativo en el nivel educación media en el rango de edad 15 a 16 años mediante  4 actividades en el cuatrenio</t>
  </si>
  <si>
    <t xml:space="preserve">SUBPROGRAMA: ESPACIOS FISICOS DE CALIDAD </t>
  </si>
  <si>
    <t>SECTOR: EDUCACION</t>
  </si>
  <si>
    <t>Fortalecer las condiciones básicas de dotación en las 3 instituciones educativas.</t>
  </si>
  <si>
    <t>Mejorar las condiciones de Saneamiento Básico de los Establecimientos Educativos; construccion de 2 nuevas baterias sanitarias y adecuacion de 7 baterias sanitarias en las sedes de las Instituciones educativas.</t>
  </si>
  <si>
    <t>Fortalecer la infraestructura fisica en los Establecimientos Educativos del municipio  mediante la gestión de 1 proyecto para la renovación  de la infraestructura institucional educativa .</t>
  </si>
  <si>
    <t xml:space="preserve">SECTOR: FONDOS ESPECIALES, REGALIAS Y COMPENSACIONES </t>
  </si>
  <si>
    <t>Fortalecer la infraestructura fisica en los Establecimientos Educativos del municipio  mediante la ejecución  de 1 proyecto, en el cuatrenio,  para la renovación  de la infraestructura institucional educativa .</t>
  </si>
  <si>
    <t>SECTOR: EDUCACION -   SECTOR : INVERSION CON RECURSOS DE BALANCE</t>
  </si>
  <si>
    <t>Fortalecer la infraestructura fisica en los Establecimientos Educativos del municipio  mediante la ejecución  de 3 proyectos de  construcción, ampliación, y adecuación   para la renovación  de la infraestructura institucional educativa en el cuatrenio,</t>
  </si>
  <si>
    <t>Fortalecer la infraestructura fisica en los Establecimientos Educativos del municipio  mediante la ejecución  de 1 proyecto para construccion de  1 sede para prestar el servicio de educación preescolar en un establecimiento educativo.</t>
  </si>
  <si>
    <t>Brindar las condiciones basicas de funcionamiento de las instituciones educativas mediante un 100% en el cumplimiento del pago de  servicios publicos</t>
  </si>
  <si>
    <t xml:space="preserve">SUBPROGRAMA: CALIDAD EDUCATIVA PARA TOD@S </t>
  </si>
  <si>
    <t>PROPOSITO GENERAL - LIBRE INVERSION OTROS SECTORES: PROMOCION DEL DESARROLLO</t>
  </si>
  <si>
    <t>Brindar oportunidades a 175  jovenes, para acceder a programas de articulación con la educación superior y/o educación para el trabajo y desarrollo humano;y Gestionando 4  convenios  para la presencia de universidades  e Instituciones de Educación formal y no formal  funcionen en el Municipio</t>
  </si>
  <si>
    <t>Incetivar el mejoramiento de los resultados de la evaluacion de la calidad educativa  pruebas SABER  5º y 9º, en las areas de Lenguaje y Matemáticas, en los 3 Establecimientos Educativos del municipio y premiando los 4 estudiantes con mejores resultados en el cuatrenio.</t>
  </si>
  <si>
    <t xml:space="preserve">Garantizar al 100% de los  estudiantes de grado 11º, de todos los Establecimientos Educativos, la  capacitación  en técnicas y refuerzos necesarios para mejorar los resultados en la evaluacion de la calidad de las pruebas ICFES </t>
  </si>
  <si>
    <t>Fomentar el uso y la apropiación de tecnologías TIC's; gestionando 1 proyecto para capacitación de docentes  y gestionando 1 proyecto para capacitación de estudiantes en TIC's</t>
  </si>
  <si>
    <t xml:space="preserve">SUBPROGRAMA:  TOD@S CREANDO ESPACIOS DE CONVIVENCIA Y PARTICIPACIÓN </t>
  </si>
  <si>
    <t>Garantizar la aplicación de proyectos educativos transversales  en: Educacion Ambiental, Educación sexual, Educacion en Derechos humanos y democracia);  ejecutando  3 proyectos transversales  en el cuatrenio.</t>
  </si>
  <si>
    <t>EJE SOCIAL: EQUIDAD Y OPORTUNIDAD PARA TOD@S</t>
  </si>
  <si>
    <r>
      <t xml:space="preserve">SUBPROGRAMA : </t>
    </r>
    <r>
      <rPr>
        <b/>
        <sz val="9"/>
        <color theme="1"/>
        <rFont val="Cambria"/>
        <family val="1"/>
        <scheme val="major"/>
      </rPr>
      <t>NIÑAS, NIÑOS Y ADOLESCENTES CIUDADANOS COLOMBIANOS</t>
    </r>
  </si>
  <si>
    <t>SECTOR : PROPOSITO GENERAL - ATENCION A GRUPOS VULNERABLES - PROMOCION SOCIAL</t>
  </si>
  <si>
    <t>Garantizar a 78  niñ@s menores de 2 años la vinculación  al programa FAMI, tanto a nivel urbano como rural</t>
  </si>
  <si>
    <t xml:space="preserve">Garantizar la vinculación de 109  niñ@s menores de 5 años a la atencion prestada por los hogares grupales urbanos y comunitarios rurales. </t>
  </si>
  <si>
    <t xml:space="preserve">SECTOR: PROPOSITO GENERAL - ATENCION A GRUPOS VULNERABLES - PROMOCION SOCIAL           -INVERSION CON RECURSOS DE  BALANCE </t>
  </si>
  <si>
    <r>
      <t xml:space="preserve">SUBPROGRAMA: </t>
    </r>
    <r>
      <rPr>
        <b/>
        <sz val="9"/>
        <color theme="1"/>
        <rFont val="Cambria"/>
        <family val="1"/>
        <scheme val="major"/>
      </rPr>
      <t>GUALMATÁN UNIDO POR LA RESTITUCION DE LOS DERECHOS DE LOS NIÑ@S Y ADOLESCENTES</t>
    </r>
  </si>
  <si>
    <r>
      <t>SUBPROGRAMA:   EQUIDAD DE GENERO -</t>
    </r>
    <r>
      <rPr>
        <b/>
        <sz val="9"/>
        <color theme="1"/>
        <rFont val="Cambria"/>
        <family val="1"/>
        <scheme val="major"/>
      </rPr>
      <t>MUJER CORAZON DE LA SOCIEDAD GUALMATENSE</t>
    </r>
  </si>
  <si>
    <t xml:space="preserve">SECTOR : PROPOSITO GENERAL - ATENCION A GRUPOS VULNERABLES - PROMOCION SOCIAL   </t>
  </si>
  <si>
    <t>Brindar apoyo y atención  a Padres y madres cabezas de familia mediante un programa anual dirigido a esta pobación</t>
  </si>
  <si>
    <r>
      <t xml:space="preserve">SUBPROGRAMA: </t>
    </r>
    <r>
      <rPr>
        <b/>
        <sz val="9"/>
        <color theme="1"/>
        <rFont val="Cambria"/>
        <family val="1"/>
        <scheme val="major"/>
      </rPr>
      <t>GUALMATAN SIN LIMITES: POBLACION EN SITUACION DE DISCAPACIDAD</t>
    </r>
  </si>
  <si>
    <t>SECTOR : PROPOSITO GENERAL - ATENCION A GRUPOS VULNERABLES - PROMOCION SOCIA</t>
  </si>
  <si>
    <r>
      <t xml:space="preserve">SUBPROGRAMA: </t>
    </r>
    <r>
      <rPr>
        <b/>
        <sz val="9"/>
        <color theme="1"/>
        <rFont val="Cambria"/>
        <family val="1"/>
        <scheme val="major"/>
      </rPr>
      <t>GUALMATAN ACOGE CON CALIDAD Y CALIDEZ  A LA  POBLACIÓN VICTIMA DEL DESPLAZAMIENTO FORZADO</t>
    </r>
  </si>
  <si>
    <r>
      <t xml:space="preserve">SUBPROGRAMA:  </t>
    </r>
    <r>
      <rPr>
        <b/>
        <sz val="9"/>
        <color theme="1"/>
        <rFont val="Cambria"/>
        <family val="1"/>
        <scheme val="major"/>
      </rPr>
      <t>ADULTO MAYOR, RAIZ DEL PUEBLO GUALMATENSE</t>
    </r>
  </si>
  <si>
    <t>SECTOR : PROPOSITO GENERAL - ATENCION A GRUPOS VULNERABLES - PROMOCION SOCIAL             RECURSOS PROPIOS - ATENCION A GRUPOS VULNERABLES - PROMOCION SOCIAL</t>
  </si>
  <si>
    <t xml:space="preserve">Elaborar e implementar 1 politica de atención integral al adulto mayor </t>
  </si>
  <si>
    <t>SECTOR : PROPOSITO GENRAL  - VIVIENDA</t>
  </si>
  <si>
    <t>Gestionar la consecución de recursos para que la población vulnerable urbana y rural puedan acceder a  mejoramiento de vivienda</t>
  </si>
  <si>
    <t>SECTOR : PROPOSITO GENRERAL - PREVENCION Y ATENCION DE DESASTRES</t>
  </si>
  <si>
    <t xml:space="preserve">Atender oportunamente eventos de desastres producios por fenomenos naturales </t>
  </si>
  <si>
    <t>Elaborar y operativizar planes de emergencia y contingencia</t>
  </si>
  <si>
    <r>
      <t>SUBPROGRAMA:</t>
    </r>
    <r>
      <rPr>
        <b/>
        <sz val="9"/>
        <color theme="1"/>
        <rFont val="Cambria"/>
        <family val="1"/>
        <scheme val="major"/>
      </rPr>
      <t xml:space="preserve"> SANEAMIENTO, ALCANTARILLADO Y ASEO</t>
    </r>
  </si>
  <si>
    <t xml:space="preserve">Garantizar la sostenibilidad en la prestación del servcio de acueducto; alcantarillado y aseo </t>
  </si>
  <si>
    <t>Asegurar el cumplimiento  del 100%  de la transferencia de subsidios del serviciode acueducto  a las personas de los estratos bajos 1, 2 y 3 - Por el fondo de solidaridad y redistribución de ingresos acueducto</t>
  </si>
  <si>
    <t>SECTOR:  AGUA POTABLE Y SANEAMIENTO BÁSICO - SERVICIO DE ACUEDUCTO                   INVERSION CON RECURSOS DE BALANCE  - CANCELACION DE RESERVAS  DE SGP  AGUA POTABLE</t>
  </si>
  <si>
    <t xml:space="preserve">SECTOR:  AGUA POTABLE Y SANEAMIENTO BÁSICO - SERVICIO DE ALCANTARILLADO                 </t>
  </si>
  <si>
    <t>Asegurar el cumplimiento  del 100%  de la transferencia de subsidios del serviciode acueducto  a las personas de los estratos bajos 1, 2 y 3 - Por el fondo de solidaridad y redistribución de ingresos alcantarillado</t>
  </si>
  <si>
    <t>SECTOR:  AGUA POTABLE Y SANEAMIENTO BÁSICO - SERVICIO DE ASEO</t>
  </si>
  <si>
    <t>SECTOR:  AGUA POTABLE Y SANEAMIENTO BÁSICO - SERVICIO DE ACUEDUCTO, ALCANTARILLADO Y ASEO</t>
  </si>
  <si>
    <t>Garantizar la  vinculación del municipio al Plan Departamental de agua</t>
  </si>
  <si>
    <t xml:space="preserve">Garantizar la vinculación al Plan Departamental de Agua de Nariño mediante la efectividad en la transefrencia de los recursos </t>
  </si>
  <si>
    <t>SECTOR : LIBRE INVERSION - ENERGIA ELECTRICA</t>
  </si>
  <si>
    <t>SECTOR : INVERSION CON RECURSOS DE DESTINACION ESPECIFICA - CULTURA</t>
  </si>
  <si>
    <t>SECTOR: FONDOS ESPECIALES - CULTURA</t>
  </si>
  <si>
    <t>SECTOR: SGP PROPOSITO GENERAL: CULTURA; INVERSION CON RECURSOS DEL BALANCE DE SGP CULTURA; INVERSION CON RECURSOS DE DESTINACION ESPECIFICA (RECURSOS PROPIOS) CULTURA</t>
  </si>
  <si>
    <t>SECTOR : INVERSION CON RECURSOS DEL BALANCE - DESTINACION ESPECIFICA -CULTURA INVERSION CON RECURSOS DE DESTINACION ESPECIFICA (RECURSOS PROPIOS) CULTURA</t>
  </si>
  <si>
    <t>SECTOR: SGP PROPOSITO GENERAL: CULTURA; INVERSION CON RECURSOS DE DESTINACION ESPECIFICA (RECURSOS PROPIOS) CULTURA</t>
  </si>
  <si>
    <r>
      <t xml:space="preserve">SUBPROGRAMA: </t>
    </r>
    <r>
      <rPr>
        <b/>
        <sz val="9"/>
        <color theme="1"/>
        <rFont val="Cambria"/>
        <family val="1"/>
        <scheme val="major"/>
      </rPr>
      <t>ESCENARIOS  DE CALIDAD PARA EL DEPORTE Y LA RECREACIÓN</t>
    </r>
  </si>
  <si>
    <t>SECTOR : PROPOSITO GENERAL - DEPORTE Y RECREACION</t>
  </si>
  <si>
    <t xml:space="preserve">SECTOR : PROPOSITO GENERAL - DEPORTE Y RECREACION ; RECURSOS DE BALANCE DE SGP DEPORTE </t>
  </si>
  <si>
    <t>INVERSION CON RECURSOS DE LIBRE DESTINACIÓN- PREVENCION Y ATENCION DE DESASTRES</t>
  </si>
  <si>
    <t>Apoyo a  brigada Bomberil</t>
  </si>
  <si>
    <t>SECTOR: RECURSOS DEL BALANCE- RECURSOS PROPIOS</t>
  </si>
  <si>
    <t>SECTOR :  PROPOSITO GENERAL - PREVENCION Y ATENCION DE DESASTRES            INVERSION CON RECURSOS DE LIBREDESTINACIÓN- PREVENCION Y ATENCION DE DESASTRES</t>
  </si>
  <si>
    <t>SECTOR: INVERSION FORZOSA CON RECURSOS DEL SGP - AGROPECUARIO</t>
  </si>
  <si>
    <t>Brindar 4 capacitaciones orientadas a incentivar la formulación y presentación de planes de negocios en FONDO EMPRENDER</t>
  </si>
  <si>
    <t>Promover la presentación de 1 proyecto productivo del municipio en FONDO EMPRENDER</t>
  </si>
  <si>
    <t>SECTOR: INVERSION FORZOSA CON RECURSOS DEL SGP - PROPOSITO GENERAL - DESARROLLO COMUNITARIO</t>
  </si>
  <si>
    <t>SECTOR: INVERSION FORZOSA CON RECURSOS DEL SGP - PROPOSITO GENRAL - DESARROLLO COMUNITARIO</t>
  </si>
  <si>
    <t xml:space="preserve">SECTOR: INVERSION FORZOSA CON RECURSOS DEL SGP - PROPOSITO GENERAL - PROMOCION DEL DESARROLLO </t>
  </si>
  <si>
    <t xml:space="preserve">SECTOR: PROPOSITO GENERAL - PROMOCION DEL DESARROLLO </t>
  </si>
  <si>
    <r>
      <t xml:space="preserve">SUBPROGRAMA : </t>
    </r>
    <r>
      <rPr>
        <b/>
        <sz val="12"/>
        <color theme="1"/>
        <rFont val="Cambria"/>
        <family val="1"/>
        <scheme val="major"/>
      </rPr>
      <t>FOMENTO Y APOYO A LOS PROCESOS TIC EN EL MUNICIPIO</t>
    </r>
  </si>
  <si>
    <t>Adecuar y mantener  las instalaciones de las  sedes administrativas, mediante la ejecución de 4 mantenimientos y 2 equipamientos.</t>
  </si>
  <si>
    <t>SECTOR: LIBRE INVERSION -  OTROS SECTORES - ATENCION A GRUPOS VULNERABLES - PROMOCION SOCIAL</t>
  </si>
  <si>
    <t xml:space="preserve">Fortalecer una gestión pública orientada a resultados, mediante  la elaboracion participativa de la comunidad del Plan de Desarrollo y sus componentes , la implementación de 1 Sistema de seguimiento y evaluación del Plan de Desarrollo    y el logro del 98% de las metas por dependencia alcanzadas como minimo en cumplimiento del Plan de Desarrollo. </t>
  </si>
  <si>
    <r>
      <t xml:space="preserve">SUBPROGRAMA : </t>
    </r>
    <r>
      <rPr>
        <b/>
        <sz val="8"/>
        <color theme="1"/>
        <rFont val="Cambria"/>
        <family val="1"/>
        <scheme val="major"/>
      </rPr>
      <t>RED VIAL PARA EL DESARROLLO</t>
    </r>
  </si>
  <si>
    <t>SECTORES: INVERSION CON RECURSOS DE CAPITAL: DE REGLIAS  LEY 819 DE 2003</t>
  </si>
  <si>
    <t xml:space="preserve">SECTOR: TRANSPORTE: RECURSOS DE FINANCIACION </t>
  </si>
  <si>
    <t xml:space="preserve">Mejorar  con adición de material  20 km., de vias terciarias </t>
  </si>
  <si>
    <t xml:space="preserve">Mejorar sin adición material 21,3 km.,  de vias terciarias </t>
  </si>
  <si>
    <t xml:space="preserve">Cubrir el servicio de la deuda generada en vigencias anteriores </t>
  </si>
  <si>
    <t>SECTOR: INVERSION FORZOSA  CON RECURSOS DEL SGP: TRANSPORTE</t>
  </si>
  <si>
    <t>SECTOR: INVERSION FORZOSA CON RECURSOS DEL SGP - LIBRE INVERSION OTROS SECTORES- FORTALECIMIENTO INSTITUCIONAL</t>
  </si>
  <si>
    <t>Realizar el aporte  al fondo Nacional de Pensiones de las Entidades Territoriales FONPET 20%</t>
  </si>
  <si>
    <t>SECTOR : INVERSION FORZOSA CON RECURSOS DEL SGP: LIBRE INVERSION OTROS SECTORES-  FUNCIONAMIENTO Y OPERATIVIDAD DEL SECTOR JUSTICIA</t>
  </si>
  <si>
    <t xml:space="preserve">SECTOR:INVERSDION FORZOSA CON RECURSOS DEL SGP- LIBRE INVERSION OTROS SECTORES- EQUIPAMIENTO          SECTOR: INVERSION CON RECURSOS DE CAPITAL- GASTOS GENERALES </t>
  </si>
  <si>
    <t>SECTOR :  EDUCACION , ALIMENTACION ESCOLAR</t>
  </si>
  <si>
    <t>SECTOR : INVERSION FORZOSA CON RECURSOS DEL SGP: LIBRE INVERSION OTROS SECTORES- JUSTICIA - DE DESTINACION ESPECIFICA - FONDO TERRITORIAL DE SEGURIDAD LEY 1106 DE 2006</t>
  </si>
  <si>
    <t xml:space="preserve">Proteger 4 Hectáreas de Cuenca y Microcuencas pertenecientes al municipio </t>
  </si>
  <si>
    <t>Proteger 40 Hectáreas de interes ambiental  reforestadas con especies nativas</t>
  </si>
  <si>
    <t>incrementar las acciones  de proteccion  de ecosistemas estrategicos   estableciendo 8 hectareas de cultivos agroforestales</t>
  </si>
  <si>
    <t>incrementar las acciones  de proteccion  de ecosistemas estrategicos  mediante 20 acciones para la preservacion  y recuperacion</t>
  </si>
  <si>
    <t>Operativizar 1 comité de educacion ambiental</t>
  </si>
  <si>
    <t>Establecer  2 hectáreas de cultivos  agroforestales para la conservación del recursos hídrico</t>
  </si>
  <si>
    <t>formular 5 acciones  tendientes a conservar preservar y recuperar los ecosistemas estrategicos</t>
  </si>
  <si>
    <t>Realizar 5 campañas educativas temáticas durante el cuatrienio</t>
  </si>
  <si>
    <t>ejecutar 20 acciones de educacion ambiental a nivel intra e interinstitucional</t>
  </si>
  <si>
    <t>promover el cumplimiento de las normas ambientales mediante 1 accion adelantadas para este proposito</t>
  </si>
  <si>
    <t>Crear 1 base de Datos de familias en zona de riesgo</t>
  </si>
  <si>
    <t>Constribuir a la disminuion de la vulnerabilidad de la porblacion frente al riesgo  con 1 Base de datos cuanificando los perjuicios  materiales en infraesructura</t>
  </si>
  <si>
    <t>mapa de riesgos construido</t>
  </si>
  <si>
    <t>Fortalecer  de manera integral las instituciones  y la comunidad en la gestion del riesgo con un  cuerpo bomberil operando</t>
  </si>
  <si>
    <t>Fortalecer  de manera integral las instituciones  y la comunidad en la gestion del riesgo con un CLOPAD operante y fortalecido en gestion del riesgo con una comunidad organizada 100% frente a la gestion de riesgo</t>
  </si>
  <si>
    <t>atender oportunamente  al 100% los incidentes  por efecto de emergencias  o desastres, fortaleciendo de manera integral a los actores  que articipan  en la gestion del riesgo</t>
  </si>
  <si>
    <t>Efectuar  4 Capacitaciones en gestión del riesgo para integrantes del CLOPAD y empleados institucionales</t>
  </si>
  <si>
    <t>Efectuar 2 Capacitaciones en fenómenos amenazantes y aspectos de la vulnerabilidad municipal</t>
  </si>
  <si>
    <t>2 capacitaciones  sobre gestion de proyectos de fortalecimiento</t>
  </si>
  <si>
    <t>Promover la conformación, dotación y operatividad de 25 comites comunitarios para   la gestión del riesgo en barrios, corregimientos y veredas</t>
  </si>
  <si>
    <t xml:space="preserve">Gestionar la implementacion  de 2  proyectos producivos  para las unidades reubicadas </t>
  </si>
  <si>
    <t>SECTOR: MEDIO AMBIENTE</t>
  </si>
  <si>
    <t xml:space="preserve">Establecer 4 puestos de mercados campesinos en la plaza de mercado </t>
  </si>
  <si>
    <t>Promover la comercialización y constitución de mercados campesinos Promover la conformación de 1 Minicadena productivas para la comercialización ,  Promover 2 asociaciones de  mercados campesinos,  promover  2 asociaciones  antiguas  promotoras  de los mercados campesinos</t>
  </si>
  <si>
    <t>Fortalecer e implementar unidades agricolas productivas  en las Instituciones educativas mediante el  mantenimiento de  1 Granja y huerta Escolar fortalecida y la operatividad  de la granja experimental Municipal</t>
  </si>
  <si>
    <t>Implementar y Fortalecer sistemas productivos Agropecuarios  sostenibles, rentables y amigables con el medio ambiente mediante la implementación de los parametros de producción limpia en el 70 % de productores  implementando BPA y tecnicas de produccion limplia. y mediante la implementacion de 2 proyectos  de produccion  limpia  y aplicacion de  BPA</t>
  </si>
  <si>
    <t>Construir una cultura empresarial que aumente la competitividad y productividad del sector agropecuario, a través de la constitución de 4 unidades agropecuarias  constituidas, fortalecidas y competitivas</t>
  </si>
  <si>
    <t xml:space="preserve">Construir una cultura empresarial que aumente la competitividad y productividad del sector agropecuario, a través de la  1 unidad agroindustrial  constituidas, fortalecidas y competitivas </t>
  </si>
  <si>
    <t>Generar 4 unidades demostrativas en la granja experimental municipal</t>
  </si>
  <si>
    <t>Brindar asistencia técnica y empresarial par el desarrollo en 200 productores</t>
  </si>
  <si>
    <t>Promover  eventos de intercambios en experiencias  en produccion limpia y BPA</t>
  </si>
  <si>
    <t>Formular y ejecutar 2 proyectos  agricolas para la promocion  de tecnologias organicas limpias y BPA</t>
  </si>
  <si>
    <t>realizar 2 convenios  con instituciones  publicas y privadas para el apoyo a unidades agropecuarias y para la puesta en marcha  de agronegocios viables y factibles</t>
  </si>
  <si>
    <t xml:space="preserve">Beneficiar a 400 productores con asistencia tecnica   mediante paquetes tecnologicos </t>
  </si>
  <si>
    <t xml:space="preserve">Capacitar a 200 productores  en tecnicas  de mejoramiento  de productivas  de unidades  agropecuarias </t>
  </si>
  <si>
    <t>Formular 2 proyectos de transformacion  agroindustrial e implementarlos  generando valor agregadoa los productos agropecuarios</t>
  </si>
  <si>
    <t>EJECUCIONES PRESUPUESTALES DE GASTOS A 07 DE MAYO DE 2012</t>
  </si>
  <si>
    <t>RUBRO</t>
  </si>
  <si>
    <t>DESCRIPCION</t>
  </si>
  <si>
    <t>PRES INICIAL</t>
  </si>
  <si>
    <t>TOT ADICION</t>
  </si>
  <si>
    <t>TOT REDUCION</t>
  </si>
  <si>
    <t xml:space="preserve">PRES ACTUAL 2012 </t>
  </si>
  <si>
    <t xml:space="preserve">P. PROY. 2013 </t>
  </si>
  <si>
    <t>P. PROY. 2014</t>
  </si>
  <si>
    <t>P. PROY. 2015</t>
  </si>
  <si>
    <t>2</t>
  </si>
  <si>
    <t>GASTOS</t>
  </si>
  <si>
    <t>21</t>
  </si>
  <si>
    <t>GASTOS DE FUNCIONAMIENTO</t>
  </si>
  <si>
    <t>2101</t>
  </si>
  <si>
    <t>CONCEJO MUNICIPAL</t>
  </si>
  <si>
    <t>2102</t>
  </si>
  <si>
    <t>PERSONERIA MUNICIPAL</t>
  </si>
  <si>
    <t>2103</t>
  </si>
  <si>
    <t>PODER EJECUTIVO</t>
  </si>
  <si>
    <t>210301</t>
  </si>
  <si>
    <t>GASTOS DE PERSONAL</t>
  </si>
  <si>
    <t>21030101</t>
  </si>
  <si>
    <t>SERVICIOS PERSONALES ASOCIADOS A LA NOMINA</t>
  </si>
  <si>
    <t>21030102</t>
  </si>
  <si>
    <t>SERVICIOS PERSONALES INDIRECTOS</t>
  </si>
  <si>
    <t>2103010201</t>
  </si>
  <si>
    <t>Honorarios</t>
  </si>
  <si>
    <t>2103010202</t>
  </si>
  <si>
    <t>Otros Servicios Personales Indirectos (contratos por prestacion de Servicios)</t>
  </si>
  <si>
    <t>21030103</t>
  </si>
  <si>
    <t>CONTRIBUCIONES INHERENTES A LA NOMINA</t>
  </si>
  <si>
    <t>2103010301</t>
  </si>
  <si>
    <t>APORTES DE PREVISION SOCIAL</t>
  </si>
  <si>
    <t>210301030101</t>
  </si>
  <si>
    <t>APORTES PARA SALUD</t>
  </si>
  <si>
    <t>21030103010101</t>
  </si>
  <si>
    <t>De Funcionarios de la Administración Central</t>
  </si>
  <si>
    <t>21030103010102</t>
  </si>
  <si>
    <t>De Concejales (Municipios de categoría 4, 5 y 6 a partir de la vigencia de la Le</t>
  </si>
  <si>
    <t>210301030102</t>
  </si>
  <si>
    <t>APORTES PARA PENSION</t>
  </si>
  <si>
    <t>21030103010201</t>
  </si>
  <si>
    <t>De Funcionarios de Administración Central</t>
  </si>
  <si>
    <t>210301030103</t>
  </si>
  <si>
    <t>APORTES A ARP</t>
  </si>
  <si>
    <t>21030103010301</t>
  </si>
  <si>
    <t>210301030104</t>
  </si>
  <si>
    <t>APORTES PARA CESANTIAS</t>
  </si>
  <si>
    <t>21030103010401</t>
  </si>
  <si>
    <t>210301030105</t>
  </si>
  <si>
    <t>APORTES PARAFISCALES</t>
  </si>
  <si>
    <t>21030103010501</t>
  </si>
  <si>
    <t>ICBF</t>
  </si>
  <si>
    <t>21030103010502</t>
  </si>
  <si>
    <t>Confamiliar</t>
  </si>
  <si>
    <t>21030103010503</t>
  </si>
  <si>
    <t>Sena</t>
  </si>
  <si>
    <t>21030103010504</t>
  </si>
  <si>
    <t>ESAP</t>
  </si>
  <si>
    <t>21030103010505</t>
  </si>
  <si>
    <t>MEN</t>
  </si>
  <si>
    <t>210302</t>
  </si>
  <si>
    <t>GASTOS GENERALES</t>
  </si>
  <si>
    <t>21030201</t>
  </si>
  <si>
    <t>ADQUISICION DE BIENES</t>
  </si>
  <si>
    <t>2103020101</t>
  </si>
  <si>
    <t>Compra de Equipos</t>
  </si>
  <si>
    <t>2103020102</t>
  </si>
  <si>
    <t>Materiales y Suministros</t>
  </si>
  <si>
    <t>2103020103</t>
  </si>
  <si>
    <t>Otros Gastos Adquisición de Bienes (Combustibles y Lubricantes)</t>
  </si>
  <si>
    <t>21030202</t>
  </si>
  <si>
    <t>ADQUISICION DE SERVICIOS</t>
  </si>
  <si>
    <t>2103020201</t>
  </si>
  <si>
    <t>Capacitación Personal Administrativo</t>
  </si>
  <si>
    <t>2103020202</t>
  </si>
  <si>
    <t>Impresos y Publicaciones</t>
  </si>
  <si>
    <t>2103020203</t>
  </si>
  <si>
    <t>Póliza de Manejo y Tesoreria</t>
  </si>
  <si>
    <t>2103020204</t>
  </si>
  <si>
    <t>Seguros de Vida Alcalde, Personería y Concejales</t>
  </si>
  <si>
    <t>2103020205</t>
  </si>
  <si>
    <t>Otros Seguros</t>
  </si>
  <si>
    <t>2103020206</t>
  </si>
  <si>
    <t>Arrendamientos</t>
  </si>
  <si>
    <t>2103020207</t>
  </si>
  <si>
    <t>Energía</t>
  </si>
  <si>
    <t>2103020208</t>
  </si>
  <si>
    <t>Telecomunicaciones</t>
  </si>
  <si>
    <t>2103020209</t>
  </si>
  <si>
    <t>Otros Servicios Públicos</t>
  </si>
  <si>
    <t>2103020210</t>
  </si>
  <si>
    <t>Viaticos y Gastos de Viaje</t>
  </si>
  <si>
    <t>2103020211</t>
  </si>
  <si>
    <t>Gastos Electorales</t>
  </si>
  <si>
    <t>2103020212</t>
  </si>
  <si>
    <t>Mantenimiento y Reparaciones</t>
  </si>
  <si>
    <t>2103020213</t>
  </si>
  <si>
    <t>Gastos Financieros</t>
  </si>
  <si>
    <t>2103020214</t>
  </si>
  <si>
    <t>Otros Gastos de Adquisicion de Servicios</t>
  </si>
  <si>
    <t>2103020215</t>
  </si>
  <si>
    <t>Inhumación de Cadáveres y suministro de cajas mortuorias</t>
  </si>
  <si>
    <t>2103020216</t>
  </si>
  <si>
    <t>Asociación de Municipios</t>
  </si>
  <si>
    <t>2103020217</t>
  </si>
  <si>
    <t>Gastos de Transporte Concejales</t>
  </si>
  <si>
    <t>2103020218</t>
  </si>
  <si>
    <t>Bienestar Social</t>
  </si>
  <si>
    <t>210303</t>
  </si>
  <si>
    <t>TRANSFERENCIAS CORRIENTES</t>
  </si>
  <si>
    <t>21030301</t>
  </si>
  <si>
    <t>Mesadas Pensionales</t>
  </si>
  <si>
    <t>21030302</t>
  </si>
  <si>
    <t>Sentencias y Conciliaciones</t>
  </si>
  <si>
    <t>21030303</t>
  </si>
  <si>
    <t>Transferencias a Corponariño</t>
  </si>
  <si>
    <t>22</t>
  </si>
  <si>
    <t>SERVICIO DE LA DEUDA</t>
  </si>
  <si>
    <t>2201</t>
  </si>
  <si>
    <t>DEUDA INTERNA</t>
  </si>
  <si>
    <t>220101</t>
  </si>
  <si>
    <t>AMORTIZACION</t>
  </si>
  <si>
    <t>22010101</t>
  </si>
  <si>
    <t>Banca Comercial</t>
  </si>
  <si>
    <t>22010102</t>
  </si>
  <si>
    <t>Intereses</t>
  </si>
  <si>
    <t>220102</t>
  </si>
  <si>
    <t>INTERESES</t>
  </si>
  <si>
    <t>22010201</t>
  </si>
  <si>
    <t>23</t>
  </si>
  <si>
    <t>INVERSION FORZOSA CON RECURSOS DEL SGP</t>
  </si>
  <si>
    <t>2301</t>
  </si>
  <si>
    <t>EDUCACION</t>
  </si>
  <si>
    <t>230101</t>
  </si>
  <si>
    <t>CALIDAD</t>
  </si>
  <si>
    <t>23010101</t>
  </si>
  <si>
    <t>CONSTRUCCION, MANTENIMIENTO Y MEJORAMIENTO DEL SECTOR</t>
  </si>
  <si>
    <t>2301010101</t>
  </si>
  <si>
    <t>Preinversión, en estudios, diseños, consultorias, asesorias e interventorias</t>
  </si>
  <si>
    <t>2301010102</t>
  </si>
  <si>
    <t>Construcción, ampliación y Adecuación de Infraestructura Educativa</t>
  </si>
  <si>
    <t>2301010103</t>
  </si>
  <si>
    <t>Mantenimiento de Infraestructura Educativa</t>
  </si>
  <si>
    <t>2301010104</t>
  </si>
  <si>
    <t>Dotación de Materiales y Suministros pedagógicos de Establecimientos Educativos</t>
  </si>
  <si>
    <t>2301010105</t>
  </si>
  <si>
    <t>Pago de Servicios Públicos y Funcionamiento de las Instituciones Educativas</t>
  </si>
  <si>
    <t>2301010106</t>
  </si>
  <si>
    <t>Transporte Escolar</t>
  </si>
  <si>
    <t>2301010107</t>
  </si>
  <si>
    <t>Contratación de Personal para la Preparación de Alimentos</t>
  </si>
  <si>
    <t>230102</t>
  </si>
  <si>
    <t>CALIDAD GRATUIDAD</t>
  </si>
  <si>
    <t>23010201</t>
  </si>
  <si>
    <t>GRATUIDAD MATRICULAS EDUCATIVAS</t>
  </si>
  <si>
    <t>2301020101</t>
  </si>
  <si>
    <t>Gratuidad de Matrículas Educativas Vigencia 2012</t>
  </si>
  <si>
    <t>2302</t>
  </si>
  <si>
    <t>ALIMENTACION ESCOLAR</t>
  </si>
  <si>
    <t>230201</t>
  </si>
  <si>
    <t>PROGRAMA DE ALIMENTACION ESCOLAR</t>
  </si>
  <si>
    <t>23020101</t>
  </si>
  <si>
    <t>Contratación con Terceros para la provisión integral del servicio de alimentació</t>
  </si>
  <si>
    <t>23020102</t>
  </si>
  <si>
    <t>Transporte de Alimentos</t>
  </si>
  <si>
    <t>23020103</t>
  </si>
  <si>
    <t>Aseo y Combustible para la Preparación de Alimentos</t>
  </si>
  <si>
    <t>2303</t>
  </si>
  <si>
    <t>SALUD DIRECCION LOCAL DE SALUD + FONDOS DE SALUD</t>
  </si>
  <si>
    <t>230301</t>
  </si>
  <si>
    <t>SGP REGIMEN SUBSIDIADO</t>
  </si>
  <si>
    <t>23030101</t>
  </si>
  <si>
    <t>REGIMEN SUBSIDIADO</t>
  </si>
  <si>
    <t>2303010101</t>
  </si>
  <si>
    <t>Afiliación Régimen Subsidiado - Continuidad</t>
  </si>
  <si>
    <t>2303010102</t>
  </si>
  <si>
    <t>Afiliación Régimen Subsidiado - Ampliación</t>
  </si>
  <si>
    <t>230302</t>
  </si>
  <si>
    <t>SGP PRESTACION DE SERVICIOS A POBLACION NO AFILIADA</t>
  </si>
  <si>
    <t>23030201</t>
  </si>
  <si>
    <t>SERVICIOS CONTRATADOS POR EMPRESAS DEL ESTADO</t>
  </si>
  <si>
    <t>2303020101</t>
  </si>
  <si>
    <t>Bajo Nivel de Complejidad</t>
  </si>
  <si>
    <t>230303</t>
  </si>
  <si>
    <t>SGP APORTES PATRONALES</t>
  </si>
  <si>
    <t>23030301</t>
  </si>
  <si>
    <t>OTROS GASTOS EN SALUD</t>
  </si>
  <si>
    <t>2303030101</t>
  </si>
  <si>
    <t>Inversiones Directas en la Red Pública en Otros Conceptos</t>
  </si>
  <si>
    <t>230304</t>
  </si>
  <si>
    <t>SGP SALUD PUBLICA</t>
  </si>
  <si>
    <t>23030401</t>
  </si>
  <si>
    <t>SALUD PUBLICA</t>
  </si>
  <si>
    <t>2303040101</t>
  </si>
  <si>
    <t>Salud Infantil</t>
  </si>
  <si>
    <t>2303040102</t>
  </si>
  <si>
    <t>Salud Sexual y Reproductiva</t>
  </si>
  <si>
    <t>2303040103</t>
  </si>
  <si>
    <t>Salud Oral</t>
  </si>
  <si>
    <t>2303040104</t>
  </si>
  <si>
    <t>Salud Mental y Lesiones violentas Evitables</t>
  </si>
  <si>
    <t>2303040105</t>
  </si>
  <si>
    <t>Enfermedades Crónicas no Trasmisibles</t>
  </si>
  <si>
    <t>2303040106</t>
  </si>
  <si>
    <t>Nutrición</t>
  </si>
  <si>
    <t>230305</t>
  </si>
  <si>
    <t>FOSYGA</t>
  </si>
  <si>
    <t>23030501</t>
  </si>
  <si>
    <t>REGIMEN SUBSIDIADO CONTINUIDAD</t>
  </si>
  <si>
    <t>2303050101</t>
  </si>
  <si>
    <t>Afiliación Régimen Subsidiado Continuida</t>
  </si>
  <si>
    <t>2303050102</t>
  </si>
  <si>
    <t>Fosyga incrementos UPC Continuidad</t>
  </si>
  <si>
    <t>230306</t>
  </si>
  <si>
    <t>ETESA</t>
  </si>
  <si>
    <t>23030601</t>
  </si>
  <si>
    <t>2303060101</t>
  </si>
  <si>
    <t>Regimen Subsidiado Continuidad</t>
  </si>
  <si>
    <t>230307</t>
  </si>
  <si>
    <t>RENTAS CEDIDAS</t>
  </si>
  <si>
    <t>23030701</t>
  </si>
  <si>
    <t>2303070101</t>
  </si>
  <si>
    <t>Rentas Cedidas del Departamento Continuidad</t>
  </si>
  <si>
    <t>2304</t>
  </si>
  <si>
    <t>AGUA POTABLE Y SANEAMIENTO BASICO</t>
  </si>
  <si>
    <t>230401</t>
  </si>
  <si>
    <t>SERVICIO DE ACUEDUCTO</t>
  </si>
  <si>
    <t>23040101</t>
  </si>
  <si>
    <t>2304010101</t>
  </si>
  <si>
    <t>Preinversión en Estudios, Diseños, Consultorias y Asesorías</t>
  </si>
  <si>
    <t>2304010102</t>
  </si>
  <si>
    <t>Interventorías de Proyectos de Acueducto</t>
  </si>
  <si>
    <t>2304010103</t>
  </si>
  <si>
    <t>Construcción, ampliación y Optimización de Sistemas de Acueducto y Potabilizació</t>
  </si>
  <si>
    <t>2304010104</t>
  </si>
  <si>
    <t>Adquisición de Materiales y Equipos requeridos para la operación de los Sistemas</t>
  </si>
  <si>
    <t>2304010105</t>
  </si>
  <si>
    <t>Operación y Mantenimiento de los sistemas de Acueducto y potabilización de agua</t>
  </si>
  <si>
    <t>2304010106</t>
  </si>
  <si>
    <t>Programas de Macro y Micro medición</t>
  </si>
  <si>
    <t>23040102</t>
  </si>
  <si>
    <t>SUBSIDIOS - FONDO DE SOLIDARIDAD Y REDISTRIBUCION DE INGRESO ACUEDUCTO</t>
  </si>
  <si>
    <t>2304010201</t>
  </si>
  <si>
    <t>Subsidios Fondo de Solidaridad y Redistribución de Ingresos Acueducto</t>
  </si>
  <si>
    <t>230402</t>
  </si>
  <si>
    <t>SERVICIO DE ALCANTARILLADO</t>
  </si>
  <si>
    <t>23040201</t>
  </si>
  <si>
    <t>2304020101</t>
  </si>
  <si>
    <t>Preinversión en Estudios, diseños, Consultorias y Asesorías</t>
  </si>
  <si>
    <t>2304020102</t>
  </si>
  <si>
    <t>Interventorias de Proyectos de Alcantarillado</t>
  </si>
  <si>
    <t>2304020103</t>
  </si>
  <si>
    <t>Construcción, ampliación y Optimización de Sistemas de Alcantarillado</t>
  </si>
  <si>
    <t>2304020104</t>
  </si>
  <si>
    <t>Adquisicion de Materiales y Equipos requeridos para la Operación de Los Sistemas</t>
  </si>
  <si>
    <t>2304020105</t>
  </si>
  <si>
    <t>Operación y Mantenimiento de Sistemas de Alcantarillado sanitario y sist. trat.</t>
  </si>
  <si>
    <t>2304020106</t>
  </si>
  <si>
    <t>Compra de Unidades Sanitarias</t>
  </si>
  <si>
    <t>23040202</t>
  </si>
  <si>
    <t>SUBSIDIOS FONDO DE SOLIDARIDAD Y REDISTRIBUCION DE INGRESOS</t>
  </si>
  <si>
    <t>2304020201</t>
  </si>
  <si>
    <t>Subsidios, Fondo de Solidaridad y Redistribución del Ingreso Alcantarillado</t>
  </si>
  <si>
    <t>230403</t>
  </si>
  <si>
    <t>SERVICIO DE ASEO</t>
  </si>
  <si>
    <t>23040301</t>
  </si>
  <si>
    <t>CONSTRUCCION , MANTENIMIENTO Y MEJORAMIENTO DEL SECTOR</t>
  </si>
  <si>
    <t>2304030101</t>
  </si>
  <si>
    <t>Preinversión en Estudios, Diseños, Consultorias, Asesorías</t>
  </si>
  <si>
    <t>2304030102</t>
  </si>
  <si>
    <t>Interventorías de Proyectos de Aseo</t>
  </si>
  <si>
    <t>2304030103</t>
  </si>
  <si>
    <t>Recolección, tratamiento y Disposición Final de Residuos Solidos</t>
  </si>
  <si>
    <t>2304030104</t>
  </si>
  <si>
    <t>Construcción de Nuevos Sistemas de Relleno Sanitario</t>
  </si>
  <si>
    <t>2304030105</t>
  </si>
  <si>
    <t>Construcción, Recuperación y Obras de Saneamiento Basico Rural</t>
  </si>
  <si>
    <t>2304030106</t>
  </si>
  <si>
    <t>Transferencias Para el Plan Departamental de Agua Potable y saneamiento Basico</t>
  </si>
  <si>
    <t>23040302</t>
  </si>
  <si>
    <t>SUBSIDIOS FONDO DE SOLIDARIDAD Y REDISTRIBUCION DE INGRESOS ASEO</t>
  </si>
  <si>
    <t>2304030201</t>
  </si>
  <si>
    <t>Subsidios Fondo de Solidaridad y Redistribucion de ingresos aseo</t>
  </si>
  <si>
    <t>2305</t>
  </si>
  <si>
    <t>PROPOSITO GENERAL</t>
  </si>
  <si>
    <t>230501</t>
  </si>
  <si>
    <t>DEPORTE Y RECREACION</t>
  </si>
  <si>
    <t>23050101</t>
  </si>
  <si>
    <t>FOMENTO, CONSTRUCCION, MANTENIMIENTO Y MEJORAMIENTO DEL SECTOR</t>
  </si>
  <si>
    <t>2305010101</t>
  </si>
  <si>
    <t>Fomento,desarrollo y practica del deporte, recreacion y el aproivechamiento del</t>
  </si>
  <si>
    <t>2305010102</t>
  </si>
  <si>
    <t>Construccion, mantenimientoy /o adecuacion de los escenarios deportivos y recrea</t>
  </si>
  <si>
    <t>2305010103</t>
  </si>
  <si>
    <t>preinversion en infraestructura</t>
  </si>
  <si>
    <t>2305010104</t>
  </si>
  <si>
    <t>Dotacion de escenarios deportivos e implementos para la practica del deporte</t>
  </si>
  <si>
    <t>2305010105</t>
  </si>
  <si>
    <t>Pago de instructores contratados para la practica del deporte y la recreacion</t>
  </si>
  <si>
    <t>230502</t>
  </si>
  <si>
    <t>CULTURA</t>
  </si>
  <si>
    <t>23050201</t>
  </si>
  <si>
    <t>2305020101</t>
  </si>
  <si>
    <t>Fomento, apoyo y difusion de eventos y expresiones artisicas, culturales y desfi</t>
  </si>
  <si>
    <t>2305020102</t>
  </si>
  <si>
    <t>Preinversion e infraestructura del sectior cultura</t>
  </si>
  <si>
    <t>2305020103</t>
  </si>
  <si>
    <t>Construccion, mantenimiento y adecuacion de la infraestructura artistica y cultu</t>
  </si>
  <si>
    <t>2305020104</t>
  </si>
  <si>
    <t>Dotacion de infraestructura artistica y cultural</t>
  </si>
  <si>
    <t>2305020105</t>
  </si>
  <si>
    <t>Pago de instructores contratados para las bandas musicales</t>
  </si>
  <si>
    <t>230503</t>
  </si>
  <si>
    <t>LIBRE INVERSION -OTROS SECTORES</t>
  </si>
  <si>
    <t>23050301</t>
  </si>
  <si>
    <t>ENERGIA ELECTRICA</t>
  </si>
  <si>
    <t>2305030101</t>
  </si>
  <si>
    <t>230503010101</t>
  </si>
  <si>
    <t>Mantenimiento y expansion de energía electrica y  alumbrado publico</t>
  </si>
  <si>
    <t>230503010102</t>
  </si>
  <si>
    <t>Preinversion en infraestructura</t>
  </si>
  <si>
    <t>230503010103</t>
  </si>
  <si>
    <t>Construccion, adecuacion y mantenimiento de infraestructura de servicios publico</t>
  </si>
  <si>
    <t>230503010104</t>
  </si>
  <si>
    <t>Obras de Electrificacion rural</t>
  </si>
  <si>
    <t>230503010105</t>
  </si>
  <si>
    <t>Pago de deficit de inversion en serviciode energia</t>
  </si>
  <si>
    <t>23050302</t>
  </si>
  <si>
    <t>VIVIENDA</t>
  </si>
  <si>
    <t>2305030201</t>
  </si>
  <si>
    <t>Construccion, mantenimiento y mejoramiento del sector</t>
  </si>
  <si>
    <t>230503020101</t>
  </si>
  <si>
    <t>Planes y proyectos para construccion y mejoramiento de vivienda</t>
  </si>
  <si>
    <t>230503020102</t>
  </si>
  <si>
    <t>23050303</t>
  </si>
  <si>
    <t>AGROPECUARIO</t>
  </si>
  <si>
    <t>2305030301</t>
  </si>
  <si>
    <t>230503030101</t>
  </si>
  <si>
    <t>Proyectos de construccion y mantenimiento de distrito de riego y adecuacion de t</t>
  </si>
  <si>
    <t>230503030102</t>
  </si>
  <si>
    <t>Promocion de alianzas, asociaciones u otras formas asociativas de productores-gr</t>
  </si>
  <si>
    <t>230503030103</t>
  </si>
  <si>
    <t>Programas y proyectos de asistencia tecnica rural</t>
  </si>
  <si>
    <t>230503030104</t>
  </si>
  <si>
    <t>Pago de personal tecnico vinculado a la prestacion del servicio de asistencia te</t>
  </si>
  <si>
    <t>230503030105</t>
  </si>
  <si>
    <t>Pago de mejoramiento y mantenimiento granja municipal</t>
  </si>
  <si>
    <t>23050304</t>
  </si>
  <si>
    <t>TRANSPORTE</t>
  </si>
  <si>
    <t>2305030401</t>
  </si>
  <si>
    <t>230503040101</t>
  </si>
  <si>
    <t>Construccion de vias</t>
  </si>
  <si>
    <t>230503040102</t>
  </si>
  <si>
    <t>Mejoramiento y rehabilitacion de vias</t>
  </si>
  <si>
    <t>230503040103</t>
  </si>
  <si>
    <t>Mantenimiento rutinario y periodico de vias</t>
  </si>
  <si>
    <t>230503040104</t>
  </si>
  <si>
    <t>Preinversion en estudios,diseños, consultorias e interventorias</t>
  </si>
  <si>
    <t>230503040105</t>
  </si>
  <si>
    <t>Compra de maquinaria y equipo del sector transporte</t>
  </si>
  <si>
    <t>230503040106</t>
  </si>
  <si>
    <t>Interventoria de proyectos de construccion y mantenimiento</t>
  </si>
  <si>
    <t>2305030402</t>
  </si>
  <si>
    <t>230503040201</t>
  </si>
  <si>
    <t>Amortizacion</t>
  </si>
  <si>
    <t>230503040202</t>
  </si>
  <si>
    <t>23050305</t>
  </si>
  <si>
    <t>MEDIO AMBIENTE</t>
  </si>
  <si>
    <t>2305030501</t>
  </si>
  <si>
    <t>CONSTRUCCION, MANTENIMIENTO, MEJORAMIENTO Y CONSERVACION DEL SECTOR</t>
  </si>
  <si>
    <t>230503050101</t>
  </si>
  <si>
    <t>Manejo y aprovechamiento de cuentas y microcuencas hidrograficas</t>
  </si>
  <si>
    <t>230503050102</t>
  </si>
  <si>
    <t>Conservacion de Microcuencas que abastecen el acueducto, proteccion de fuentes y</t>
  </si>
  <si>
    <t>230503050103</t>
  </si>
  <si>
    <t>Preinversion en diseños, estudios y consultoria para proyectos de medio ambiente</t>
  </si>
  <si>
    <t>2305030502</t>
  </si>
  <si>
    <t>ADQUISICION DE PREDIOS DE RESERVA HIDRICA Y ZONAS DE RESERVA NATUTAL</t>
  </si>
  <si>
    <t>230503050201</t>
  </si>
  <si>
    <t>Adquisicion de predios de reserva hidrica y zonas de reserva natural</t>
  </si>
  <si>
    <t>2305030503</t>
  </si>
  <si>
    <t>ADQUISICION DE AREAS DE INTERES PARA EL ACUEDUCTO MUNICIPAL (ART 106 LEY 1151 DE</t>
  </si>
  <si>
    <t>230503050301</t>
  </si>
  <si>
    <t>Adquisicion de areas de interes para el acueducto municipal</t>
  </si>
  <si>
    <t>23050306</t>
  </si>
  <si>
    <t>PREVENCION Y ATENCION DE DESASTRES</t>
  </si>
  <si>
    <t>2305030601</t>
  </si>
  <si>
    <t>230503060101</t>
  </si>
  <si>
    <t>Elaboracion, desrrollo y actualizacion de planes de emergencia y consistencia</t>
  </si>
  <si>
    <t>230503060102</t>
  </si>
  <si>
    <t>230503060103</t>
  </si>
  <si>
    <t>Adecuacion de areas urbanas y rurales en zonas de alto riesgo</t>
  </si>
  <si>
    <t>230503060104</t>
  </si>
  <si>
    <t>Reubicacion de asentamientos establecidos en zonas de alto riesgo</t>
  </si>
  <si>
    <t>230503060105</t>
  </si>
  <si>
    <t>Atencion de Desastres</t>
  </si>
  <si>
    <t>230503060106</t>
  </si>
  <si>
    <t>Adquisicion de bienes e insumos para la atencion de la poblacion afectada por desastres</t>
  </si>
  <si>
    <t>23050307</t>
  </si>
  <si>
    <t>PROMOCION DEL DESARROLLO</t>
  </si>
  <si>
    <t>2305030701</t>
  </si>
  <si>
    <t>FOMENTO, MANTENIMIENTO Y MEJORAMIENTO DEL SECTOR</t>
  </si>
  <si>
    <t>230503070101</t>
  </si>
  <si>
    <t>Promocion de asociaciones y alianzas para el desarrollo empresarial</t>
  </si>
  <si>
    <t>230503070102</t>
  </si>
  <si>
    <t>Fomento y apoyo a los procesos TIC en el Municipio</t>
  </si>
  <si>
    <t>FORT. INST.</t>
  </si>
  <si>
    <t>230503070103</t>
  </si>
  <si>
    <t>Asistencia Tecnica en procesos de produccion, distribucion y comercializacion</t>
  </si>
  <si>
    <t>C ECONOMICO</t>
  </si>
  <si>
    <t>230503070104</t>
  </si>
  <si>
    <t>Fondos destinados a becas, subsidios y creditos educativos univeristarios ( ley</t>
  </si>
  <si>
    <t>QUEDAN M- 1' ED</t>
  </si>
  <si>
    <t>230503070105</t>
  </si>
  <si>
    <t>Proyectos integrales de ciencia, tecnologia e innovacion</t>
  </si>
  <si>
    <t>230503070106</t>
  </si>
  <si>
    <t>Asistencia Tecnica en el Telecentro TIC</t>
  </si>
  <si>
    <t>23050308</t>
  </si>
  <si>
    <t>ATENCION A GRUPOS VULNERABLES- PROMOCIONSOCIAL</t>
  </si>
  <si>
    <t>2305030801</t>
  </si>
  <si>
    <t>PROTECCION INTEGRAL A LA PRIMERA INFANCIA</t>
  </si>
  <si>
    <t>230503080101</t>
  </si>
  <si>
    <t>Programas de atencion a la primera infancia</t>
  </si>
  <si>
    <t>230503080102</t>
  </si>
  <si>
    <t>Dotacion de material y suministros pedagogicos de apoyo al sector</t>
  </si>
  <si>
    <t>2305030802</t>
  </si>
  <si>
    <t>PROTECCION INTEGRAL DE LA NIÑEZ</t>
  </si>
  <si>
    <t>230503080201</t>
  </si>
  <si>
    <t>Programas de atencion a la niñez</t>
  </si>
  <si>
    <t>230503080202</t>
  </si>
  <si>
    <t>2305030803</t>
  </si>
  <si>
    <t>PROTECCION INTEGRAL A LA ADOLESCENCIA</t>
  </si>
  <si>
    <t>230503080301</t>
  </si>
  <si>
    <t>Programas de atencion a la adolescencia</t>
  </si>
  <si>
    <t>230503080302</t>
  </si>
  <si>
    <t>Dotacion de material y suministros pedagogico de apoyo al sector</t>
  </si>
  <si>
    <t>2305030804</t>
  </si>
  <si>
    <t>ATENCION Y APOYO AL ADULTO MAYOR</t>
  </si>
  <si>
    <t>230503080401</t>
  </si>
  <si>
    <t>Adquisicion de insumos, suministros y dotacion para programas y proyectos del ad</t>
  </si>
  <si>
    <t>2305030805</t>
  </si>
  <si>
    <t>ATENCION Y APOYO A MADRES/PADRES CABEZAS DE HOGAR</t>
  </si>
  <si>
    <t>230503080501</t>
  </si>
  <si>
    <t>Adquisicion de insumos, suministros y datacion para proyectos de madres y padres</t>
  </si>
  <si>
    <t>2305030806</t>
  </si>
  <si>
    <t>ATENCION Y APOYO A LA POBLACION DESPLAZADA POR LA VIOLENCIA</t>
  </si>
  <si>
    <t>230503080601</t>
  </si>
  <si>
    <t>Acciones humanitarias para la poblacion desplazada por la violencia</t>
  </si>
  <si>
    <t>2305030807</t>
  </si>
  <si>
    <t>ATENCION Y APOYO A LOS DISCAPACITADOS</t>
  </si>
  <si>
    <t xml:space="preserve">QUEDAN </t>
  </si>
  <si>
    <t>230503080701</t>
  </si>
  <si>
    <t>Adquisicion de insumos, suministros y dotacion para programas y proyectos para d</t>
  </si>
  <si>
    <t>2305030808</t>
  </si>
  <si>
    <t>PROGRAMAS DISEÑOS PARA LA SUPERACION DE LA POBREZA EXTREMA EN EL MARCO DE RED JU</t>
  </si>
  <si>
    <t>230503080801</t>
  </si>
  <si>
    <t>Adquisicion de insumos, suministros, dotacion y cofinanciacion de programas y pr</t>
  </si>
  <si>
    <t>23050309</t>
  </si>
  <si>
    <t>EQUIPAMENTO</t>
  </si>
  <si>
    <t>2305030901</t>
  </si>
  <si>
    <t>230503090101</t>
  </si>
  <si>
    <t>Preinversion en infraestructura propia del sector</t>
  </si>
  <si>
    <t>230503090102</t>
  </si>
  <si>
    <t>Construccion, mejoramiento y mantenimiento de las dependencias de la administrac</t>
  </si>
  <si>
    <t>230503090103</t>
  </si>
  <si>
    <t>Construccion, mejoramiento y mantenimiento de plazas de mercado, mataderos, ceme</t>
  </si>
  <si>
    <t>23050310</t>
  </si>
  <si>
    <t>DESARROLLO COMUNITARIO</t>
  </si>
  <si>
    <t>2305031001</t>
  </si>
  <si>
    <t>FOMENTO,CAPACITACION Y ASESORIA DEL SECTOR</t>
  </si>
  <si>
    <t>YA C ECON  ESTAN TODOS</t>
  </si>
  <si>
    <t>230503100101</t>
  </si>
  <si>
    <t>Programas de capacitacion,asesoria y asistencia tecnica para consolidar procesos</t>
  </si>
  <si>
    <t>230503100102</t>
  </si>
  <si>
    <t>Capacitacion a la comunidad sobre paticipacion en la gestion publica</t>
  </si>
  <si>
    <t>CECONOMICO</t>
  </si>
  <si>
    <t>23050311</t>
  </si>
  <si>
    <t>FORTALECIMIENTO INSTITUCIONAL</t>
  </si>
  <si>
    <t>2305031101</t>
  </si>
  <si>
    <t>Fomento, capacitacion y asesoria del sector</t>
  </si>
  <si>
    <t>230503110101</t>
  </si>
  <si>
    <t>Procesos integrales de evaluacion institucional y reorganizacionadministrativa</t>
  </si>
  <si>
    <t>230503110102</t>
  </si>
  <si>
    <t>Programas de capacitacion y asistencia tecnica orientados al desrrollo eficiente</t>
  </si>
  <si>
    <t>230503110103</t>
  </si>
  <si>
    <t>Actualizacion SISBEN</t>
  </si>
  <si>
    <t>230503110104</t>
  </si>
  <si>
    <t>Estratificacion socioeconomica</t>
  </si>
  <si>
    <t>230503110105</t>
  </si>
  <si>
    <t>Asesoria para la elaboracion del plan de desarrollo</t>
  </si>
  <si>
    <t>230503110106</t>
  </si>
  <si>
    <t>Asesoria para la elaboraciion del plan territorial de salud</t>
  </si>
  <si>
    <t>230503110107</t>
  </si>
  <si>
    <t>Asesoria para la elaboracion del plan plurianual dfe inversiones</t>
  </si>
  <si>
    <t>230503110108</t>
  </si>
  <si>
    <t>Elaboracion y actualizacion del plan de ordenamiento territorial</t>
  </si>
  <si>
    <t>23050312</t>
  </si>
  <si>
    <t>JUSTICIA</t>
  </si>
  <si>
    <t>2305031201</t>
  </si>
  <si>
    <t>FUNCIONAMIENTO Y OPERATIVIDAD DEL SECTOR</t>
  </si>
  <si>
    <t>230503120101</t>
  </si>
  <si>
    <t>Pago de inspectores de policia y trabajadores de la inspeccion</t>
  </si>
  <si>
    <t>230503120102</t>
  </si>
  <si>
    <t>pago de Comisarios de Familia, Médicos, Psicólogos y trabajadores de la Comisari</t>
  </si>
  <si>
    <t>230503120103</t>
  </si>
  <si>
    <t>Desarrollo del Plan Integral de Seguridad y Convivencia ciudadana</t>
  </si>
  <si>
    <t>2306</t>
  </si>
  <si>
    <t>SGP - CRECIMIENTO DE LA ECONOMIA</t>
  </si>
  <si>
    <t>230601</t>
  </si>
  <si>
    <t>23060101</t>
  </si>
  <si>
    <t>PRIMERA INFANCIA</t>
  </si>
  <si>
    <t>2306010101</t>
  </si>
  <si>
    <t>Protección Integral a la Primera Infancia en el municipio de Gualmatán</t>
  </si>
  <si>
    <t>24</t>
  </si>
  <si>
    <t>INVERSION CON RECURSOS DE LIBRE DESTINACION</t>
  </si>
  <si>
    <t>2401</t>
  </si>
  <si>
    <t>SALUD</t>
  </si>
  <si>
    <t>240101</t>
  </si>
  <si>
    <t>GESTION SOCIAL</t>
  </si>
  <si>
    <t>24010101</t>
  </si>
  <si>
    <t>Tasa de Vigilancia y Control de la Superintendencia Nacional de Salud 0.2%</t>
  </si>
  <si>
    <t>24010102</t>
  </si>
  <si>
    <t>Auditoría al Regimen Subsidiado</t>
  </si>
  <si>
    <t>240102</t>
  </si>
  <si>
    <t>24010201</t>
  </si>
  <si>
    <t>Afiliciacion regimen subsidiado-Esfuerzo propio</t>
  </si>
  <si>
    <t>2402</t>
  </si>
  <si>
    <t>240201</t>
  </si>
  <si>
    <t>24020101</t>
  </si>
  <si>
    <t>2403</t>
  </si>
  <si>
    <t>240301</t>
  </si>
  <si>
    <t>ADQUISICION DE PREDIOS DE RESERVA HIDRICA Y ZONAS DE RESERVA NATURAL (LEY 99-93)</t>
  </si>
  <si>
    <t>24030101</t>
  </si>
  <si>
    <t>25</t>
  </si>
  <si>
    <t>INVERSION CON RECURSOS DE DESTINACION ESPECIFICA (RECURSOS PROPIOS)</t>
  </si>
  <si>
    <t>2501</t>
  </si>
  <si>
    <t>250101</t>
  </si>
  <si>
    <t>ESTAMPILLA PROCULTURA</t>
  </si>
  <si>
    <t>25010101</t>
  </si>
  <si>
    <t>Fomento, Apoyo y Difusión de eventos de expresiones artisticas y culturales</t>
  </si>
  <si>
    <t>25010102</t>
  </si>
  <si>
    <t>Aporte Seguridad Social del Creador y Gestor Cultural  10% Ley 397 de 1997</t>
  </si>
  <si>
    <t>25010103</t>
  </si>
  <si>
    <t>Aporte al Fondo Nacional de Pensiones de las Entidades Territoriales FONPET 20%</t>
  </si>
  <si>
    <t>F. INST.</t>
  </si>
  <si>
    <t>25010104</t>
  </si>
  <si>
    <t>Aporte a La Red Nacional de Bibliotecas 10% ley 1379 de 2010</t>
  </si>
  <si>
    <t>2502</t>
  </si>
  <si>
    <t>ATENCION A GRUPOS VULNERABLES PROMOCION SOCIAL</t>
  </si>
  <si>
    <t>250201</t>
  </si>
  <si>
    <t>ESTAMPILLA PROANCIANOS</t>
  </si>
  <si>
    <t>25020101</t>
  </si>
  <si>
    <t>Adquisición de Insumos, suministros y dotación para programas y Proyectos del ad</t>
  </si>
  <si>
    <t>2503</t>
  </si>
  <si>
    <t>250301</t>
  </si>
  <si>
    <t>FONDO TERRITORIAL DE SEGURIDAD (LEY 1106 DE 2006)</t>
  </si>
  <si>
    <t>25030101</t>
  </si>
  <si>
    <t>Operatividad y Funcionamiento del Ejército y la Policía Nacional</t>
  </si>
  <si>
    <t>26</t>
  </si>
  <si>
    <t>FONDOS ESPECIALES</t>
  </si>
  <si>
    <t>2601</t>
  </si>
  <si>
    <t>REGALIAS Y COMPENSACIONES</t>
  </si>
  <si>
    <t>260101</t>
  </si>
  <si>
    <t>FONDO NACIONAL DE REGALIAS</t>
  </si>
  <si>
    <t>26010101</t>
  </si>
  <si>
    <t>PROGRAMAS DEL FONDO NACIONAL DE REGALIAS</t>
  </si>
  <si>
    <t>2601010101</t>
  </si>
  <si>
    <t>Construcción Sede Casa de la Cultura Municipio de Gualmatan</t>
  </si>
  <si>
    <t>2601010102</t>
  </si>
  <si>
    <t>Ampliación de infraestructura en la Institución Educativa Técnica Promoción Soci</t>
  </si>
  <si>
    <t>27</t>
  </si>
  <si>
    <t>INVERSION CON RECURSOS DE CAPITAL</t>
  </si>
  <si>
    <t>2701</t>
  </si>
  <si>
    <t>INVERSION CON RECURSOS DE COFINANCIACION</t>
  </si>
  <si>
    <t>270101</t>
  </si>
  <si>
    <t>COFINANCIACION NACIONAL, DEPARTAMENTAL, Y MUNICIPAL</t>
  </si>
  <si>
    <t>27010101</t>
  </si>
  <si>
    <t>Programas de Salud</t>
  </si>
  <si>
    <t>27010102</t>
  </si>
  <si>
    <t>Programas de Educación</t>
  </si>
  <si>
    <t>27010103</t>
  </si>
  <si>
    <t>Programa de Agua Potable y Saneamiento Basico</t>
  </si>
  <si>
    <t>27010104</t>
  </si>
  <si>
    <t>Programas Otros sectores</t>
  </si>
  <si>
    <t>2702</t>
  </si>
  <si>
    <t>INVERSION CON RECURSOS DEL CREDITO</t>
  </si>
  <si>
    <t>270201</t>
  </si>
  <si>
    <t>RECURSOS DEL CREDITO</t>
  </si>
  <si>
    <t>27020101</t>
  </si>
  <si>
    <t>2703</t>
  </si>
  <si>
    <t>INVERSION CON RECURSOS DEL BALANCE</t>
  </si>
  <si>
    <t>270301</t>
  </si>
  <si>
    <t>CANCELACION DE RESERVAS</t>
  </si>
  <si>
    <t>27030101</t>
  </si>
  <si>
    <t>DE SGP EDUCACION</t>
  </si>
  <si>
    <t>2703010101</t>
  </si>
  <si>
    <t>Construcción, Ampliación y Adecuación de Infraestructura Educativa</t>
  </si>
  <si>
    <t>2703010102</t>
  </si>
  <si>
    <t>27030102</t>
  </si>
  <si>
    <t>De SGP ALIMENTACION ESCOLAR</t>
  </si>
  <si>
    <t>2703010201</t>
  </si>
  <si>
    <t>Contratación con Terceros para la Provision Integral del servicio de alimentacio</t>
  </si>
  <si>
    <t>2703010202</t>
  </si>
  <si>
    <t>Aseo y Combustible para la preparacion de los alimentos</t>
  </si>
  <si>
    <t>27030103</t>
  </si>
  <si>
    <t>De SGP SALUD REGIMEN SUBSIDIADO</t>
  </si>
  <si>
    <t>2703010301</t>
  </si>
  <si>
    <t>Recursos ETESA - Régimen Subsidiado</t>
  </si>
  <si>
    <t>27030104</t>
  </si>
  <si>
    <t>De SGP Salud Pública</t>
  </si>
  <si>
    <t>27030105</t>
  </si>
  <si>
    <t>De SGP AGUA POTABLE</t>
  </si>
  <si>
    <t>2703010501</t>
  </si>
  <si>
    <t>Construcción, Ampliación y Optimización de Sistemas de Acueducto y potabilizació</t>
  </si>
  <si>
    <t>2703010502</t>
  </si>
  <si>
    <t>Adquisición de materiales y Equipos requeridos para la op. sistemas de acueducto</t>
  </si>
  <si>
    <t>2703010503</t>
  </si>
  <si>
    <t>Operación y mantenimiento de los sistemas de acueducto y potabiliza. de agua</t>
  </si>
  <si>
    <t>2703010504</t>
  </si>
  <si>
    <t>Subsidios - Fondo de Solidaridad y Redistribución de Ingresos - Acueducto (ley 1</t>
  </si>
  <si>
    <t>2703010505</t>
  </si>
  <si>
    <t>Diseño, Implantación de esquemas organizacionales, adm. y op. sistemas acueducto</t>
  </si>
  <si>
    <t>27030106</t>
  </si>
  <si>
    <t>DE SGP DEPORTE</t>
  </si>
  <si>
    <t>2703010601</t>
  </si>
  <si>
    <t>Construcción, matenimiento y/o adecuación de los escenarios deportivos y recreat</t>
  </si>
  <si>
    <t>27030107</t>
  </si>
  <si>
    <t>DE SGP CULTURA</t>
  </si>
  <si>
    <t>2703010701</t>
  </si>
  <si>
    <t>Fomento, Apoyo y Difusión de Eventos y Expresiones artísticas y Culturales</t>
  </si>
  <si>
    <t>2703010702</t>
  </si>
  <si>
    <t>Construcción, mantenimiento y Adecuación de La Infraestructura Artistica y Cultu</t>
  </si>
  <si>
    <t>2703010703</t>
  </si>
  <si>
    <t>Dotación de Infraestructura Artística y Cultural</t>
  </si>
  <si>
    <t>2703010704</t>
  </si>
  <si>
    <t>Pago de Instructores Contratados para las Bandas Municipales</t>
  </si>
  <si>
    <t>27030108</t>
  </si>
  <si>
    <t>DE  SGP PROPOSITO GENERAL</t>
  </si>
  <si>
    <t>2703010801</t>
  </si>
  <si>
    <t>ATENCION A GRUPOS VULNERABLES - PROMOCION SOCIAL</t>
  </si>
  <si>
    <t>270301080101</t>
  </si>
  <si>
    <t>PROTECCION INTEGRAL A LA PRIMERA INFANCIA (LEY 1098  DE 2006)</t>
  </si>
  <si>
    <t>27030108010101</t>
  </si>
  <si>
    <t>Programa de Atención a la Primera Infancia</t>
  </si>
  <si>
    <t>27030108010102</t>
  </si>
  <si>
    <t>Dotación de Material y suministros Pedagógicos de Apoyo al Sector</t>
  </si>
  <si>
    <t>270301080102</t>
  </si>
  <si>
    <t>PROTECCION INTEGRAL DE LA NIÑEZ (LEY 1098 DE 2006)</t>
  </si>
  <si>
    <t>27030108010201</t>
  </si>
  <si>
    <t>Programa de Atención a la Niñez</t>
  </si>
  <si>
    <t>27030108010202</t>
  </si>
  <si>
    <t>Dotación de materiales y Suministro Pedagogico de Apoyo al Sector</t>
  </si>
  <si>
    <t>270301080103</t>
  </si>
  <si>
    <t>PROTECCION INTEGRAL A  LA ADOLESCENCIA LEY 1098 DE 2006</t>
  </si>
  <si>
    <t>27030108010301</t>
  </si>
  <si>
    <t>Programa de Atención a la Adolescencia</t>
  </si>
  <si>
    <t>27030108010302</t>
  </si>
  <si>
    <t>Dotación de Material y Suministro Pedagógico de Apoyo al sector.</t>
  </si>
  <si>
    <t>270301080104</t>
  </si>
  <si>
    <t>ATENCION Y APOYO AL ADULTO MAYOR (LEY 715 DE 2001)</t>
  </si>
  <si>
    <t>27030108010401</t>
  </si>
  <si>
    <t>Adquisición de Insumos, suministros y dotación para prog. y Proy. de Adulto mayo</t>
  </si>
  <si>
    <t>270301080105</t>
  </si>
  <si>
    <t>ATENCION Y APOYO A MADRES /PADRES CABEZAS DE HOGAR (LEY 861 DE 2003)</t>
  </si>
  <si>
    <t>27030108010501</t>
  </si>
  <si>
    <t>Adquisición de Insumos, suministros y Dotación para progr. y proyec. mad.y pad c</t>
  </si>
  <si>
    <t>270301080106</t>
  </si>
  <si>
    <t>ATENCION Y APOYO A LA POBLACION DESPLAZADA POR  LA VIOLENCIA (LEY 387 DE 1997)</t>
  </si>
  <si>
    <t>27030108010601</t>
  </si>
  <si>
    <t>Acciones Humanitarias para la población Desplazada por la violencia</t>
  </si>
  <si>
    <t>270301080107</t>
  </si>
  <si>
    <t>ATENCION Y APOYO A LOS DISCAPACITADOS   (LEY 1145 DE 2007)</t>
  </si>
  <si>
    <t>27030108010701</t>
  </si>
  <si>
    <t>Adq. de Insumos, suministros y dotación para progr. y proyec. de los discapacita</t>
  </si>
  <si>
    <t>270301080109</t>
  </si>
  <si>
    <t>DE RECURSOS PROPIOS</t>
  </si>
  <si>
    <t>27030108010901</t>
  </si>
  <si>
    <t>DEFICIT FISCAL</t>
  </si>
  <si>
    <t>2703010801090101</t>
  </si>
  <si>
    <t>Pago Deficit Fiscal Vigencias Anteriores</t>
  </si>
  <si>
    <t>27030109</t>
  </si>
  <si>
    <t>2703010901</t>
  </si>
  <si>
    <t>270301090101</t>
  </si>
  <si>
    <t>Pago déficit fiscal vigencias anteriores</t>
  </si>
  <si>
    <t>2703010902</t>
  </si>
  <si>
    <t>270301090201</t>
  </si>
  <si>
    <t>270301090202</t>
  </si>
  <si>
    <t>Gastos Varios e Imprevistos</t>
  </si>
  <si>
    <t>270301090203</t>
  </si>
  <si>
    <t>Apoyo a brigada bomberil</t>
  </si>
  <si>
    <t>27030110</t>
  </si>
  <si>
    <t>De Convenios</t>
  </si>
  <si>
    <t>27030111</t>
  </si>
  <si>
    <t>DE REGALIAS LEY 819 DE 2003</t>
  </si>
  <si>
    <t>2703011101</t>
  </si>
  <si>
    <t>Pavimentación Vía Gualmatán El Contadero</t>
  </si>
  <si>
    <t>27030112</t>
  </si>
  <si>
    <t>DE DESTINACION ESPECIFICA</t>
  </si>
  <si>
    <t>2703011201</t>
  </si>
  <si>
    <t>270301120101</t>
  </si>
  <si>
    <t>Fomento, Apoyo y Difusión de Eventos y Expresiones artísticas y Culturales.</t>
  </si>
  <si>
    <t>2703011202</t>
  </si>
  <si>
    <t>270301120201</t>
  </si>
  <si>
    <t>FONDO TERRITORIAL DE SEGURIDAD LEY 1106 DE 2006</t>
  </si>
  <si>
    <t>27030112020101</t>
  </si>
  <si>
    <t>Operatividad y funcionamiento y la Policía Nacional</t>
  </si>
  <si>
    <t>2704</t>
  </si>
  <si>
    <t>INVERSION CON RECURSOS FINANCIEROS</t>
  </si>
  <si>
    <t>270401</t>
  </si>
  <si>
    <t>27040101</t>
  </si>
  <si>
    <t>De SGP Educación</t>
  </si>
  <si>
    <t>27040102</t>
  </si>
  <si>
    <t>De SGP Alimentación Escolar</t>
  </si>
  <si>
    <t>27040103</t>
  </si>
  <si>
    <t>De SGP Salud Régimen Subsidiado</t>
  </si>
  <si>
    <t>27040104</t>
  </si>
  <si>
    <t>27040105</t>
  </si>
  <si>
    <t>De SGP Agua Potable</t>
  </si>
  <si>
    <t>27040106</t>
  </si>
  <si>
    <t>De SGP Deporte</t>
  </si>
  <si>
    <t>27040107</t>
  </si>
  <si>
    <t>De SGP Cultura</t>
  </si>
  <si>
    <t>27040108</t>
  </si>
  <si>
    <t>De SGP Propósito General</t>
  </si>
  <si>
    <t>27040109</t>
  </si>
  <si>
    <t>De Recursos Propios</t>
  </si>
  <si>
    <t>27040110</t>
  </si>
</sst>
</file>

<file path=xl/styles.xml><?xml version="1.0" encoding="utf-8"?>
<styleSheet xmlns="http://schemas.openxmlformats.org/spreadsheetml/2006/main">
  <numFmts count="2">
    <numFmt numFmtId="43" formatCode="_(* #,##0.00_);_(* \(#,##0.00\);_(* &quot;-&quot;??_);_(@_)"/>
    <numFmt numFmtId="164" formatCode="_(* #,##0_);_(* \(#,##0\);_(* &quot;-&quot;??_);_(@_)"/>
  </numFmts>
  <fonts count="36">
    <font>
      <sz val="11"/>
      <color theme="1"/>
      <name val="Calibri"/>
      <family val="2"/>
      <scheme val="minor"/>
    </font>
    <font>
      <sz val="11"/>
      <color theme="1"/>
      <name val="Cambria"/>
      <family val="1"/>
      <scheme val="major"/>
    </font>
    <font>
      <sz val="9"/>
      <color theme="1"/>
      <name val="Cambria"/>
      <family val="1"/>
      <scheme val="major"/>
    </font>
    <font>
      <sz val="11"/>
      <color theme="1"/>
      <name val="Calibri"/>
      <family val="2"/>
      <scheme val="minor"/>
    </font>
    <font>
      <sz val="10"/>
      <name val="Arial"/>
      <family val="2"/>
    </font>
    <font>
      <sz val="12"/>
      <color theme="1"/>
      <name val="Cambria"/>
      <family val="1"/>
      <scheme val="major"/>
    </font>
    <font>
      <b/>
      <sz val="12"/>
      <color theme="1"/>
      <name val="Cambria"/>
      <family val="1"/>
      <scheme val="major"/>
    </font>
    <font>
      <b/>
      <sz val="11"/>
      <color theme="1"/>
      <name val="Cambria"/>
      <family val="1"/>
      <scheme val="major"/>
    </font>
    <font>
      <b/>
      <sz val="16"/>
      <color theme="0"/>
      <name val="Cambria"/>
      <family val="1"/>
      <scheme val="major"/>
    </font>
    <font>
      <sz val="12"/>
      <color theme="1"/>
      <name val="Calibri"/>
      <family val="2"/>
      <scheme val="minor"/>
    </font>
    <font>
      <b/>
      <sz val="12"/>
      <color theme="1"/>
      <name val="Calibri"/>
      <family val="2"/>
      <scheme val="minor"/>
    </font>
    <font>
      <sz val="12"/>
      <name val="Cambria"/>
      <family val="1"/>
      <scheme val="major"/>
    </font>
    <font>
      <b/>
      <sz val="12"/>
      <name val="Cambria"/>
      <family val="1"/>
      <scheme val="major"/>
    </font>
    <font>
      <sz val="11"/>
      <name val="Cambria"/>
      <family val="1"/>
      <scheme val="major"/>
    </font>
    <font>
      <b/>
      <sz val="14"/>
      <color theme="0"/>
      <name val="AR JULIAN"/>
    </font>
    <font>
      <b/>
      <sz val="14"/>
      <color theme="0"/>
      <name val="Baskerville Old Face"/>
      <family val="1"/>
    </font>
    <font>
      <sz val="8"/>
      <color theme="1"/>
      <name val="Cambria"/>
      <family val="1"/>
      <scheme val="major"/>
    </font>
    <font>
      <b/>
      <sz val="9"/>
      <color theme="1"/>
      <name val="Cambria"/>
      <family val="1"/>
      <scheme val="major"/>
    </font>
    <font>
      <sz val="10"/>
      <color theme="1"/>
      <name val="Cambria"/>
      <family val="1"/>
      <scheme val="major"/>
    </font>
    <font>
      <sz val="11"/>
      <color indexed="8"/>
      <name val="Arial"/>
      <family val="2"/>
    </font>
    <font>
      <sz val="11"/>
      <color theme="1"/>
      <name val="Arial"/>
      <family val="2"/>
    </font>
    <font>
      <b/>
      <sz val="9"/>
      <color theme="1"/>
      <name val="Calibri"/>
      <family val="2"/>
      <scheme val="minor"/>
    </font>
    <font>
      <sz val="9"/>
      <name val="Cambria"/>
      <family val="1"/>
      <scheme val="major"/>
    </font>
    <font>
      <b/>
      <sz val="8"/>
      <color theme="1"/>
      <name val="Cambria"/>
      <family val="1"/>
      <scheme val="major"/>
    </font>
    <font>
      <b/>
      <sz val="8"/>
      <color theme="1"/>
      <name val="Calibri"/>
      <family val="2"/>
      <scheme val="minor"/>
    </font>
    <font>
      <b/>
      <sz val="10"/>
      <color theme="1"/>
      <name val="Cambria"/>
      <family val="1"/>
      <scheme val="major"/>
    </font>
    <font>
      <sz val="9"/>
      <color theme="1"/>
      <name val="Calibri"/>
      <family val="2"/>
      <scheme val="minor"/>
    </font>
    <font>
      <b/>
      <sz val="10"/>
      <color theme="1"/>
      <name val="Calibri"/>
      <family val="2"/>
      <scheme val="minor"/>
    </font>
    <font>
      <sz val="8"/>
      <color theme="1"/>
      <name val="Calibri"/>
      <family val="2"/>
      <scheme val="minor"/>
    </font>
    <font>
      <sz val="9"/>
      <color rgb="FF00B0F0"/>
      <name val="Cambria"/>
      <family val="1"/>
      <scheme val="major"/>
    </font>
    <font>
      <sz val="10"/>
      <color theme="1"/>
      <name val="Calibri"/>
      <family val="2"/>
      <scheme val="minor"/>
    </font>
    <font>
      <sz val="9"/>
      <name val="Calibri"/>
      <family val="2"/>
      <scheme val="minor"/>
    </font>
    <font>
      <sz val="9"/>
      <color rgb="FFFF0000"/>
      <name val="Calibri"/>
      <family val="2"/>
      <scheme val="minor"/>
    </font>
    <font>
      <sz val="9"/>
      <color theme="0"/>
      <name val="Calibri"/>
      <family val="2"/>
      <scheme val="minor"/>
    </font>
    <font>
      <b/>
      <sz val="9"/>
      <color indexed="81"/>
      <name val="Tahoma"/>
      <family val="2"/>
    </font>
    <font>
      <sz val="9"/>
      <color indexed="81"/>
      <name val="Tahoma"/>
      <family val="2"/>
    </font>
  </fonts>
  <fills count="41">
    <fill>
      <patternFill patternType="none"/>
    </fill>
    <fill>
      <patternFill patternType="gray125"/>
    </fill>
    <fill>
      <patternFill patternType="solid">
        <fgColor rgb="FF006666"/>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theme="3" tint="-0.49998474074526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bgColor indexed="64"/>
      </patternFill>
    </fill>
    <fill>
      <patternFill patternType="solid">
        <fgColor rgb="FF92D050"/>
        <bgColor indexed="64"/>
      </patternFill>
    </fill>
    <fill>
      <patternFill patternType="solid">
        <fgColor theme="3" tint="0.39997558519241921"/>
        <bgColor indexed="64"/>
      </patternFill>
    </fill>
    <fill>
      <patternFill patternType="solid">
        <fgColor rgb="FFFFC000"/>
        <bgColor indexed="64"/>
      </patternFill>
    </fill>
    <fill>
      <patternFill patternType="solid">
        <fgColor theme="6" tint="0.59999389629810485"/>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rgb="FF00B050"/>
        <bgColor indexed="64"/>
      </patternFill>
    </fill>
    <fill>
      <patternFill patternType="solid">
        <fgColor theme="4"/>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rgb="FF00B0F0"/>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6699"/>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rgb="FF0070C0"/>
        <bgColor indexed="64"/>
      </patternFill>
    </fill>
    <fill>
      <patternFill patternType="solid">
        <fgColor rgb="FFFF00FF"/>
        <bgColor indexed="64"/>
      </patternFill>
    </fill>
    <fill>
      <patternFill patternType="solid">
        <fgColor rgb="FF09E72E"/>
        <bgColor indexed="64"/>
      </patternFill>
    </fill>
    <fill>
      <patternFill patternType="solid">
        <fgColor rgb="FFFF9900"/>
        <bgColor indexed="64"/>
      </patternFill>
    </fill>
  </fills>
  <borders count="129">
    <border>
      <left/>
      <right/>
      <top/>
      <bottom/>
      <diagonal/>
    </border>
    <border>
      <left style="hair">
        <color theme="8" tint="-0.499984740745262"/>
      </left>
      <right style="hair">
        <color theme="8" tint="-0.499984740745262"/>
      </right>
      <top style="hair">
        <color theme="8" tint="-0.499984740745262"/>
      </top>
      <bottom style="hair">
        <color theme="8" tint="-0.499984740745262"/>
      </bottom>
      <diagonal/>
    </border>
    <border>
      <left style="dashDotDot">
        <color theme="8" tint="0.39997558519241921"/>
      </left>
      <right style="dashDotDot">
        <color theme="8" tint="0.39997558519241921"/>
      </right>
      <top style="dashDotDot">
        <color theme="8" tint="0.39997558519241921"/>
      </top>
      <bottom style="dashDotDot">
        <color theme="8" tint="0.39997558519241921"/>
      </bottom>
      <diagonal/>
    </border>
    <border>
      <left style="dashDotDot">
        <color theme="8" tint="-0.499984740745262"/>
      </left>
      <right style="dashDotDot">
        <color theme="8" tint="-0.499984740745262"/>
      </right>
      <top/>
      <bottom/>
      <diagonal/>
    </border>
    <border>
      <left style="dashDotDot">
        <color theme="8" tint="0.39997558519241921"/>
      </left>
      <right/>
      <top style="dashDotDot">
        <color theme="8" tint="0.39997558519241921"/>
      </top>
      <bottom style="dashDotDot">
        <color theme="8" tint="0.39997558519241921"/>
      </bottom>
      <diagonal/>
    </border>
    <border>
      <left/>
      <right/>
      <top style="dashDotDot">
        <color theme="8" tint="0.39997558519241921"/>
      </top>
      <bottom style="dashDotDot">
        <color theme="8" tint="0.39997558519241921"/>
      </bottom>
      <diagonal/>
    </border>
    <border>
      <left/>
      <right style="dashDotDot">
        <color theme="8" tint="0.39997558519241921"/>
      </right>
      <top style="dashDotDot">
        <color theme="8" tint="0.39997558519241921"/>
      </top>
      <bottom style="dashDotDot">
        <color theme="8" tint="0.39997558519241921"/>
      </bottom>
      <diagonal/>
    </border>
    <border>
      <left/>
      <right/>
      <top style="dashDotDot">
        <color theme="8" tint="0.39997558519241921"/>
      </top>
      <bottom/>
      <diagonal/>
    </border>
    <border>
      <left style="hair">
        <color theme="8" tint="-0.499984740745262"/>
      </left>
      <right style="hair">
        <color theme="8" tint="-0.499984740745262"/>
      </right>
      <top style="hair">
        <color theme="8" tint="-0.499984740745262"/>
      </top>
      <bottom/>
      <diagonal/>
    </border>
    <border>
      <left style="hair">
        <color theme="8" tint="-0.499984740745262"/>
      </left>
      <right style="hair">
        <color theme="8" tint="-0.499984740745262"/>
      </right>
      <top/>
      <bottom style="hair">
        <color theme="8" tint="-0.499984740745262"/>
      </bottom>
      <diagonal/>
    </border>
    <border>
      <left style="hair">
        <color theme="8" tint="-0.499984740745262"/>
      </left>
      <right style="hair">
        <color theme="8" tint="-0.499984740745262"/>
      </right>
      <top/>
      <bottom/>
      <diagonal/>
    </border>
    <border>
      <left style="double">
        <color indexed="64"/>
      </left>
      <right style="dashDotDot">
        <color theme="8" tint="0.39997558519241921"/>
      </right>
      <top style="double">
        <color indexed="64"/>
      </top>
      <bottom style="dashDotDot">
        <color theme="8" tint="0.39997558519241921"/>
      </bottom>
      <diagonal/>
    </border>
    <border>
      <left style="dashDotDot">
        <color theme="8" tint="0.39997558519241921"/>
      </left>
      <right style="dashDotDot">
        <color theme="8" tint="0.39997558519241921"/>
      </right>
      <top style="double">
        <color indexed="64"/>
      </top>
      <bottom style="dashDotDot">
        <color theme="8" tint="0.39997558519241921"/>
      </bottom>
      <diagonal/>
    </border>
    <border>
      <left style="dashDotDot">
        <color theme="8" tint="0.39997558519241921"/>
      </left>
      <right style="double">
        <color indexed="64"/>
      </right>
      <top style="double">
        <color indexed="64"/>
      </top>
      <bottom style="dashDotDot">
        <color theme="8" tint="0.39997558519241921"/>
      </bottom>
      <diagonal/>
    </border>
    <border>
      <left style="double">
        <color indexed="64"/>
      </left>
      <right style="dashDotDot">
        <color theme="8" tint="0.39997558519241921"/>
      </right>
      <top style="dashDotDot">
        <color theme="8" tint="0.39997558519241921"/>
      </top>
      <bottom style="double">
        <color indexed="64"/>
      </bottom>
      <diagonal/>
    </border>
    <border>
      <left style="dashDotDot">
        <color theme="8" tint="0.39997558519241921"/>
      </left>
      <right style="dashDotDot">
        <color theme="8" tint="0.39997558519241921"/>
      </right>
      <top style="dashDotDot">
        <color theme="8" tint="0.39997558519241921"/>
      </top>
      <bottom style="double">
        <color indexed="64"/>
      </bottom>
      <diagonal/>
    </border>
    <border>
      <left style="dashDotDot">
        <color theme="8" tint="0.39997558519241921"/>
      </left>
      <right style="double">
        <color indexed="64"/>
      </right>
      <top style="dashDotDot">
        <color theme="8" tint="0.39997558519241921"/>
      </top>
      <bottom style="double">
        <color indexed="64"/>
      </bottom>
      <diagonal/>
    </border>
    <border>
      <left style="dashDotDot">
        <color theme="8" tint="0.39997558519241921"/>
      </left>
      <right style="dashDotDot">
        <color theme="8" tint="0.39997558519241921"/>
      </right>
      <top/>
      <bottom style="dashDotDot">
        <color theme="8" tint="0.39997558519241921"/>
      </bottom>
      <diagonal/>
    </border>
    <border>
      <left style="hair">
        <color theme="8" tint="-0.499984740745262"/>
      </left>
      <right/>
      <top style="hair">
        <color theme="8" tint="-0.499984740745262"/>
      </top>
      <bottom style="hair">
        <color theme="8" tint="-0.499984740745262"/>
      </bottom>
      <diagonal/>
    </border>
    <border>
      <left style="double">
        <color indexed="64"/>
      </left>
      <right style="hair">
        <color theme="8" tint="-0.499984740745262"/>
      </right>
      <top style="double">
        <color indexed="64"/>
      </top>
      <bottom/>
      <diagonal/>
    </border>
    <border>
      <left style="hair">
        <color theme="8" tint="-0.499984740745262"/>
      </left>
      <right style="hair">
        <color theme="8" tint="-0.499984740745262"/>
      </right>
      <top style="double">
        <color indexed="64"/>
      </top>
      <bottom/>
      <diagonal/>
    </border>
    <border>
      <left style="hair">
        <color theme="8" tint="-0.499984740745262"/>
      </left>
      <right style="double">
        <color indexed="64"/>
      </right>
      <top style="double">
        <color indexed="64"/>
      </top>
      <bottom/>
      <diagonal/>
    </border>
    <border>
      <left style="double">
        <color indexed="64"/>
      </left>
      <right style="hair">
        <color theme="8" tint="-0.499984740745262"/>
      </right>
      <top/>
      <bottom/>
      <diagonal/>
    </border>
    <border>
      <left style="hair">
        <color theme="8" tint="-0.499984740745262"/>
      </left>
      <right style="double">
        <color indexed="64"/>
      </right>
      <top/>
      <bottom/>
      <diagonal/>
    </border>
    <border>
      <left style="double">
        <color indexed="64"/>
      </left>
      <right style="hair">
        <color theme="8" tint="-0.499984740745262"/>
      </right>
      <top/>
      <bottom style="double">
        <color indexed="64"/>
      </bottom>
      <diagonal/>
    </border>
    <border>
      <left style="hair">
        <color theme="8" tint="-0.499984740745262"/>
      </left>
      <right style="hair">
        <color theme="8" tint="-0.499984740745262"/>
      </right>
      <top/>
      <bottom style="double">
        <color indexed="64"/>
      </bottom>
      <diagonal/>
    </border>
    <border>
      <left style="hair">
        <color theme="8" tint="-0.499984740745262"/>
      </left>
      <right style="double">
        <color indexed="64"/>
      </right>
      <top/>
      <bottom style="double">
        <color indexed="64"/>
      </bottom>
      <diagonal/>
    </border>
    <border>
      <left style="hair">
        <color theme="8" tint="-0.499984740745262"/>
      </left>
      <right/>
      <top/>
      <bottom/>
      <diagonal/>
    </border>
    <border>
      <left/>
      <right style="hair">
        <color theme="8" tint="-0.499984740745262"/>
      </right>
      <top/>
      <bottom/>
      <diagonal/>
    </border>
    <border>
      <left style="dashDotDot">
        <color theme="8" tint="0.39997558519241921"/>
      </left>
      <right/>
      <top/>
      <bottom style="dashDotDot">
        <color theme="8" tint="0.39997558519241921"/>
      </bottom>
      <diagonal/>
    </border>
    <border>
      <left/>
      <right/>
      <top/>
      <bottom style="dashDotDot">
        <color theme="8" tint="0.39997558519241921"/>
      </bottom>
      <diagonal/>
    </border>
    <border>
      <left/>
      <right style="dashDotDot">
        <color theme="8" tint="0.39997558519241921"/>
      </right>
      <top/>
      <bottom style="dashDotDot">
        <color theme="8" tint="0.39997558519241921"/>
      </bottom>
      <diagonal/>
    </border>
    <border>
      <left style="hair">
        <color theme="8" tint="-0.499984740745262"/>
      </left>
      <right style="double">
        <color theme="8" tint="-0.499984740745262"/>
      </right>
      <top style="double">
        <color indexed="64"/>
      </top>
      <bottom/>
      <diagonal/>
    </border>
    <border>
      <left style="hair">
        <color theme="8" tint="-0.499984740745262"/>
      </left>
      <right style="double">
        <color theme="8" tint="-0.499984740745262"/>
      </right>
      <top/>
      <bottom/>
      <diagonal/>
    </border>
    <border>
      <left style="dashDotDot">
        <color theme="8" tint="-0.499984740745262"/>
      </left>
      <right/>
      <top/>
      <bottom/>
      <diagonal/>
    </border>
    <border>
      <left/>
      <right style="dashDotDot">
        <color theme="8" tint="-0.499984740745262"/>
      </right>
      <top/>
      <bottom/>
      <diagonal/>
    </border>
    <border>
      <left style="double">
        <color indexed="64"/>
      </left>
      <right style="double">
        <color indexed="64"/>
      </right>
      <top style="double">
        <color indexed="64"/>
      </top>
      <bottom style="double">
        <color indexed="64"/>
      </bottom>
      <diagonal/>
    </border>
    <border>
      <left style="hair">
        <color theme="8" tint="-0.499984740745262"/>
      </left>
      <right/>
      <top style="double">
        <color indexed="64"/>
      </top>
      <bottom style="hair">
        <color theme="8" tint="-0.499984740745262"/>
      </bottom>
      <diagonal/>
    </border>
    <border>
      <left style="double">
        <color indexed="64"/>
      </left>
      <right style="hair">
        <color theme="8" tint="-0.499984740745262"/>
      </right>
      <top/>
      <bottom style="hair">
        <color theme="8" tint="-0.499984740745262"/>
      </bottom>
      <diagonal/>
    </border>
    <border>
      <left style="double">
        <color indexed="64"/>
      </left>
      <right style="hair">
        <color theme="8" tint="-0.499984740745262"/>
      </right>
      <top/>
      <bottom style="hair">
        <color indexed="64"/>
      </bottom>
      <diagonal/>
    </border>
    <border>
      <left style="hair">
        <color theme="8" tint="-0.499984740745262"/>
      </left>
      <right style="hair">
        <color theme="8" tint="-0.499984740745262"/>
      </right>
      <top/>
      <bottom style="hair">
        <color indexed="64"/>
      </bottom>
      <diagonal/>
    </border>
    <border>
      <left style="hair">
        <color theme="8" tint="-0.499984740745262"/>
      </left>
      <right style="double">
        <color indexed="64"/>
      </right>
      <top/>
      <bottom style="hair">
        <color indexed="64"/>
      </bottom>
      <diagonal/>
    </border>
    <border>
      <left style="double">
        <color indexed="64"/>
      </left>
      <right style="hair">
        <color theme="8" tint="-0.499984740745262"/>
      </right>
      <top style="hair">
        <color theme="8" tint="-0.499984740745262"/>
      </top>
      <bottom/>
      <diagonal/>
    </border>
    <border>
      <left style="double">
        <color indexed="64"/>
      </left>
      <right style="hair">
        <color theme="8" tint="-0.499984740745262"/>
      </right>
      <top style="hair">
        <color indexed="64"/>
      </top>
      <bottom/>
      <diagonal/>
    </border>
    <border>
      <left style="hair">
        <color theme="8" tint="-0.499984740745262"/>
      </left>
      <right style="hair">
        <color theme="8" tint="-0.499984740745262"/>
      </right>
      <top style="hair">
        <color indexed="64"/>
      </top>
      <bottom/>
      <diagonal/>
    </border>
    <border>
      <left style="hair">
        <color theme="8" tint="-0.499984740745262"/>
      </left>
      <right style="double">
        <color indexed="64"/>
      </right>
      <top style="hair">
        <color indexed="64"/>
      </top>
      <bottom/>
      <diagonal/>
    </border>
    <border>
      <left style="double">
        <color indexed="64"/>
      </left>
      <right style="hair">
        <color theme="8" tint="-0.499984740745262"/>
      </right>
      <top style="hair">
        <color indexed="64"/>
      </top>
      <bottom style="hair">
        <color indexed="64"/>
      </bottom>
      <diagonal/>
    </border>
    <border>
      <left style="hair">
        <color theme="8" tint="-0.499984740745262"/>
      </left>
      <right style="hair">
        <color theme="8" tint="-0.499984740745262"/>
      </right>
      <top style="hair">
        <color indexed="64"/>
      </top>
      <bottom style="hair">
        <color indexed="64"/>
      </bottom>
      <diagonal/>
    </border>
    <border>
      <left style="hair">
        <color theme="8" tint="-0.499984740745262"/>
      </left>
      <right style="double">
        <color indexed="64"/>
      </right>
      <top style="hair">
        <color indexed="64"/>
      </top>
      <bottom style="hair">
        <color indexed="64"/>
      </bottom>
      <diagonal/>
    </border>
    <border>
      <left style="double">
        <color indexed="64"/>
      </left>
      <right style="hair">
        <color theme="8" tint="-0.499984740745262"/>
      </right>
      <top style="hair">
        <color theme="8" tint="-0.499984740745262"/>
      </top>
      <bottom style="hair">
        <color theme="8" tint="-0.499984740745262"/>
      </bottom>
      <diagonal/>
    </border>
    <border>
      <left style="hair">
        <color theme="8" tint="-0.499984740745262"/>
      </left>
      <right style="double">
        <color indexed="64"/>
      </right>
      <top style="hair">
        <color theme="8" tint="-0.499984740745262"/>
      </top>
      <bottom style="hair">
        <color theme="8" tint="-0.499984740745262"/>
      </bottom>
      <diagonal/>
    </border>
    <border>
      <left style="double">
        <color indexed="64"/>
      </left>
      <right style="hair">
        <color theme="8" tint="-0.499984740745262"/>
      </right>
      <top style="double">
        <color indexed="64"/>
      </top>
      <bottom style="hair">
        <color indexed="64"/>
      </bottom>
      <diagonal/>
    </border>
    <border>
      <left style="hair">
        <color theme="8" tint="-0.499984740745262"/>
      </left>
      <right style="hair">
        <color theme="8" tint="-0.499984740745262"/>
      </right>
      <top style="double">
        <color indexed="64"/>
      </top>
      <bottom style="hair">
        <color indexed="64"/>
      </bottom>
      <diagonal/>
    </border>
    <border>
      <left style="hair">
        <color theme="8" tint="-0.499984740745262"/>
      </left>
      <right style="double">
        <color indexed="64"/>
      </right>
      <top style="double">
        <color indexed="64"/>
      </top>
      <bottom style="hair">
        <color indexed="64"/>
      </bottom>
      <diagonal/>
    </border>
    <border>
      <left style="hair">
        <color theme="8" tint="-0.499984740745262"/>
      </left>
      <right style="hair">
        <color theme="8" tint="-0.499984740745262"/>
      </right>
      <top style="hair">
        <color theme="8" tint="-0.499984740745262"/>
      </top>
      <bottom style="double">
        <color indexed="64"/>
      </bottom>
      <diagonal/>
    </border>
    <border>
      <left style="hair">
        <color theme="8" tint="-0.499984740745262"/>
      </left>
      <right style="double">
        <color indexed="64"/>
      </right>
      <top style="hair">
        <color theme="8" tint="-0.499984740745262"/>
      </top>
      <bottom style="double">
        <color indexed="64"/>
      </bottom>
      <diagonal/>
    </border>
    <border>
      <left style="double">
        <color indexed="64"/>
      </left>
      <right style="hair">
        <color theme="8" tint="-0.499984740745262"/>
      </right>
      <top style="hair">
        <color indexed="64"/>
      </top>
      <bottom style="double">
        <color indexed="64"/>
      </bottom>
      <diagonal/>
    </border>
    <border>
      <left style="hair">
        <color theme="8" tint="-0.499984740745262"/>
      </left>
      <right style="hair">
        <color theme="8" tint="-0.499984740745262"/>
      </right>
      <top style="hair">
        <color indexed="64"/>
      </top>
      <bottom style="double">
        <color indexed="64"/>
      </bottom>
      <diagonal/>
    </border>
    <border>
      <left style="hair">
        <color theme="8" tint="-0.499984740745262"/>
      </left>
      <right style="double">
        <color indexed="64"/>
      </right>
      <top style="hair">
        <color indexed="64"/>
      </top>
      <bottom style="double">
        <color indexed="64"/>
      </bottom>
      <diagonal/>
    </border>
    <border>
      <left style="double">
        <color indexed="64"/>
      </left>
      <right style="hair">
        <color theme="8" tint="-0.499984740745262"/>
      </right>
      <top style="double">
        <color indexed="64"/>
      </top>
      <bottom style="double">
        <color indexed="64"/>
      </bottom>
      <diagonal/>
    </border>
    <border>
      <left style="hair">
        <color theme="8" tint="-0.499984740745262"/>
      </left>
      <right style="hair">
        <color theme="8" tint="-0.499984740745262"/>
      </right>
      <top style="double">
        <color indexed="64"/>
      </top>
      <bottom style="double">
        <color indexed="64"/>
      </bottom>
      <diagonal/>
    </border>
    <border>
      <left style="hair">
        <color theme="8" tint="-0.499984740745262"/>
      </left>
      <right style="double">
        <color indexed="64"/>
      </right>
      <top style="double">
        <color indexed="64"/>
      </top>
      <bottom style="double">
        <color indexed="64"/>
      </bottom>
      <diagonal/>
    </border>
    <border>
      <left style="dashDotDot">
        <color theme="8" tint="0.39997558519241921"/>
      </left>
      <right style="dashDotDot">
        <color theme="8" tint="0.39997558519241921"/>
      </right>
      <top style="dashDotDot">
        <color theme="8" tint="0.39997558519241921"/>
      </top>
      <bottom/>
      <diagonal/>
    </border>
    <border>
      <left style="double">
        <color indexed="64"/>
      </left>
      <right style="dashDotDot">
        <color theme="8" tint="0.39997558519241921"/>
      </right>
      <top style="double">
        <color indexed="64"/>
      </top>
      <bottom/>
      <diagonal/>
    </border>
    <border>
      <left style="dashDotDot">
        <color theme="8" tint="0.39997558519241921"/>
      </left>
      <right style="double">
        <color indexed="64"/>
      </right>
      <top style="double">
        <color indexed="64"/>
      </top>
      <bottom/>
      <diagonal/>
    </border>
    <border>
      <left style="double">
        <color indexed="64"/>
      </left>
      <right style="dashDotDot">
        <color theme="8" tint="0.39997558519241921"/>
      </right>
      <top/>
      <bottom style="dashDotDot">
        <color theme="8" tint="0.39997558519241921"/>
      </bottom>
      <diagonal/>
    </border>
    <border>
      <left style="dashDotDot">
        <color theme="8" tint="0.39997558519241921"/>
      </left>
      <right style="double">
        <color indexed="64"/>
      </right>
      <top/>
      <bottom style="dashDotDot">
        <color theme="8" tint="0.39997558519241921"/>
      </bottom>
      <diagonal/>
    </border>
    <border>
      <left style="double">
        <color indexed="64"/>
      </left>
      <right style="dashDotDot">
        <color theme="8" tint="-0.499984740745262"/>
      </right>
      <top/>
      <bottom/>
      <diagonal/>
    </border>
    <border>
      <left style="dashDotDot">
        <color theme="8" tint="-0.499984740745262"/>
      </left>
      <right style="double">
        <color indexed="64"/>
      </right>
      <top/>
      <bottom/>
      <diagonal/>
    </border>
    <border>
      <left style="hair">
        <color theme="8" tint="-0.499984740745262"/>
      </left>
      <right style="double">
        <color indexed="64"/>
      </right>
      <top/>
      <bottom style="hair">
        <color theme="8" tint="-0.499984740745262"/>
      </bottom>
      <diagonal/>
    </border>
    <border>
      <left style="hair">
        <color theme="8" tint="-0.499984740745262"/>
      </left>
      <right style="double">
        <color indexed="64"/>
      </right>
      <top style="hair">
        <color indexed="64"/>
      </top>
      <bottom style="hair">
        <color theme="8" tint="-0.499984740745262"/>
      </bottom>
      <diagonal/>
    </border>
    <border>
      <left style="hair">
        <color theme="8" tint="-0.499984740745262"/>
      </left>
      <right/>
      <top style="hair">
        <color theme="8" tint="-0.499984740745262"/>
      </top>
      <bottom style="double">
        <color indexed="64"/>
      </bottom>
      <diagonal/>
    </border>
    <border>
      <left/>
      <right style="dashDotDot">
        <color theme="8" tint="0.39997558519241921"/>
      </right>
      <top style="dashDotDot">
        <color theme="8" tint="0.39997558519241921"/>
      </top>
      <bottom/>
      <diagonal/>
    </border>
    <border>
      <left/>
      <right style="dashDotDot">
        <color theme="8" tint="0.39997558519241921"/>
      </right>
      <top/>
      <bottom/>
      <diagonal/>
    </border>
    <border>
      <left/>
      <right/>
      <top/>
      <bottom style="double">
        <color indexed="64"/>
      </bottom>
      <diagonal/>
    </border>
    <border>
      <left/>
      <right style="dashDotDot">
        <color theme="8" tint="0.39997558519241921"/>
      </right>
      <top/>
      <bottom style="double">
        <color indexed="64"/>
      </bottom>
      <diagonal/>
    </border>
    <border>
      <left style="dashDotDot">
        <color theme="8" tint="0.39997558519241921"/>
      </left>
      <right/>
      <top style="dashDotDot">
        <color theme="8" tint="0.39997558519241921"/>
      </top>
      <bottom/>
      <diagonal/>
    </border>
    <border>
      <left style="hair">
        <color theme="8" tint="-0.499984740745262"/>
      </left>
      <right/>
      <top/>
      <bottom style="double">
        <color indexed="64"/>
      </bottom>
      <diagonal/>
    </border>
    <border>
      <left style="double">
        <color indexed="64"/>
      </left>
      <right/>
      <top/>
      <bottom/>
      <diagonal/>
    </border>
    <border>
      <left/>
      <right/>
      <top style="double">
        <color indexed="64"/>
      </top>
      <bottom/>
      <diagonal/>
    </border>
    <border>
      <left style="double">
        <color indexed="64"/>
      </left>
      <right style="dashDotDot">
        <color theme="8" tint="0.39997558519241921"/>
      </right>
      <top/>
      <bottom style="double">
        <color indexed="64"/>
      </bottom>
      <diagonal/>
    </border>
    <border>
      <left style="double">
        <color indexed="64"/>
      </left>
      <right/>
      <top style="double">
        <color indexed="64"/>
      </top>
      <bottom/>
      <diagonal/>
    </border>
    <border>
      <left style="double">
        <color indexed="64"/>
      </left>
      <right/>
      <top style="double">
        <color indexed="64"/>
      </top>
      <bottom style="hair">
        <color theme="8" tint="-0.499984740745262"/>
      </bottom>
      <diagonal/>
    </border>
    <border>
      <left style="double">
        <color indexed="64"/>
      </left>
      <right/>
      <top/>
      <bottom style="double">
        <color indexed="64"/>
      </bottom>
      <diagonal/>
    </border>
    <border>
      <left style="double">
        <color indexed="64"/>
      </left>
      <right/>
      <top style="hair">
        <color theme="8" tint="-0.499984740745262"/>
      </top>
      <bottom style="double">
        <color indexed="64"/>
      </bottom>
      <diagonal/>
    </border>
    <border>
      <left style="hair">
        <color theme="8" tint="-0.499984740745262"/>
      </left>
      <right/>
      <top style="hair">
        <color theme="8" tint="-0.499984740745262"/>
      </top>
      <bottom/>
      <diagonal/>
    </border>
    <border>
      <left style="hair">
        <color indexed="64"/>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dashDotDot">
        <color theme="8" tint="0.39997558519241921"/>
      </right>
      <top style="hair">
        <color indexed="64"/>
      </top>
      <bottom style="dashDotDot">
        <color theme="8" tint="0.39997558519241921"/>
      </bottom>
      <diagonal/>
    </border>
    <border>
      <left style="dashDotDot">
        <color theme="8" tint="0.39997558519241921"/>
      </left>
      <right style="dashDotDot">
        <color theme="8" tint="0.39997558519241921"/>
      </right>
      <top style="hair">
        <color indexed="64"/>
      </top>
      <bottom style="dashDotDot">
        <color theme="8" tint="0.39997558519241921"/>
      </bottom>
      <diagonal/>
    </border>
    <border>
      <left style="dashDotDot">
        <color theme="8" tint="0.39997558519241921"/>
      </left>
      <right style="double">
        <color indexed="64"/>
      </right>
      <top style="hair">
        <color indexed="64"/>
      </top>
      <bottom style="dashDotDot">
        <color theme="8" tint="0.39997558519241921"/>
      </bottom>
      <diagonal/>
    </border>
    <border>
      <left style="dashDotDot">
        <color theme="8" tint="0.39997558519241921"/>
      </left>
      <right style="hair">
        <color indexed="64"/>
      </right>
      <top style="hair">
        <color indexed="64"/>
      </top>
      <bottom style="dashDotDot">
        <color theme="8" tint="0.39997558519241921"/>
      </bottom>
      <diagonal/>
    </border>
    <border>
      <left style="hair">
        <color indexed="64"/>
      </left>
      <right style="double">
        <color indexed="64"/>
      </right>
      <top style="double">
        <color indexed="64"/>
      </top>
      <bottom style="double">
        <color indexed="64"/>
      </bottom>
      <diagonal/>
    </border>
    <border>
      <left style="dashDotDot">
        <color theme="8" tint="0.39997558519241921"/>
      </left>
      <right style="hair">
        <color indexed="64"/>
      </right>
      <top style="dashDotDot">
        <color theme="8" tint="0.39997558519241921"/>
      </top>
      <bottom style="double">
        <color indexed="64"/>
      </bottom>
      <diagonal/>
    </border>
    <border>
      <left style="hair">
        <color theme="8" tint="-0.499984740745262"/>
      </left>
      <right/>
      <top style="hair">
        <color theme="8" tint="-0.499984740745262"/>
      </top>
      <bottom style="hair">
        <color indexed="64"/>
      </bottom>
      <diagonal/>
    </border>
    <border>
      <left style="hair">
        <color theme="8" tint="-0.499984740745262"/>
      </left>
      <right/>
      <top style="double">
        <color indexed="64"/>
      </top>
      <bottom style="double">
        <color indexed="64"/>
      </bottom>
      <diagonal/>
    </border>
    <border>
      <left style="hair">
        <color theme="8" tint="-0.499984740745262"/>
      </left>
      <right style="double">
        <color theme="8" tint="-0.499984740745262"/>
      </right>
      <top/>
      <bottom style="double">
        <color indexed="64"/>
      </bottom>
      <diagonal/>
    </border>
    <border>
      <left style="double">
        <color theme="8" tint="-0.499984740745262"/>
      </left>
      <right style="hair">
        <color theme="8" tint="-0.499984740745262"/>
      </right>
      <top style="double">
        <color indexed="64"/>
      </top>
      <bottom/>
      <diagonal/>
    </border>
    <border>
      <left style="double">
        <color theme="8" tint="-0.499984740745262"/>
      </left>
      <right style="hair">
        <color theme="8" tint="-0.499984740745262"/>
      </right>
      <top/>
      <bottom/>
      <diagonal/>
    </border>
    <border>
      <left style="double">
        <color theme="8" tint="-0.499984740745262"/>
      </left>
      <right style="hair">
        <color theme="8" tint="-0.499984740745262"/>
      </right>
      <top/>
      <bottom style="double">
        <color indexed="64"/>
      </bottom>
      <diagonal/>
    </border>
    <border>
      <left style="hair">
        <color theme="8" tint="-0.499984740745262"/>
      </left>
      <right style="double">
        <color theme="8" tint="-0.499984740745262"/>
      </right>
      <top/>
      <bottom style="hair">
        <color indexed="64"/>
      </bottom>
      <diagonal/>
    </border>
    <border>
      <left style="double">
        <color theme="8" tint="-0.499984740745262"/>
      </left>
      <right style="hair">
        <color theme="8" tint="-0.499984740745262"/>
      </right>
      <top style="hair">
        <color indexed="64"/>
      </top>
      <bottom style="hair">
        <color indexed="64"/>
      </bottom>
      <diagonal/>
    </border>
    <border>
      <left style="hair">
        <color theme="8" tint="-0.499984740745262"/>
      </left>
      <right style="double">
        <color theme="8" tint="-0.499984740745262"/>
      </right>
      <top style="hair">
        <color indexed="64"/>
      </top>
      <bottom style="hair">
        <color indexed="64"/>
      </bottom>
      <diagonal/>
    </border>
    <border>
      <left style="hair">
        <color theme="8" tint="-0.499984740745262"/>
      </left>
      <right style="double">
        <color indexed="64"/>
      </right>
      <top style="hair">
        <color theme="8" tint="-0.499984740745262"/>
      </top>
      <bottom/>
      <diagonal/>
    </border>
    <border>
      <left style="hair">
        <color theme="8" tint="-0.499984740745262"/>
      </left>
      <right style="double">
        <color theme="8" tint="-0.499984740745262"/>
      </right>
      <top style="hair">
        <color indexed="64"/>
      </top>
      <bottom style="double">
        <color indexed="64"/>
      </bottom>
      <diagonal/>
    </border>
    <border>
      <left style="double">
        <color theme="8" tint="-0.499984740745262"/>
      </left>
      <right style="hair">
        <color theme="8" tint="-0.499984740745262"/>
      </right>
      <top style="hair">
        <color indexed="64"/>
      </top>
      <bottom style="double">
        <color indexed="64"/>
      </bottom>
      <diagonal/>
    </border>
    <border>
      <left style="dashDotDot">
        <color theme="8" tint="0.39997558519241921"/>
      </left>
      <right/>
      <top style="dashDotDot">
        <color theme="8" tint="0.39997558519241921"/>
      </top>
      <bottom style="double">
        <color indexed="64"/>
      </bottom>
      <diagonal/>
    </border>
    <border>
      <left/>
      <right/>
      <top style="dashDotDot">
        <color theme="8" tint="0.39997558519241921"/>
      </top>
      <bottom style="double">
        <color indexed="64"/>
      </bottom>
      <diagonal/>
    </border>
    <border>
      <left/>
      <right style="dashDotDot">
        <color theme="8" tint="0.39997558519241921"/>
      </right>
      <top style="dashDotDot">
        <color theme="8" tint="0.39997558519241921"/>
      </top>
      <bottom style="double">
        <color indexed="64"/>
      </bottom>
      <diagonal/>
    </border>
    <border>
      <left style="hair">
        <color theme="8" tint="-0.499984740745262"/>
      </left>
      <right style="hair">
        <color theme="8" tint="-0.499984740745262"/>
      </right>
      <top style="double">
        <color indexed="64"/>
      </top>
      <bottom style="hair">
        <color theme="8" tint="-0.499984740745262"/>
      </bottom>
      <diagonal/>
    </border>
    <border>
      <left style="hair">
        <color theme="8" tint="-0.499984740745262"/>
      </left>
      <right/>
      <top/>
      <bottom style="hair">
        <color theme="8" tint="-0.499984740745262"/>
      </bottom>
      <diagonal/>
    </border>
    <border>
      <left style="hair">
        <color theme="8" tint="-0.499984740745262"/>
      </left>
      <right style="double">
        <color indexed="64"/>
      </right>
      <top style="hair">
        <color theme="8" tint="-0.499984740745262"/>
      </top>
      <bottom style="hair">
        <color indexed="64"/>
      </bottom>
      <diagonal/>
    </border>
    <border>
      <left style="double">
        <color indexed="64"/>
      </left>
      <right style="double">
        <color indexed="64"/>
      </right>
      <top style="double">
        <color indexed="64"/>
      </top>
      <bottom style="hair">
        <color indexed="64"/>
      </bottom>
      <diagonal/>
    </border>
    <border>
      <left/>
      <right/>
      <top style="hair">
        <color indexed="64"/>
      </top>
      <bottom style="double">
        <color indexed="64"/>
      </bottom>
      <diagonal/>
    </border>
    <border>
      <left/>
      <right style="hair">
        <color theme="8" tint="-0.499984740745262"/>
      </right>
      <top/>
      <bottom style="double">
        <color indexed="64"/>
      </bottom>
      <diagonal/>
    </border>
    <border>
      <left/>
      <right style="hair">
        <color theme="8" tint="-0.499984740745262"/>
      </right>
      <top style="double">
        <color indexed="64"/>
      </top>
      <bottom/>
      <diagonal/>
    </border>
    <border>
      <left style="double">
        <color indexed="64"/>
      </left>
      <right style="hair">
        <color theme="8" tint="-0.499984740745262"/>
      </right>
      <top style="double">
        <color indexed="64"/>
      </top>
      <bottom style="hair">
        <color theme="8" tint="-0.499984740745262"/>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3" fillId="0" borderId="0"/>
    <xf numFmtId="0" fontId="3" fillId="0" borderId="0"/>
    <xf numFmtId="0" fontId="4" fillId="0" borderId="0"/>
    <xf numFmtId="0" fontId="3" fillId="0" borderId="0"/>
    <xf numFmtId="43" fontId="3" fillId="0" borderId="0" applyFont="0" applyFill="0" applyBorder="0" applyAlignment="0" applyProtection="0"/>
    <xf numFmtId="0" fontId="3" fillId="0" borderId="0"/>
  </cellStyleXfs>
  <cellXfs count="895">
    <xf numFmtId="0" fontId="0" fillId="0" borderId="0" xfId="0"/>
    <xf numFmtId="0" fontId="1" fillId="0" borderId="0" xfId="0" applyFont="1"/>
    <xf numFmtId="0" fontId="1" fillId="0" borderId="0" xfId="0" applyFont="1" applyAlignment="1">
      <alignment wrapText="1"/>
    </xf>
    <xf numFmtId="0" fontId="1" fillId="0" borderId="1" xfId="0" applyFont="1" applyBorder="1" applyAlignment="1">
      <alignment wrapText="1"/>
    </xf>
    <xf numFmtId="0" fontId="1" fillId="0" borderId="0" xfId="0" applyFont="1" applyAlignment="1">
      <alignment vertical="center"/>
    </xf>
    <xf numFmtId="0" fontId="5" fillId="0" borderId="0" xfId="0" applyFont="1"/>
    <xf numFmtId="0" fontId="1" fillId="0" borderId="0" xfId="0" applyFont="1" applyAlignment="1">
      <alignment vertical="center" wrapText="1"/>
    </xf>
    <xf numFmtId="0" fontId="1" fillId="0" borderId="18" xfId="0" applyFont="1" applyBorder="1" applyAlignment="1">
      <alignment horizontal="justify" vertical="center" wrapText="1"/>
    </xf>
    <xf numFmtId="0" fontId="1" fillId="0" borderId="18" xfId="0" applyFont="1" applyBorder="1" applyAlignment="1">
      <alignment horizontal="left" vertical="center" wrapText="1"/>
    </xf>
    <xf numFmtId="0" fontId="1" fillId="0" borderId="18" xfId="0" applyFont="1" applyBorder="1" applyAlignment="1">
      <alignment vertical="center" wrapText="1"/>
    </xf>
    <xf numFmtId="0" fontId="6" fillId="0" borderId="0" xfId="0" applyFont="1" applyAlignment="1">
      <alignment horizontal="center" vertical="center" wrapText="1"/>
    </xf>
    <xf numFmtId="0" fontId="9" fillId="0" borderId="0" xfId="0" applyFont="1" applyAlignment="1">
      <alignment vertical="center"/>
    </xf>
    <xf numFmtId="0" fontId="10" fillId="0" borderId="0" xfId="0" applyFont="1" applyAlignment="1">
      <alignment vertical="center"/>
    </xf>
    <xf numFmtId="0" fontId="0" fillId="0" borderId="0" xfId="0" applyFont="1"/>
    <xf numFmtId="0" fontId="9" fillId="0" borderId="0" xfId="0" applyFont="1"/>
    <xf numFmtId="0" fontId="5" fillId="0" borderId="0" xfId="0" applyFont="1" applyAlignment="1">
      <alignment vertical="center"/>
    </xf>
    <xf numFmtId="0" fontId="0" fillId="0" borderId="0" xfId="0" applyAlignment="1">
      <alignment vertical="center"/>
    </xf>
    <xf numFmtId="0" fontId="1" fillId="0" borderId="0" xfId="0" applyFont="1" applyAlignment="1">
      <alignment horizontal="left" wrapText="1"/>
    </xf>
    <xf numFmtId="0" fontId="1" fillId="0" borderId="0" xfId="0" applyFont="1" applyAlignment="1">
      <alignment horizontal="left"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0" xfId="0" applyFont="1" applyAlignment="1">
      <alignment horizontal="center" vertical="center" wrapText="1"/>
    </xf>
    <xf numFmtId="0" fontId="2" fillId="0" borderId="37" xfId="0" applyFont="1" applyBorder="1" applyAlignment="1">
      <alignment horizontal="left" vertical="center" wrapText="1"/>
    </xf>
    <xf numFmtId="0" fontId="2" fillId="0" borderId="18" xfId="0" applyFont="1" applyBorder="1" applyAlignment="1">
      <alignment horizontal="left" vertical="center" wrapText="1"/>
    </xf>
    <xf numFmtId="0" fontId="2" fillId="0" borderId="22" xfId="0" applyFont="1" applyBorder="1" applyAlignment="1">
      <alignment vertical="center" wrapText="1"/>
    </xf>
    <xf numFmtId="164" fontId="2" fillId="0" borderId="10" xfId="0" applyNumberFormat="1" applyFont="1" applyBorder="1" applyAlignment="1">
      <alignment vertical="center" wrapText="1"/>
    </xf>
    <xf numFmtId="0" fontId="2" fillId="0" borderId="10" xfId="0" applyFont="1" applyBorder="1" applyAlignment="1">
      <alignment vertical="center" wrapText="1"/>
    </xf>
    <xf numFmtId="43" fontId="2" fillId="0" borderId="10" xfId="5" applyFont="1" applyBorder="1" applyAlignment="1">
      <alignment vertical="center" wrapText="1"/>
    </xf>
    <xf numFmtId="43" fontId="2" fillId="0" borderId="23" xfId="5" applyFont="1" applyFill="1" applyBorder="1" applyAlignment="1">
      <alignment vertical="center" wrapText="1"/>
    </xf>
    <xf numFmtId="43" fontId="2" fillId="0" borderId="10" xfId="5" applyFont="1" applyFill="1" applyBorder="1" applyAlignment="1">
      <alignment vertical="center" wrapText="1"/>
    </xf>
    <xf numFmtId="0" fontId="2" fillId="0" borderId="10" xfId="0" applyFont="1" applyFill="1" applyBorder="1" applyAlignment="1">
      <alignment vertical="center" wrapText="1"/>
    </xf>
    <xf numFmtId="164" fontId="2" fillId="0" borderId="23" xfId="5" applyNumberFormat="1" applyFont="1" applyFill="1" applyBorder="1" applyAlignment="1">
      <alignment vertical="center" wrapText="1"/>
    </xf>
    <xf numFmtId="0" fontId="2" fillId="0" borderId="46" xfId="0" applyFont="1" applyBorder="1" applyAlignment="1">
      <alignment vertical="center" wrapText="1"/>
    </xf>
    <xf numFmtId="0" fontId="2" fillId="0" borderId="47" xfId="0" applyFont="1" applyBorder="1" applyAlignment="1">
      <alignment vertical="center" wrapText="1"/>
    </xf>
    <xf numFmtId="43" fontId="2" fillId="0" borderId="48" xfId="0" applyNumberFormat="1" applyFont="1" applyFill="1" applyBorder="1" applyAlignment="1">
      <alignment vertical="center" wrapText="1"/>
    </xf>
    <xf numFmtId="164" fontId="2" fillId="7" borderId="47" xfId="0" applyNumberFormat="1" applyFont="1" applyFill="1" applyBorder="1" applyAlignment="1">
      <alignment vertical="center" wrapText="1"/>
    </xf>
    <xf numFmtId="0" fontId="2" fillId="0" borderId="48"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16" fillId="0" borderId="18" xfId="0" applyFont="1" applyBorder="1" applyAlignment="1">
      <alignment horizontal="left" vertical="center" wrapText="1"/>
    </xf>
    <xf numFmtId="0" fontId="2" fillId="0" borderId="51" xfId="0" applyFont="1" applyBorder="1" applyAlignment="1">
      <alignment vertical="center" wrapText="1"/>
    </xf>
    <xf numFmtId="164" fontId="2" fillId="11" borderId="52" xfId="0" applyNumberFormat="1" applyFont="1" applyFill="1" applyBorder="1" applyAlignment="1">
      <alignment vertical="center" wrapText="1"/>
    </xf>
    <xf numFmtId="0" fontId="2" fillId="0" borderId="52" xfId="0" applyFont="1" applyBorder="1" applyAlignment="1">
      <alignment vertical="center" wrapText="1"/>
    </xf>
    <xf numFmtId="0" fontId="2" fillId="0" borderId="53" xfId="0" applyFont="1" applyBorder="1" applyAlignment="1">
      <alignment vertical="center" wrapText="1"/>
    </xf>
    <xf numFmtId="0" fontId="2" fillId="0" borderId="39" xfId="0" applyFont="1" applyBorder="1" applyAlignment="1">
      <alignment vertical="center" wrapText="1"/>
    </xf>
    <xf numFmtId="164" fontId="2" fillId="12" borderId="47" xfId="0" applyNumberFormat="1" applyFont="1" applyFill="1" applyBorder="1" applyAlignment="1">
      <alignment vertical="center" wrapText="1"/>
    </xf>
    <xf numFmtId="0" fontId="2" fillId="0" borderId="23" xfId="0" applyFont="1" applyBorder="1" applyAlignment="1">
      <alignment vertical="center" wrapText="1"/>
    </xf>
    <xf numFmtId="0" fontId="16" fillId="0" borderId="18" xfId="0" applyFont="1" applyBorder="1" applyAlignment="1">
      <alignment vertical="center" wrapText="1"/>
    </xf>
    <xf numFmtId="164" fontId="2" fillId="13" borderId="40" xfId="0" applyNumberFormat="1" applyFont="1" applyFill="1" applyBorder="1" applyAlignment="1">
      <alignment vertical="center" wrapText="1"/>
    </xf>
    <xf numFmtId="164" fontId="2" fillId="0" borderId="47" xfId="0" applyNumberFormat="1" applyFont="1" applyBorder="1" applyAlignment="1">
      <alignment vertical="center" wrapText="1"/>
    </xf>
    <xf numFmtId="164" fontId="2" fillId="14" borderId="47" xfId="0" applyNumberFormat="1" applyFont="1" applyFill="1" applyBorder="1" applyAlignment="1">
      <alignment vertical="center" wrapText="1"/>
    </xf>
    <xf numFmtId="164" fontId="2" fillId="0" borderId="47" xfId="0" applyNumberFormat="1" applyFont="1" applyFill="1" applyBorder="1" applyAlignment="1">
      <alignment vertical="center" wrapText="1"/>
    </xf>
    <xf numFmtId="0" fontId="2" fillId="0" borderId="48" xfId="0" applyFont="1" applyFill="1" applyBorder="1" applyAlignment="1">
      <alignment vertical="center" wrapText="1"/>
    </xf>
    <xf numFmtId="0" fontId="2" fillId="0" borderId="46" xfId="0" applyFont="1" applyFill="1" applyBorder="1" applyAlignment="1">
      <alignment vertical="center" wrapText="1"/>
    </xf>
    <xf numFmtId="164" fontId="2" fillId="15" borderId="47" xfId="0" applyNumberFormat="1" applyFont="1" applyFill="1" applyBorder="1" applyAlignment="1">
      <alignment vertical="center" wrapText="1"/>
    </xf>
    <xf numFmtId="164" fontId="2" fillId="16" borderId="48" xfId="0" applyNumberFormat="1" applyFont="1" applyFill="1" applyBorder="1" applyAlignment="1">
      <alignment vertical="center" wrapText="1"/>
    </xf>
    <xf numFmtId="164" fontId="2" fillId="0" borderId="10" xfId="0" applyNumberFormat="1" applyFont="1" applyFill="1" applyBorder="1" applyAlignment="1">
      <alignment vertical="center" wrapText="1"/>
    </xf>
    <xf numFmtId="43" fontId="2" fillId="0" borderId="23" xfId="0" applyNumberFormat="1" applyFont="1" applyFill="1" applyBorder="1" applyAlignment="1">
      <alignment vertical="center" wrapText="1"/>
    </xf>
    <xf numFmtId="164" fontId="2" fillId="17" borderId="25" xfId="0" applyNumberFormat="1" applyFont="1" applyFill="1" applyBorder="1" applyAlignment="1">
      <alignment vertical="center" wrapText="1"/>
    </xf>
    <xf numFmtId="0" fontId="2" fillId="0" borderId="26" xfId="0" applyFont="1" applyBorder="1" applyAlignment="1">
      <alignment vertical="center" wrapText="1"/>
    </xf>
    <xf numFmtId="0" fontId="16" fillId="0" borderId="18" xfId="0" applyFont="1" applyBorder="1" applyAlignment="1">
      <alignment wrapText="1"/>
    </xf>
    <xf numFmtId="0" fontId="1" fillId="0" borderId="56" xfId="0" applyFont="1" applyBorder="1" applyAlignment="1">
      <alignment wrapText="1"/>
    </xf>
    <xf numFmtId="164" fontId="2" fillId="19" borderId="57" xfId="0" applyNumberFormat="1" applyFont="1" applyFill="1" applyBorder="1" applyAlignment="1">
      <alignment wrapText="1"/>
    </xf>
    <xf numFmtId="0" fontId="2" fillId="0" borderId="57" xfId="0" applyFont="1" applyBorder="1" applyAlignment="1">
      <alignment wrapText="1"/>
    </xf>
    <xf numFmtId="0" fontId="2" fillId="0" borderId="58" xfId="0" applyFont="1" applyBorder="1" applyAlignment="1">
      <alignment wrapText="1"/>
    </xf>
    <xf numFmtId="0" fontId="2" fillId="0" borderId="56" xfId="0" applyFont="1" applyBorder="1" applyAlignment="1">
      <alignment wrapText="1"/>
    </xf>
    <xf numFmtId="0" fontId="1" fillId="0" borderId="57" xfId="0" applyFont="1" applyBorder="1" applyAlignment="1">
      <alignment wrapText="1"/>
    </xf>
    <xf numFmtId="0" fontId="1" fillId="0" borderId="58" xfId="0" applyFont="1" applyBorder="1" applyAlignment="1">
      <alignment wrapText="1"/>
    </xf>
    <xf numFmtId="0" fontId="16" fillId="0" borderId="59" xfId="0" applyFont="1" applyBorder="1" applyAlignment="1">
      <alignment wrapText="1"/>
    </xf>
    <xf numFmtId="0" fontId="16" fillId="0" borderId="60" xfId="0" applyFont="1" applyFill="1" applyBorder="1" applyAlignment="1">
      <alignment wrapText="1"/>
    </xf>
    <xf numFmtId="0" fontId="16" fillId="0" borderId="60" xfId="0" applyFont="1" applyBorder="1" applyAlignment="1">
      <alignment wrapText="1"/>
    </xf>
    <xf numFmtId="164" fontId="2" fillId="10" borderId="61" xfId="5" applyNumberFormat="1" applyFont="1" applyFill="1" applyBorder="1" applyAlignment="1">
      <alignment wrapText="1"/>
    </xf>
    <xf numFmtId="164" fontId="2" fillId="0" borderId="59" xfId="5" applyNumberFormat="1" applyFont="1" applyBorder="1" applyAlignment="1">
      <alignment wrapText="1"/>
    </xf>
    <xf numFmtId="164" fontId="2" fillId="0" borderId="60" xfId="5" applyNumberFormat="1" applyFont="1" applyBorder="1" applyAlignment="1">
      <alignment wrapText="1"/>
    </xf>
    <xf numFmtId="0" fontId="16" fillId="0" borderId="0" xfId="0" applyFont="1" applyAlignment="1">
      <alignment wrapText="1"/>
    </xf>
    <xf numFmtId="0" fontId="0" fillId="6" borderId="0" xfId="0" applyFill="1"/>
    <xf numFmtId="164" fontId="2" fillId="20" borderId="23" xfId="5" applyNumberFormat="1" applyFont="1" applyFill="1" applyBorder="1" applyAlignment="1">
      <alignment vertical="center" wrapText="1"/>
    </xf>
    <xf numFmtId="164" fontId="2" fillId="20" borderId="22" xfId="5" applyNumberFormat="1" applyFont="1" applyFill="1" applyBorder="1" applyAlignment="1">
      <alignment vertical="center" wrapText="1"/>
    </xf>
    <xf numFmtId="0" fontId="2" fillId="0" borderId="56" xfId="0" applyFont="1" applyBorder="1" applyAlignment="1">
      <alignment vertical="center" wrapText="1"/>
    </xf>
    <xf numFmtId="164" fontId="2" fillId="10" borderId="57" xfId="0" applyNumberFormat="1" applyFont="1" applyFill="1" applyBorder="1" applyAlignment="1">
      <alignment vertical="center" wrapText="1"/>
    </xf>
    <xf numFmtId="0" fontId="2" fillId="0" borderId="57" xfId="0" applyFont="1" applyBorder="1" applyAlignment="1">
      <alignment vertical="center" wrapText="1"/>
    </xf>
    <xf numFmtId="164" fontId="2" fillId="10" borderId="58" xfId="0" applyNumberFormat="1" applyFont="1" applyFill="1" applyBorder="1" applyAlignment="1">
      <alignment vertical="center" wrapText="1"/>
    </xf>
    <xf numFmtId="43" fontId="2" fillId="0" borderId="58" xfId="0" applyNumberFormat="1" applyFont="1" applyFill="1" applyBorder="1" applyAlignment="1">
      <alignment vertical="center" wrapText="1"/>
    </xf>
    <xf numFmtId="0" fontId="16" fillId="0" borderId="70" xfId="0" applyFont="1" applyBorder="1" applyAlignment="1">
      <alignment wrapText="1"/>
    </xf>
    <xf numFmtId="0" fontId="16" fillId="0" borderId="71" xfId="0" applyFont="1" applyBorder="1" applyAlignment="1">
      <alignment horizontal="lef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7" xfId="0" applyFont="1" applyBorder="1" applyAlignment="1">
      <alignment horizontal="justify" vertical="center"/>
    </xf>
    <xf numFmtId="0" fontId="2" fillId="0" borderId="18" xfId="0" applyFont="1" applyBorder="1" applyAlignment="1">
      <alignment horizontal="justify" vertical="center"/>
    </xf>
    <xf numFmtId="0" fontId="2" fillId="0" borderId="71" xfId="0" applyFont="1" applyBorder="1" applyAlignment="1">
      <alignment horizontal="justify" vertical="center"/>
    </xf>
    <xf numFmtId="0" fontId="2" fillId="0" borderId="18" xfId="0" applyFont="1" applyBorder="1" applyAlignment="1">
      <alignment vertical="center" wrapText="1"/>
    </xf>
    <xf numFmtId="0" fontId="19" fillId="0" borderId="0" xfId="3" applyFont="1" applyFill="1" applyBorder="1" applyAlignment="1">
      <alignment horizontal="center" vertical="center" wrapText="1"/>
    </xf>
    <xf numFmtId="49" fontId="20" fillId="0" borderId="0" xfId="3" applyNumberFormat="1" applyFont="1" applyFill="1" applyBorder="1" applyAlignment="1">
      <alignment horizontal="center" vertical="center"/>
    </xf>
    <xf numFmtId="0" fontId="19" fillId="0" borderId="0" xfId="3" applyFont="1" applyFill="1" applyBorder="1" applyAlignment="1">
      <alignment horizontal="left" vertical="center" wrapText="1"/>
    </xf>
    <xf numFmtId="0" fontId="20" fillId="0" borderId="0" xfId="3" applyFont="1" applyFill="1" applyBorder="1" applyAlignment="1">
      <alignment horizontal="center" vertical="center"/>
    </xf>
    <xf numFmtId="0" fontId="0" fillId="0" borderId="0" xfId="0" applyFill="1" applyBorder="1"/>
    <xf numFmtId="0" fontId="2" fillId="0" borderId="0" xfId="0" applyFont="1" applyBorder="1" applyAlignment="1">
      <alignment vertical="center" wrapText="1"/>
    </xf>
    <xf numFmtId="0" fontId="2" fillId="0" borderId="71" xfId="0" applyFont="1" applyFill="1" applyBorder="1" applyAlignment="1">
      <alignment horizontal="left" vertical="center" wrapText="1"/>
    </xf>
    <xf numFmtId="0" fontId="1" fillId="0" borderId="24" xfId="0" applyFont="1" applyFill="1" applyBorder="1" applyAlignment="1">
      <alignment horizontal="center" wrapText="1"/>
    </xf>
    <xf numFmtId="164" fontId="2" fillId="11" borderId="25" xfId="0" applyNumberFormat="1" applyFont="1" applyFill="1" applyBorder="1" applyAlignment="1">
      <alignment horizontal="center" vertical="center" wrapText="1"/>
    </xf>
    <xf numFmtId="0" fontId="1" fillId="0" borderId="25" xfId="0" applyFont="1" applyFill="1" applyBorder="1" applyAlignment="1">
      <alignment horizontal="center" wrapText="1"/>
    </xf>
    <xf numFmtId="164" fontId="2" fillId="23" borderId="77" xfId="5" applyNumberFormat="1" applyFont="1" applyFill="1" applyBorder="1" applyAlignment="1">
      <alignment horizontal="center" vertical="center" wrapText="1"/>
    </xf>
    <xf numFmtId="164" fontId="2" fillId="0" borderId="77" xfId="5" applyNumberFormat="1" applyFont="1" applyFill="1" applyBorder="1" applyAlignment="1">
      <alignment horizontal="center" vertical="center" wrapText="1"/>
    </xf>
    <xf numFmtId="164" fontId="2" fillId="0" borderId="26" xfId="5" applyNumberFormat="1" applyFont="1" applyFill="1" applyBorder="1" applyAlignment="1">
      <alignment horizontal="center" vertical="center" wrapText="1"/>
    </xf>
    <xf numFmtId="0" fontId="0" fillId="0" borderId="78" xfId="0" applyFill="1" applyBorder="1"/>
    <xf numFmtId="0" fontId="0" fillId="0" borderId="0" xfId="0" applyFill="1"/>
    <xf numFmtId="0" fontId="2" fillId="0" borderId="79" xfId="0" applyFont="1" applyBorder="1" applyAlignment="1">
      <alignment wrapText="1"/>
    </xf>
    <xf numFmtId="0" fontId="2" fillId="0" borderId="0" xfId="0" applyFont="1" applyBorder="1" applyAlignment="1">
      <alignment wrapText="1"/>
    </xf>
    <xf numFmtId="0" fontId="2" fillId="0" borderId="74" xfId="0" applyFont="1" applyBorder="1" applyAlignment="1">
      <alignment wrapText="1"/>
    </xf>
    <xf numFmtId="0" fontId="2" fillId="0" borderId="0" xfId="0" applyFont="1" applyBorder="1" applyAlignment="1">
      <alignment horizontal="left" vertical="center" wrapText="1"/>
    </xf>
    <xf numFmtId="0" fontId="2" fillId="0" borderId="74" xfId="0" applyFont="1" applyFill="1" applyBorder="1" applyAlignment="1">
      <alignment horizontal="left" vertical="center" wrapText="1"/>
    </xf>
    <xf numFmtId="0" fontId="0" fillId="0" borderId="0" xfId="0" applyFont="1" applyAlignment="1"/>
    <xf numFmtId="0" fontId="0" fillId="0" borderId="0" xfId="0" applyAlignment="1"/>
    <xf numFmtId="0" fontId="17" fillId="0" borderId="13" xfId="0" applyFont="1" applyBorder="1" applyAlignment="1">
      <alignment vertical="center"/>
    </xf>
    <xf numFmtId="0" fontId="21" fillId="0" borderId="0" xfId="0" applyFont="1" applyAlignment="1">
      <alignment vertical="center"/>
    </xf>
    <xf numFmtId="0" fontId="17" fillId="0" borderId="16"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Alignment="1">
      <alignment horizontal="center" vertical="center" wrapText="1"/>
    </xf>
    <xf numFmtId="0" fontId="1" fillId="0" borderId="82" xfId="0" applyFont="1" applyBorder="1" applyAlignment="1">
      <alignment horizontal="left" vertical="center" wrapText="1"/>
    </xf>
    <xf numFmtId="43" fontId="2" fillId="26" borderId="52" xfId="0" applyNumberFormat="1" applyFont="1" applyFill="1" applyBorder="1" applyAlignment="1">
      <alignment vertical="center" wrapText="1"/>
    </xf>
    <xf numFmtId="164" fontId="2" fillId="0" borderId="53" xfId="5" applyNumberFormat="1" applyFont="1" applyFill="1" applyBorder="1" applyAlignment="1">
      <alignment vertical="center" wrapText="1"/>
    </xf>
    <xf numFmtId="0" fontId="1" fillId="0" borderId="84" xfId="0" applyFont="1" applyBorder="1" applyAlignment="1">
      <alignment horizontal="left" vertical="center" wrapText="1"/>
    </xf>
    <xf numFmtId="43" fontId="2" fillId="26" borderId="25" xfId="0" applyNumberFormat="1" applyFont="1" applyFill="1" applyBorder="1" applyAlignment="1">
      <alignment vertical="center" wrapText="1"/>
    </xf>
    <xf numFmtId="164" fontId="2" fillId="0" borderId="26" xfId="5" applyNumberFormat="1" applyFont="1" applyFill="1" applyBorder="1" applyAlignment="1">
      <alignment vertical="center" wrapText="1"/>
    </xf>
    <xf numFmtId="0" fontId="1" fillId="0" borderId="37" xfId="0" applyFont="1" applyBorder="1" applyAlignment="1">
      <alignment horizontal="left" vertical="center" wrapText="1"/>
    </xf>
    <xf numFmtId="0" fontId="1" fillId="0" borderId="71" xfId="0" applyFont="1" applyBorder="1" applyAlignment="1">
      <alignment horizontal="left" vertical="center" wrapText="1"/>
    </xf>
    <xf numFmtId="0" fontId="2" fillId="0" borderId="39" xfId="0" applyFont="1" applyBorder="1" applyAlignment="1"/>
    <xf numFmtId="164" fontId="2" fillId="21" borderId="40" xfId="0" applyNumberFormat="1" applyFont="1" applyFill="1" applyBorder="1" applyAlignment="1">
      <alignment vertical="center" wrapText="1"/>
    </xf>
    <xf numFmtId="0" fontId="2" fillId="0" borderId="40" xfId="0" applyFont="1" applyBorder="1" applyAlignment="1">
      <alignment wrapText="1"/>
    </xf>
    <xf numFmtId="0" fontId="2" fillId="0" borderId="41" xfId="0" applyFont="1" applyBorder="1" applyAlignment="1">
      <alignment wrapText="1"/>
    </xf>
    <xf numFmtId="0" fontId="2" fillId="0" borderId="46" xfId="0" applyFont="1" applyBorder="1" applyAlignment="1"/>
    <xf numFmtId="164" fontId="2" fillId="21" borderId="47" xfId="0" applyNumberFormat="1" applyFont="1" applyFill="1" applyBorder="1" applyAlignment="1">
      <alignment vertical="center" wrapText="1"/>
    </xf>
    <xf numFmtId="0" fontId="2" fillId="0" borderId="47" xfId="0" applyFont="1" applyBorder="1" applyAlignment="1">
      <alignment wrapText="1"/>
    </xf>
    <xf numFmtId="0" fontId="2" fillId="0" borderId="48" xfId="0" applyFont="1" applyBorder="1" applyAlignment="1">
      <alignment wrapText="1"/>
    </xf>
    <xf numFmtId="164" fontId="2" fillId="23" borderId="47" xfId="0" applyNumberFormat="1" applyFont="1" applyFill="1" applyBorder="1" applyAlignment="1">
      <alignment horizontal="center" vertical="center" wrapText="1"/>
    </xf>
    <xf numFmtId="164" fontId="2" fillId="0" borderId="47" xfId="0" applyNumberFormat="1" applyFont="1" applyBorder="1" applyAlignment="1">
      <alignment wrapText="1"/>
    </xf>
    <xf numFmtId="164" fontId="2" fillId="0" borderId="48" xfId="0" applyNumberFormat="1" applyFont="1" applyBorder="1" applyAlignment="1">
      <alignment wrapText="1"/>
    </xf>
    <xf numFmtId="0" fontId="2" fillId="0" borderId="85" xfId="0" applyFont="1" applyBorder="1" applyAlignment="1">
      <alignment horizontal="left" vertical="center" wrapText="1"/>
    </xf>
    <xf numFmtId="0" fontId="17" fillId="0" borderId="93" xfId="0" applyFont="1" applyBorder="1" applyAlignment="1">
      <alignment horizontal="center" vertical="center" wrapText="1"/>
    </xf>
    <xf numFmtId="0" fontId="2" fillId="0" borderId="94" xfId="0" applyFont="1" applyBorder="1" applyAlignment="1">
      <alignment horizontal="left" vertical="center" wrapText="1"/>
    </xf>
    <xf numFmtId="0" fontId="2" fillId="0" borderId="18" xfId="0" applyFont="1" applyBorder="1" applyAlignment="1">
      <alignment horizontal="justify" vertical="center" wrapText="1"/>
    </xf>
    <xf numFmtId="0" fontId="2" fillId="5" borderId="18" xfId="0" applyFont="1" applyFill="1" applyBorder="1" applyAlignment="1">
      <alignment horizontal="left" vertical="center" wrapText="1"/>
    </xf>
    <xf numFmtId="0" fontId="2" fillId="5" borderId="18" xfId="0" applyFont="1" applyFill="1" applyBorder="1" applyAlignment="1">
      <alignment horizontal="justify" vertical="center" wrapText="1"/>
    </xf>
    <xf numFmtId="0" fontId="2" fillId="0" borderId="59" xfId="0" applyFont="1" applyBorder="1" applyAlignment="1">
      <alignment vertical="center" wrapText="1"/>
    </xf>
    <xf numFmtId="0" fontId="2" fillId="0" borderId="95" xfId="0" applyFont="1" applyBorder="1" applyAlignment="1">
      <alignment horizontal="justify" vertical="center" wrapText="1"/>
    </xf>
    <xf numFmtId="0" fontId="2" fillId="0" borderId="59" xfId="0" applyFont="1" applyBorder="1" applyAlignment="1">
      <alignment horizontal="center" wrapText="1"/>
    </xf>
    <xf numFmtId="0" fontId="2" fillId="0" borderId="60" xfId="0" applyFont="1" applyBorder="1" applyAlignment="1">
      <alignment horizontal="center" wrapText="1"/>
    </xf>
    <xf numFmtId="0" fontId="2" fillId="0" borderId="61" xfId="0" applyFont="1" applyBorder="1" applyAlignment="1">
      <alignment horizontal="center" wrapText="1"/>
    </xf>
    <xf numFmtId="0" fontId="2" fillId="0" borderId="37" xfId="0" applyFont="1" applyBorder="1" applyAlignment="1">
      <alignment horizontal="justify" vertical="center" wrapText="1"/>
    </xf>
    <xf numFmtId="0" fontId="2" fillId="0" borderId="71" xfId="0" applyFont="1" applyBorder="1" applyAlignment="1">
      <alignment horizontal="justify" vertical="center" wrapText="1"/>
    </xf>
    <xf numFmtId="0" fontId="2" fillId="5" borderId="37" xfId="0" applyFont="1" applyFill="1" applyBorder="1" applyAlignment="1">
      <alignment horizontal="left" vertical="center" wrapText="1"/>
    </xf>
    <xf numFmtId="0" fontId="2" fillId="0" borderId="22" xfId="0" applyFont="1" applyBorder="1" applyAlignment="1">
      <alignment horizontal="center" vertical="center" wrapText="1"/>
    </xf>
    <xf numFmtId="0" fontId="1" fillId="0" borderId="24" xfId="0" applyFont="1" applyBorder="1" applyAlignment="1">
      <alignment horizontal="center" wrapText="1"/>
    </xf>
    <xf numFmtId="0" fontId="1" fillId="0" borderId="25" xfId="0" applyFont="1" applyBorder="1" applyAlignment="1">
      <alignment horizontal="center" wrapText="1"/>
    </xf>
    <xf numFmtId="0" fontId="1" fillId="0" borderId="26" xfId="0" applyFont="1" applyBorder="1" applyAlignment="1">
      <alignment horizont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0" xfId="0" applyFont="1" applyAlignment="1">
      <alignment vertical="center"/>
    </xf>
    <xf numFmtId="0" fontId="23" fillId="0" borderId="0" xfId="0" applyFont="1" applyAlignment="1">
      <alignment horizontal="center" vertical="center" wrapText="1"/>
    </xf>
    <xf numFmtId="164" fontId="2" fillId="11" borderId="10" xfId="0" applyNumberFormat="1" applyFont="1" applyFill="1" applyBorder="1" applyAlignment="1">
      <alignment vertical="center" wrapText="1"/>
    </xf>
    <xf numFmtId="164" fontId="2" fillId="0" borderId="58" xfId="0" applyNumberFormat="1" applyFont="1" applyFill="1" applyBorder="1" applyAlignment="1">
      <alignment vertical="center" wrapText="1"/>
    </xf>
    <xf numFmtId="0" fontId="2" fillId="0" borderId="46" xfId="0" applyFont="1" applyBorder="1" applyAlignment="1">
      <alignment wrapText="1"/>
    </xf>
    <xf numFmtId="164" fontId="2" fillId="0" borderId="48" xfId="0" applyNumberFormat="1" applyFont="1" applyFill="1" applyBorder="1" applyAlignment="1">
      <alignment vertical="center" wrapText="1"/>
    </xf>
    <xf numFmtId="164" fontId="2" fillId="11" borderId="47" xfId="0" applyNumberFormat="1" applyFont="1" applyFill="1" applyBorder="1" applyAlignment="1">
      <alignment vertical="center" wrapText="1"/>
    </xf>
    <xf numFmtId="164" fontId="2" fillId="21" borderId="48" xfId="0" applyNumberFormat="1" applyFont="1" applyFill="1" applyBorder="1" applyAlignment="1">
      <alignment vertical="center" wrapText="1"/>
    </xf>
    <xf numFmtId="164" fontId="2" fillId="23" borderId="47" xfId="0" applyNumberFormat="1" applyFont="1" applyFill="1" applyBorder="1" applyAlignment="1">
      <alignment vertical="center" wrapText="1"/>
    </xf>
    <xf numFmtId="164" fontId="2" fillId="27" borderId="57" xfId="0" applyNumberFormat="1" applyFont="1" applyFill="1" applyBorder="1" applyAlignment="1">
      <alignment vertical="center" wrapText="1"/>
    </xf>
    <xf numFmtId="0" fontId="2" fillId="5" borderId="19" xfId="0" applyFont="1" applyFill="1" applyBorder="1" applyAlignment="1">
      <alignment wrapText="1"/>
    </xf>
    <xf numFmtId="0" fontId="2" fillId="5" borderId="22" xfId="0" applyFont="1" applyFill="1" applyBorder="1" applyAlignment="1">
      <alignment wrapText="1"/>
    </xf>
    <xf numFmtId="0" fontId="2" fillId="5" borderId="24" xfId="0" applyFont="1" applyFill="1" applyBorder="1" applyAlignment="1">
      <alignment wrapText="1"/>
    </xf>
    <xf numFmtId="0" fontId="2" fillId="5" borderId="20" xfId="0" applyFont="1" applyFill="1" applyBorder="1" applyAlignment="1">
      <alignment wrapText="1"/>
    </xf>
    <xf numFmtId="0" fontId="2" fillId="5" borderId="32" xfId="0" applyFont="1" applyFill="1" applyBorder="1" applyAlignment="1">
      <alignment wrapText="1"/>
    </xf>
    <xf numFmtId="0" fontId="2" fillId="5" borderId="97" xfId="0" applyFont="1" applyFill="1" applyBorder="1" applyAlignment="1">
      <alignment wrapText="1"/>
    </xf>
    <xf numFmtId="0" fontId="2" fillId="5" borderId="21" xfId="0" applyFont="1" applyFill="1" applyBorder="1" applyAlignment="1">
      <alignment wrapText="1"/>
    </xf>
    <xf numFmtId="0" fontId="2" fillId="5" borderId="10" xfId="0" applyFont="1" applyFill="1" applyBorder="1" applyAlignment="1">
      <alignment wrapText="1"/>
    </xf>
    <xf numFmtId="0" fontId="2" fillId="5" borderId="33" xfId="0" applyFont="1" applyFill="1" applyBorder="1" applyAlignment="1">
      <alignment wrapText="1"/>
    </xf>
    <xf numFmtId="0" fontId="2" fillId="5" borderId="98" xfId="0" applyFont="1" applyFill="1" applyBorder="1" applyAlignment="1">
      <alignment wrapText="1"/>
    </xf>
    <xf numFmtId="0" fontId="2" fillId="5" borderId="23" xfId="0" applyFont="1" applyFill="1" applyBorder="1" applyAlignment="1">
      <alignment wrapText="1"/>
    </xf>
    <xf numFmtId="0" fontId="2" fillId="5" borderId="25" xfId="0" applyFont="1" applyFill="1" applyBorder="1" applyAlignment="1">
      <alignment wrapText="1"/>
    </xf>
    <xf numFmtId="0" fontId="2" fillId="5" borderId="96" xfId="0" applyFont="1" applyFill="1" applyBorder="1" applyAlignment="1">
      <alignment wrapText="1"/>
    </xf>
    <xf numFmtId="0" fontId="2" fillId="5" borderId="99" xfId="0" applyFont="1" applyFill="1" applyBorder="1" applyAlignment="1">
      <alignment wrapText="1"/>
    </xf>
    <xf numFmtId="0" fontId="2" fillId="5" borderId="26" xfId="0" applyFont="1" applyFill="1" applyBorder="1" applyAlignment="1">
      <alignment wrapText="1"/>
    </xf>
    <xf numFmtId="0" fontId="2" fillId="5" borderId="39" xfId="0" applyFont="1" applyFill="1" applyBorder="1" applyAlignment="1">
      <alignment wrapText="1"/>
    </xf>
    <xf numFmtId="0" fontId="2" fillId="5" borderId="40" xfId="0" applyFont="1" applyFill="1" applyBorder="1" applyAlignment="1">
      <alignment wrapText="1"/>
    </xf>
    <xf numFmtId="0" fontId="2" fillId="5" borderId="100" xfId="0" applyFont="1" applyFill="1" applyBorder="1" applyAlignment="1">
      <alignment wrapText="1"/>
    </xf>
    <xf numFmtId="0" fontId="2" fillId="5" borderId="101" xfId="0" applyFont="1" applyFill="1" applyBorder="1" applyAlignment="1">
      <alignment wrapText="1"/>
    </xf>
    <xf numFmtId="0" fontId="2" fillId="5" borderId="47" xfId="0" applyFont="1" applyFill="1" applyBorder="1" applyAlignment="1">
      <alignment wrapText="1"/>
    </xf>
    <xf numFmtId="0" fontId="2" fillId="5" borderId="102" xfId="0" applyFont="1" applyFill="1" applyBorder="1" applyAlignment="1">
      <alignment wrapText="1"/>
    </xf>
    <xf numFmtId="0" fontId="2" fillId="5" borderId="48" xfId="0" applyFont="1" applyFill="1" applyBorder="1" applyAlignment="1">
      <alignment wrapText="1"/>
    </xf>
    <xf numFmtId="164" fontId="2" fillId="18" borderId="40" xfId="0" applyNumberFormat="1" applyFont="1" applyFill="1" applyBorder="1" applyAlignment="1">
      <alignment vertical="center" wrapText="1"/>
    </xf>
    <xf numFmtId="164" fontId="2" fillId="5" borderId="20" xfId="0" applyNumberFormat="1" applyFont="1" applyFill="1" applyBorder="1" applyAlignment="1">
      <alignment wrapText="1"/>
    </xf>
    <xf numFmtId="164" fontId="2" fillId="5" borderId="32" xfId="0" applyNumberFormat="1" applyFont="1" applyFill="1" applyBorder="1" applyAlignment="1">
      <alignment wrapText="1"/>
    </xf>
    <xf numFmtId="164" fontId="2" fillId="5" borderId="97" xfId="0" applyNumberFormat="1" applyFont="1" applyFill="1" applyBorder="1" applyAlignment="1">
      <alignment wrapText="1"/>
    </xf>
    <xf numFmtId="164" fontId="2" fillId="5" borderId="10" xfId="0" applyNumberFormat="1" applyFont="1" applyFill="1" applyBorder="1" applyAlignment="1">
      <alignment wrapText="1"/>
    </xf>
    <xf numFmtId="164" fontId="2" fillId="5" borderId="33" xfId="0" applyNumberFormat="1" applyFont="1" applyFill="1" applyBorder="1" applyAlignment="1">
      <alignment wrapText="1"/>
    </xf>
    <xf numFmtId="164" fontId="2" fillId="5" borderId="98" xfId="0" applyNumberFormat="1" applyFont="1" applyFill="1" applyBorder="1" applyAlignment="1">
      <alignment wrapText="1"/>
    </xf>
    <xf numFmtId="0" fontId="2" fillId="5" borderId="50" xfId="0" applyFont="1" applyFill="1" applyBorder="1" applyAlignment="1">
      <alignment horizontal="justify" vertical="center" wrapText="1"/>
    </xf>
    <xf numFmtId="164" fontId="2" fillId="7" borderId="25" xfId="0" applyNumberFormat="1" applyFont="1" applyFill="1" applyBorder="1" applyAlignment="1">
      <alignment vertical="center" wrapText="1"/>
    </xf>
    <xf numFmtId="0" fontId="2" fillId="5" borderId="56" xfId="0" applyFont="1" applyFill="1" applyBorder="1" applyAlignment="1">
      <alignment wrapText="1"/>
    </xf>
    <xf numFmtId="0" fontId="2" fillId="5" borderId="57" xfId="0" applyFont="1" applyFill="1" applyBorder="1" applyAlignment="1">
      <alignment wrapText="1"/>
    </xf>
    <xf numFmtId="0" fontId="2" fillId="5" borderId="104" xfId="0" applyFont="1" applyFill="1" applyBorder="1" applyAlignment="1">
      <alignment wrapText="1"/>
    </xf>
    <xf numFmtId="0" fontId="2" fillId="5" borderId="105" xfId="0" applyFont="1" applyFill="1" applyBorder="1" applyAlignment="1">
      <alignment wrapText="1"/>
    </xf>
    <xf numFmtId="0" fontId="2" fillId="5" borderId="58" xfId="0" applyFont="1" applyFill="1" applyBorder="1" applyAlignment="1">
      <alignment wrapText="1"/>
    </xf>
    <xf numFmtId="164" fontId="2" fillId="23" borderId="57" xfId="0" applyNumberFormat="1" applyFont="1" applyFill="1" applyBorder="1" applyAlignment="1">
      <alignment vertical="center" wrapText="1"/>
    </xf>
    <xf numFmtId="0" fontId="2" fillId="0" borderId="50" xfId="0" applyFont="1" applyFill="1" applyBorder="1" applyAlignment="1">
      <alignment horizontal="justify" vertical="center" wrapText="1"/>
    </xf>
    <xf numFmtId="0" fontId="2" fillId="0" borderId="22" xfId="0" applyFont="1" applyFill="1" applyBorder="1" applyAlignment="1">
      <alignment wrapText="1"/>
    </xf>
    <xf numFmtId="0" fontId="2" fillId="0" borderId="10" xfId="0" applyFont="1" applyFill="1" applyBorder="1" applyAlignment="1">
      <alignment wrapText="1"/>
    </xf>
    <xf numFmtId="0" fontId="2" fillId="0" borderId="33" xfId="0" applyFont="1" applyFill="1" applyBorder="1" applyAlignment="1">
      <alignment wrapText="1"/>
    </xf>
    <xf numFmtId="0" fontId="2" fillId="0" borderId="98" xfId="0" applyFont="1" applyFill="1" applyBorder="1" applyAlignment="1">
      <alignment wrapText="1"/>
    </xf>
    <xf numFmtId="0" fontId="2" fillId="0" borderId="23" xfId="0" applyFont="1" applyFill="1" applyBorder="1" applyAlignment="1">
      <alignment wrapText="1"/>
    </xf>
    <xf numFmtId="0" fontId="2" fillId="0" borderId="61" xfId="0" applyFont="1" applyBorder="1" applyAlignment="1">
      <alignment horizontal="center" vertical="center" wrapText="1"/>
    </xf>
    <xf numFmtId="0" fontId="2" fillId="0" borderId="103" xfId="0" applyFont="1" applyBorder="1" applyAlignment="1">
      <alignment horizontal="justify" vertical="center" wrapText="1"/>
    </xf>
    <xf numFmtId="0" fontId="2" fillId="5" borderId="59" xfId="0" applyFont="1" applyFill="1" applyBorder="1" applyAlignment="1">
      <alignment vertical="center" wrapText="1"/>
    </xf>
    <xf numFmtId="0" fontId="2" fillId="0" borderId="61" xfId="0" applyFont="1" applyBorder="1" applyAlignment="1">
      <alignment horizontal="justify" vertical="center" wrapText="1"/>
    </xf>
    <xf numFmtId="0" fontId="26" fillId="0" borderId="0" xfId="0" applyFont="1"/>
    <xf numFmtId="0" fontId="27" fillId="0" borderId="0" xfId="0" applyFont="1" applyAlignment="1">
      <alignment vertical="center"/>
    </xf>
    <xf numFmtId="0" fontId="1" fillId="0" borderId="24" xfId="0" applyFont="1" applyBorder="1" applyAlignment="1">
      <alignment vertical="center" wrapText="1"/>
    </xf>
    <xf numFmtId="0" fontId="2" fillId="0" borderId="74" xfId="0" applyFont="1" applyBorder="1" applyAlignment="1">
      <alignment vertical="center" wrapText="1"/>
    </xf>
    <xf numFmtId="0" fontId="2" fillId="0" borderId="79" xfId="0" applyFont="1" applyBorder="1" applyAlignment="1">
      <alignment vertical="center" wrapText="1"/>
    </xf>
    <xf numFmtId="0" fontId="2" fillId="0" borderId="71" xfId="0" applyFont="1" applyBorder="1" applyAlignment="1">
      <alignment vertical="center" wrapText="1"/>
    </xf>
    <xf numFmtId="0" fontId="1" fillId="0" borderId="22" xfId="0" applyFont="1" applyBorder="1" applyAlignment="1">
      <alignment vertical="center" wrapText="1"/>
    </xf>
    <xf numFmtId="0" fontId="1" fillId="0" borderId="20" xfId="0" applyFont="1" applyBorder="1" applyAlignment="1">
      <alignment vertical="center" wrapText="1"/>
    </xf>
    <xf numFmtId="0" fontId="1" fillId="0" borderId="21" xfId="0" applyFont="1" applyBorder="1" applyAlignment="1">
      <alignment vertical="center" wrapText="1"/>
    </xf>
    <xf numFmtId="0" fontId="1" fillId="0" borderId="10" xfId="0" applyFont="1" applyBorder="1" applyAlignment="1">
      <alignment vertical="center" wrapText="1"/>
    </xf>
    <xf numFmtId="0" fontId="1" fillId="0" borderId="23" xfId="0" applyFont="1" applyBorder="1" applyAlignment="1">
      <alignment vertical="center" wrapText="1"/>
    </xf>
    <xf numFmtId="0" fontId="0" fillId="0" borderId="10" xfId="0" applyBorder="1" applyAlignment="1">
      <alignment vertical="center" wrapText="1"/>
    </xf>
    <xf numFmtId="0" fontId="1" fillId="0" borderId="25" xfId="0" applyFont="1" applyBorder="1" applyAlignment="1">
      <alignment vertical="center" wrapText="1"/>
    </xf>
    <xf numFmtId="0" fontId="1" fillId="0" borderId="26" xfId="0" applyFont="1" applyBorder="1" applyAlignment="1">
      <alignment vertical="center" wrapText="1"/>
    </xf>
    <xf numFmtId="0" fontId="0" fillId="0" borderId="25" xfId="0" applyBorder="1" applyAlignment="1">
      <alignment vertical="center" wrapText="1"/>
    </xf>
    <xf numFmtId="164" fontId="2" fillId="29" borderId="0" xfId="5" applyNumberFormat="1" applyFont="1" applyFill="1" applyBorder="1" applyAlignment="1">
      <alignment vertical="center" wrapText="1"/>
    </xf>
    <xf numFmtId="0" fontId="1" fillId="0" borderId="0" xfId="0" applyFont="1" applyBorder="1" applyAlignment="1">
      <alignment vertical="center" wrapText="1"/>
    </xf>
    <xf numFmtId="0" fontId="2" fillId="0" borderId="9" xfId="0" applyNumberFormat="1" applyFont="1" applyBorder="1" applyAlignment="1">
      <alignment vertical="center" wrapText="1"/>
    </xf>
    <xf numFmtId="0" fontId="2" fillId="5" borderId="37" xfId="0" applyFont="1" applyFill="1" applyBorder="1" applyAlignment="1">
      <alignment vertical="center" wrapText="1"/>
    </xf>
    <xf numFmtId="0" fontId="2" fillId="0" borderId="109" xfId="0" applyNumberFormat="1" applyFont="1" applyBorder="1" applyAlignment="1">
      <alignment vertical="center" wrapText="1"/>
    </xf>
    <xf numFmtId="0" fontId="1" fillId="0" borderId="110" xfId="0" applyFont="1" applyBorder="1" applyAlignment="1">
      <alignment horizontal="left" vertical="center" wrapText="1"/>
    </xf>
    <xf numFmtId="43" fontId="2" fillId="26" borderId="20" xfId="0" applyNumberFormat="1" applyFont="1" applyFill="1" applyBorder="1" applyAlignment="1">
      <alignment vertical="center" wrapText="1"/>
    </xf>
    <xf numFmtId="0" fontId="1" fillId="0" borderId="19" xfId="0" applyFont="1" applyBorder="1" applyAlignment="1">
      <alignment wrapText="1"/>
    </xf>
    <xf numFmtId="0" fontId="1" fillId="0" borderId="22" xfId="0" applyFont="1" applyBorder="1" applyAlignment="1">
      <alignment wrapText="1"/>
    </xf>
    <xf numFmtId="0" fontId="1" fillId="0" borderId="21" xfId="0" applyFont="1" applyBorder="1" applyAlignment="1">
      <alignment wrapText="1"/>
    </xf>
    <xf numFmtId="0" fontId="1" fillId="0" borderId="23" xfId="0" applyFont="1" applyBorder="1" applyAlignment="1">
      <alignment wrapText="1"/>
    </xf>
    <xf numFmtId="0" fontId="1" fillId="0" borderId="20" xfId="0" applyFont="1" applyBorder="1" applyAlignment="1">
      <alignment wrapText="1"/>
    </xf>
    <xf numFmtId="0" fontId="1" fillId="0" borderId="10" xfId="0" applyFont="1" applyBorder="1" applyAlignment="1">
      <alignment wrapText="1"/>
    </xf>
    <xf numFmtId="0" fontId="1" fillId="0" borderId="111" xfId="0" applyFont="1" applyBorder="1" applyAlignment="1">
      <alignment horizontal="left" vertical="center" wrapText="1"/>
    </xf>
    <xf numFmtId="0" fontId="1" fillId="0" borderId="24" xfId="0" applyFont="1" applyBorder="1" applyAlignment="1">
      <alignment wrapText="1"/>
    </xf>
    <xf numFmtId="0" fontId="1" fillId="0" borderId="26" xfId="0" applyFont="1" applyBorder="1" applyAlignment="1">
      <alignment wrapText="1"/>
    </xf>
    <xf numFmtId="0" fontId="2" fillId="26" borderId="25" xfId="0" applyFont="1" applyFill="1" applyBorder="1" applyAlignment="1">
      <alignment vertical="center" wrapText="1"/>
    </xf>
    <xf numFmtId="0" fontId="1" fillId="0" borderId="25" xfId="0" applyFont="1" applyBorder="1" applyAlignment="1">
      <alignment wrapText="1"/>
    </xf>
    <xf numFmtId="0" fontId="1" fillId="0" borderId="39" xfId="0" applyFont="1" applyBorder="1" applyAlignment="1">
      <alignment wrapText="1"/>
    </xf>
    <xf numFmtId="0" fontId="1" fillId="0" borderId="41" xfId="0" applyFont="1" applyBorder="1" applyAlignment="1">
      <alignment wrapText="1"/>
    </xf>
    <xf numFmtId="0" fontId="1" fillId="0" borderId="40" xfId="0" applyFont="1" applyBorder="1" applyAlignment="1">
      <alignment wrapText="1"/>
    </xf>
    <xf numFmtId="43" fontId="2" fillId="26" borderId="40" xfId="0" applyNumberFormat="1" applyFont="1" applyFill="1" applyBorder="1" applyAlignment="1">
      <alignment vertical="center" wrapText="1"/>
    </xf>
    <xf numFmtId="0" fontId="1" fillId="0" borderId="24" xfId="0" applyFont="1" applyFill="1" applyBorder="1" applyAlignment="1">
      <alignment wrapText="1"/>
    </xf>
    <xf numFmtId="164" fontId="22" fillId="0" borderId="26" xfId="5" applyNumberFormat="1" applyFont="1" applyFill="1" applyBorder="1" applyAlignment="1">
      <alignment horizontal="center" vertical="center" wrapText="1"/>
    </xf>
    <xf numFmtId="164" fontId="22" fillId="0" borderId="26" xfId="5" applyNumberFormat="1" applyFont="1" applyFill="1" applyBorder="1" applyAlignment="1">
      <alignment vertical="center" wrapText="1"/>
    </xf>
    <xf numFmtId="0" fontId="2" fillId="0" borderId="25" xfId="0" applyFont="1" applyFill="1" applyBorder="1" applyAlignment="1">
      <alignment vertical="center" wrapText="1"/>
    </xf>
    <xf numFmtId="0" fontId="1" fillId="0" borderId="25" xfId="0" applyFont="1" applyFill="1" applyBorder="1" applyAlignment="1">
      <alignment wrapText="1"/>
    </xf>
    <xf numFmtId="0" fontId="1" fillId="0" borderId="26" xfId="0" applyFont="1" applyFill="1" applyBorder="1" applyAlignment="1">
      <alignment wrapText="1"/>
    </xf>
    <xf numFmtId="164" fontId="22" fillId="21" borderId="26" xfId="5" applyNumberFormat="1" applyFont="1" applyFill="1" applyBorder="1" applyAlignment="1">
      <alignment vertical="center" wrapText="1"/>
    </xf>
    <xf numFmtId="164" fontId="2" fillId="21" borderId="57" xfId="0" applyNumberFormat="1" applyFont="1" applyFill="1" applyBorder="1" applyAlignment="1">
      <alignment vertical="center" wrapText="1"/>
    </xf>
    <xf numFmtId="0" fontId="1" fillId="0" borderId="113" xfId="0" applyFont="1" applyBorder="1" applyAlignment="1">
      <alignment wrapText="1"/>
    </xf>
    <xf numFmtId="0" fontId="2" fillId="0" borderId="71" xfId="0" applyFont="1" applyBorder="1" applyAlignment="1">
      <alignment horizontal="left" vertical="center" wrapText="1"/>
    </xf>
    <xf numFmtId="0" fontId="1" fillId="0" borderId="114" xfId="0" applyFont="1" applyBorder="1" applyAlignment="1">
      <alignment horizontal="center" wrapText="1"/>
    </xf>
    <xf numFmtId="164" fontId="2" fillId="18" borderId="25" xfId="5" applyNumberFormat="1" applyFont="1" applyFill="1" applyBorder="1" applyAlignment="1">
      <alignment horizontal="center" vertical="center" wrapText="1"/>
    </xf>
    <xf numFmtId="0" fontId="2" fillId="0" borderId="0" xfId="0" applyFont="1"/>
    <xf numFmtId="0" fontId="2" fillId="0" borderId="0" xfId="0" applyFont="1" applyAlignment="1">
      <alignment horizontal="left" vertical="center" wrapText="1"/>
    </xf>
    <xf numFmtId="0" fontId="2" fillId="0" borderId="0" xfId="0" applyFont="1" applyAlignment="1">
      <alignment wrapText="1"/>
    </xf>
    <xf numFmtId="0" fontId="22" fillId="0" borderId="18" xfId="0" applyFont="1" applyBorder="1" applyAlignment="1">
      <alignment horizontal="justify" vertical="center" wrapText="1"/>
    </xf>
    <xf numFmtId="0" fontId="2" fillId="0" borderId="95" xfId="0" applyFont="1" applyBorder="1" applyAlignment="1">
      <alignment horizontal="left" vertical="center" wrapText="1"/>
    </xf>
    <xf numFmtId="164" fontId="2" fillId="14" borderId="60" xfId="5" applyNumberFormat="1" applyFont="1" applyFill="1" applyBorder="1" applyAlignment="1">
      <alignment horizontal="center" vertical="center" wrapText="1"/>
    </xf>
    <xf numFmtId="0" fontId="2" fillId="0" borderId="19" xfId="0" applyFont="1" applyBorder="1" applyAlignment="1">
      <alignment wrapText="1"/>
    </xf>
    <xf numFmtId="0" fontId="2" fillId="0" borderId="22" xfId="0" applyFont="1" applyBorder="1" applyAlignment="1">
      <alignment wrapText="1"/>
    </xf>
    <xf numFmtId="0" fontId="2" fillId="0" borderId="24" xfId="0" applyFont="1" applyBorder="1" applyAlignment="1">
      <alignment wrapText="1"/>
    </xf>
    <xf numFmtId="0" fontId="2" fillId="0" borderId="20" xfId="0" applyFont="1" applyBorder="1" applyAlignment="1">
      <alignment wrapText="1"/>
    </xf>
    <xf numFmtId="0" fontId="2" fillId="0" borderId="21" xfId="0" applyFont="1" applyBorder="1" applyAlignment="1">
      <alignment wrapText="1"/>
    </xf>
    <xf numFmtId="0" fontId="2" fillId="0" borderId="10" xfId="0" applyFont="1" applyBorder="1" applyAlignment="1">
      <alignment wrapText="1"/>
    </xf>
    <xf numFmtId="0" fontId="2" fillId="0" borderId="23" xfId="0" applyFont="1" applyBorder="1" applyAlignment="1">
      <alignment wrapText="1"/>
    </xf>
    <xf numFmtId="0" fontId="2" fillId="0" borderId="25" xfId="0" applyFont="1" applyBorder="1" applyAlignment="1">
      <alignment wrapText="1"/>
    </xf>
    <xf numFmtId="0" fontId="2" fillId="0" borderId="26" xfId="0" applyFont="1" applyBorder="1" applyAlignment="1">
      <alignment wrapText="1"/>
    </xf>
    <xf numFmtId="0" fontId="2" fillId="0" borderId="85" xfId="0" applyFont="1" applyBorder="1" applyAlignment="1">
      <alignment horizontal="justify" vertical="center" wrapText="1"/>
    </xf>
    <xf numFmtId="0" fontId="2" fillId="0" borderId="38" xfId="0" applyFont="1" applyBorder="1" applyAlignment="1">
      <alignment vertical="center" wrapText="1"/>
    </xf>
    <xf numFmtId="0" fontId="1" fillId="0" borderId="116" xfId="0" applyFont="1" applyBorder="1" applyAlignment="1">
      <alignment vertical="center" wrapText="1"/>
    </xf>
    <xf numFmtId="0" fontId="1" fillId="0" borderId="38" xfId="0" applyFont="1" applyBorder="1" applyAlignment="1">
      <alignment vertical="center" wrapText="1"/>
    </xf>
    <xf numFmtId="0" fontId="2" fillId="0" borderId="120" xfId="0" applyFont="1" applyFill="1" applyBorder="1" applyAlignment="1">
      <alignment vertical="center" wrapText="1"/>
    </xf>
    <xf numFmtId="43" fontId="2" fillId="0" borderId="10" xfId="0" applyNumberFormat="1" applyFont="1" applyBorder="1" applyAlignment="1">
      <alignment wrapText="1"/>
    </xf>
    <xf numFmtId="164" fontId="2" fillId="18" borderId="10" xfId="5" applyNumberFormat="1" applyFont="1" applyFill="1" applyBorder="1" applyAlignment="1">
      <alignment horizontal="center" vertical="center" wrapText="1"/>
    </xf>
    <xf numFmtId="164" fontId="2" fillId="31" borderId="25" xfId="5" applyNumberFormat="1" applyFont="1" applyFill="1" applyBorder="1" applyAlignment="1">
      <alignment wrapText="1"/>
    </xf>
    <xf numFmtId="0" fontId="16" fillId="0" borderId="19" xfId="0" applyFont="1" applyBorder="1" applyAlignment="1">
      <alignment wrapText="1"/>
    </xf>
    <xf numFmtId="0" fontId="16" fillId="0" borderId="20" xfId="0" applyFont="1" applyBorder="1" applyAlignment="1">
      <alignment wrapText="1"/>
    </xf>
    <xf numFmtId="0" fontId="16" fillId="0" borderId="21" xfId="0" applyFont="1" applyBorder="1" applyAlignment="1">
      <alignment wrapText="1"/>
    </xf>
    <xf numFmtId="0" fontId="16" fillId="0" borderId="22" xfId="0" applyFont="1" applyBorder="1" applyAlignment="1">
      <alignment wrapText="1"/>
    </xf>
    <xf numFmtId="0" fontId="16" fillId="0" borderId="10" xfId="0" applyFont="1" applyBorder="1" applyAlignment="1">
      <alignment wrapText="1"/>
    </xf>
    <xf numFmtId="0" fontId="16" fillId="0" borderId="23" xfId="0" applyFont="1" applyBorder="1" applyAlignment="1">
      <alignment wrapText="1"/>
    </xf>
    <xf numFmtId="0" fontId="16" fillId="0" borderId="24" xfId="0" applyFont="1" applyBorder="1" applyAlignment="1">
      <alignment wrapText="1"/>
    </xf>
    <xf numFmtId="0" fontId="16" fillId="0" borderId="25" xfId="0" applyFont="1" applyBorder="1" applyAlignment="1">
      <alignment wrapText="1"/>
    </xf>
    <xf numFmtId="0" fontId="16" fillId="0" borderId="26" xfId="0" applyFont="1" applyBorder="1" applyAlignment="1">
      <alignment wrapText="1"/>
    </xf>
    <xf numFmtId="0" fontId="16" fillId="0" borderId="115" xfId="0" applyFont="1" applyBorder="1" applyAlignment="1">
      <alignment wrapText="1"/>
    </xf>
    <xf numFmtId="0" fontId="16" fillId="0" borderId="28" xfId="0" applyFont="1" applyBorder="1" applyAlignment="1">
      <alignment wrapText="1"/>
    </xf>
    <xf numFmtId="0" fontId="16" fillId="0" borderId="114" xfId="0" applyFont="1" applyBorder="1" applyAlignment="1">
      <alignment wrapText="1"/>
    </xf>
    <xf numFmtId="0" fontId="16" fillId="0" borderId="117" xfId="0" applyFont="1" applyBorder="1" applyAlignment="1">
      <alignment horizontal="justify" vertical="center" wrapText="1"/>
    </xf>
    <xf numFmtId="0" fontId="16" fillId="0" borderId="112" xfId="0" applyFont="1" applyBorder="1" applyAlignment="1">
      <alignment horizontal="justify" vertical="center" wrapText="1"/>
    </xf>
    <xf numFmtId="0" fontId="16" fillId="0" borderId="125" xfId="0" applyFont="1" applyBorder="1" applyAlignment="1">
      <alignment horizontal="justify" vertical="center" wrapText="1"/>
    </xf>
    <xf numFmtId="0" fontId="16" fillId="0" borderId="126" xfId="0" applyFont="1" applyBorder="1" applyAlignment="1">
      <alignment horizontal="justify" vertical="center" wrapText="1"/>
    </xf>
    <xf numFmtId="0" fontId="16" fillId="0" borderId="127" xfId="0" applyFont="1" applyBorder="1" applyAlignment="1">
      <alignment horizontal="justify" vertical="center" wrapText="1"/>
    </xf>
    <xf numFmtId="43" fontId="2" fillId="0" borderId="23" xfId="5" applyFont="1" applyFill="1" applyBorder="1" applyAlignment="1">
      <alignment horizontal="center" vertical="center" wrapText="1"/>
    </xf>
    <xf numFmtId="164" fontId="2" fillId="21" borderId="25" xfId="5" applyNumberFormat="1" applyFont="1" applyFill="1" applyBorder="1" applyAlignment="1">
      <alignment wrapText="1"/>
    </xf>
    <xf numFmtId="164" fontId="2" fillId="34" borderId="10" xfId="5" applyNumberFormat="1" applyFont="1" applyFill="1" applyBorder="1" applyAlignment="1">
      <alignment vertical="center" wrapText="1"/>
    </xf>
    <xf numFmtId="0" fontId="2" fillId="0" borderId="119" xfId="0" applyFont="1" applyFill="1" applyBorder="1" applyAlignment="1">
      <alignment horizontal="justify" vertical="center" wrapText="1"/>
    </xf>
    <xf numFmtId="0" fontId="2" fillId="0" borderId="120" xfId="0" applyFont="1" applyFill="1" applyBorder="1" applyAlignment="1">
      <alignment horizontal="justify" vertical="center" wrapText="1"/>
    </xf>
    <xf numFmtId="0" fontId="2" fillId="0" borderId="3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8" xfId="0" applyFont="1" applyFill="1" applyBorder="1" applyAlignment="1">
      <alignment horizontal="justify" vertical="center" wrapText="1"/>
    </xf>
    <xf numFmtId="0" fontId="2" fillId="0" borderId="121" xfId="0" applyFont="1" applyFill="1" applyBorder="1" applyAlignment="1">
      <alignment vertical="center" wrapText="1"/>
    </xf>
    <xf numFmtId="164" fontId="2" fillId="31" borderId="10" xfId="5" applyNumberFormat="1" applyFont="1" applyFill="1" applyBorder="1" applyAlignment="1">
      <alignment wrapText="1"/>
    </xf>
    <xf numFmtId="164" fontId="2" fillId="34" borderId="52" xfId="0" applyNumberFormat="1" applyFont="1" applyFill="1" applyBorder="1" applyAlignment="1">
      <alignment vertical="center" wrapText="1"/>
    </xf>
    <xf numFmtId="164" fontId="2" fillId="34" borderId="45" xfId="5" applyNumberFormat="1" applyFont="1" applyFill="1" applyBorder="1" applyAlignment="1">
      <alignment vertical="center" wrapText="1"/>
    </xf>
    <xf numFmtId="164" fontId="2" fillId="34" borderId="48" xfId="5" applyNumberFormat="1" applyFont="1" applyFill="1" applyBorder="1" applyAlignment="1">
      <alignment vertical="center" wrapText="1"/>
    </xf>
    <xf numFmtId="164" fontId="2" fillId="34" borderId="41" xfId="5" applyNumberFormat="1" applyFont="1" applyFill="1" applyBorder="1" applyAlignment="1">
      <alignment vertical="center" wrapText="1"/>
    </xf>
    <xf numFmtId="164" fontId="2" fillId="34" borderId="26" xfId="5" applyNumberFormat="1" applyFont="1" applyFill="1" applyBorder="1" applyAlignment="1">
      <alignment vertical="center" wrapText="1"/>
    </xf>
    <xf numFmtId="0" fontId="7" fillId="0" borderId="0" xfId="0" applyFont="1" applyBorder="1" applyAlignment="1">
      <alignment horizontal="center" vertical="center"/>
    </xf>
    <xf numFmtId="164" fontId="0" fillId="0" borderId="0" xfId="0" applyNumberFormat="1"/>
    <xf numFmtId="43" fontId="0" fillId="0" borderId="0" xfId="0" applyNumberFormat="1"/>
    <xf numFmtId="43" fontId="26" fillId="0" borderId="0" xfId="0" applyNumberFormat="1" applyFont="1"/>
    <xf numFmtId="164" fontId="1" fillId="0" borderId="1" xfId="0" applyNumberFormat="1" applyFont="1" applyBorder="1" applyAlignment="1">
      <alignment wrapText="1"/>
    </xf>
    <xf numFmtId="164" fontId="26" fillId="0" borderId="0" xfId="0" applyNumberFormat="1" applyFont="1"/>
    <xf numFmtId="164" fontId="28" fillId="0" borderId="0" xfId="0" applyNumberFormat="1" applyFont="1"/>
    <xf numFmtId="0" fontId="1" fillId="0" borderId="85" xfId="0" applyFont="1" applyBorder="1" applyAlignment="1">
      <alignment vertical="center" wrapText="1"/>
    </xf>
    <xf numFmtId="164" fontId="29" fillId="26" borderId="10" xfId="5" applyNumberFormat="1" applyFont="1" applyFill="1" applyBorder="1" applyAlignment="1">
      <alignment vertical="center" wrapText="1"/>
    </xf>
    <xf numFmtId="0" fontId="30" fillId="0" borderId="0" xfId="0" applyFont="1"/>
    <xf numFmtId="0" fontId="30" fillId="0" borderId="0" xfId="0" applyFont="1" applyAlignment="1"/>
    <xf numFmtId="0" fontId="30" fillId="0" borderId="0" xfId="0" applyFont="1" applyAlignment="1">
      <alignment wrapText="1"/>
    </xf>
    <xf numFmtId="43" fontId="30" fillId="0" borderId="0" xfId="5" applyFont="1" applyAlignment="1"/>
    <xf numFmtId="0" fontId="26" fillId="15" borderId="128" xfId="0" applyFont="1" applyFill="1" applyBorder="1"/>
    <xf numFmtId="0" fontId="26" fillId="15" borderId="128" xfId="0" applyFont="1" applyFill="1" applyBorder="1" applyAlignment="1">
      <alignment wrapText="1"/>
    </xf>
    <xf numFmtId="43" fontId="26" fillId="15" borderId="128" xfId="5" applyFont="1" applyFill="1" applyBorder="1"/>
    <xf numFmtId="0" fontId="30" fillId="15" borderId="0" xfId="0" applyFont="1" applyFill="1"/>
    <xf numFmtId="0" fontId="26" fillId="0" borderId="128" xfId="0" applyFont="1" applyBorder="1"/>
    <xf numFmtId="0" fontId="26" fillId="0" borderId="128" xfId="0" applyFont="1" applyBorder="1" applyAlignment="1">
      <alignment wrapText="1"/>
    </xf>
    <xf numFmtId="43" fontId="26" fillId="0" borderId="128" xfId="5" applyFont="1" applyBorder="1"/>
    <xf numFmtId="0" fontId="26" fillId="7" borderId="128" xfId="0" applyFont="1" applyFill="1" applyBorder="1"/>
    <xf numFmtId="0" fontId="26" fillId="7" borderId="128" xfId="0" applyFont="1" applyFill="1" applyBorder="1" applyAlignment="1">
      <alignment wrapText="1"/>
    </xf>
    <xf numFmtId="43" fontId="26" fillId="7" borderId="128" xfId="5" applyFont="1" applyFill="1" applyBorder="1"/>
    <xf numFmtId="0" fontId="30" fillId="7" borderId="0" xfId="0" applyFont="1" applyFill="1"/>
    <xf numFmtId="0" fontId="26" fillId="35" borderId="128" xfId="0" applyFont="1" applyFill="1" applyBorder="1"/>
    <xf numFmtId="0" fontId="26" fillId="35" borderId="128" xfId="0" applyFont="1" applyFill="1" applyBorder="1" applyAlignment="1">
      <alignment wrapText="1"/>
    </xf>
    <xf numFmtId="43" fontId="26" fillId="35" borderId="128" xfId="5" applyFont="1" applyFill="1" applyBorder="1"/>
    <xf numFmtId="0" fontId="30" fillId="35" borderId="0" xfId="0" applyFont="1" applyFill="1"/>
    <xf numFmtId="43" fontId="26" fillId="21" borderId="128" xfId="5" applyFont="1" applyFill="1" applyBorder="1"/>
    <xf numFmtId="43" fontId="26" fillId="12" borderId="128" xfId="5" applyFont="1" applyFill="1" applyBorder="1"/>
    <xf numFmtId="43" fontId="26" fillId="11" borderId="128" xfId="5" applyFont="1" applyFill="1" applyBorder="1"/>
    <xf numFmtId="43" fontId="26" fillId="36" borderId="128" xfId="5" applyFont="1" applyFill="1" applyBorder="1"/>
    <xf numFmtId="43" fontId="26" fillId="10" borderId="128" xfId="5" applyFont="1" applyFill="1" applyBorder="1"/>
    <xf numFmtId="0" fontId="26" fillId="8" borderId="128" xfId="0" applyFont="1" applyFill="1" applyBorder="1"/>
    <xf numFmtId="0" fontId="26" fillId="8" borderId="128" xfId="0" applyFont="1" applyFill="1" applyBorder="1" applyAlignment="1">
      <alignment wrapText="1"/>
    </xf>
    <xf numFmtId="43" fontId="26" fillId="8" borderId="128" xfId="5" applyFont="1" applyFill="1" applyBorder="1"/>
    <xf numFmtId="0" fontId="30" fillId="8" borderId="0" xfId="0" applyFont="1" applyFill="1"/>
    <xf numFmtId="0" fontId="26" fillId="21" borderId="128" xfId="0" applyFont="1" applyFill="1" applyBorder="1"/>
    <xf numFmtId="0" fontId="26" fillId="21" borderId="128" xfId="0" applyFont="1" applyFill="1" applyBorder="1" applyAlignment="1">
      <alignment wrapText="1"/>
    </xf>
    <xf numFmtId="0" fontId="30" fillId="21" borderId="0" xfId="0" applyFont="1" applyFill="1"/>
    <xf numFmtId="0" fontId="26" fillId="16" borderId="128" xfId="0" applyFont="1" applyFill="1" applyBorder="1"/>
    <xf numFmtId="0" fontId="26" fillId="16" borderId="128" xfId="0" applyFont="1" applyFill="1" applyBorder="1" applyAlignment="1">
      <alignment wrapText="1"/>
    </xf>
    <xf numFmtId="43" fontId="26" fillId="16" borderId="128" xfId="5" applyFont="1" applyFill="1" applyBorder="1"/>
    <xf numFmtId="0" fontId="30" fillId="16" borderId="0" xfId="0" applyFont="1" applyFill="1"/>
    <xf numFmtId="0" fontId="26" fillId="37" borderId="128" xfId="0" applyFont="1" applyFill="1" applyBorder="1"/>
    <xf numFmtId="0" fontId="26" fillId="37" borderId="128" xfId="0" applyFont="1" applyFill="1" applyBorder="1" applyAlignment="1">
      <alignment wrapText="1"/>
    </xf>
    <xf numFmtId="43" fontId="26" fillId="37" borderId="128" xfId="5" applyFont="1" applyFill="1" applyBorder="1"/>
    <xf numFmtId="0" fontId="30" fillId="37" borderId="0" xfId="0" applyFont="1" applyFill="1"/>
    <xf numFmtId="0" fontId="26" fillId="34" borderId="128" xfId="0" applyFont="1" applyFill="1" applyBorder="1"/>
    <xf numFmtId="0" fontId="26" fillId="34" borderId="128" xfId="0" applyFont="1" applyFill="1" applyBorder="1" applyAlignment="1">
      <alignment wrapText="1"/>
    </xf>
    <xf numFmtId="43" fontId="26" fillId="34" borderId="128" xfId="5" applyFont="1" applyFill="1" applyBorder="1"/>
    <xf numFmtId="0" fontId="30" fillId="34" borderId="0" xfId="0" applyFont="1" applyFill="1"/>
    <xf numFmtId="43" fontId="26" fillId="34" borderId="128" xfId="0" applyNumberFormat="1" applyFont="1" applyFill="1" applyBorder="1"/>
    <xf numFmtId="43" fontId="26" fillId="27" borderId="128" xfId="5" applyFont="1" applyFill="1" applyBorder="1"/>
    <xf numFmtId="43" fontId="26" fillId="14" borderId="128" xfId="5" applyFont="1" applyFill="1" applyBorder="1"/>
    <xf numFmtId="43" fontId="26" fillId="23" borderId="128" xfId="5" applyFont="1" applyFill="1" applyBorder="1"/>
    <xf numFmtId="0" fontId="26" fillId="17" borderId="128" xfId="0" applyFont="1" applyFill="1" applyBorder="1"/>
    <xf numFmtId="0" fontId="26" fillId="17" borderId="128" xfId="0" applyFont="1" applyFill="1" applyBorder="1" applyAlignment="1">
      <alignment wrapText="1"/>
    </xf>
    <xf numFmtId="43" fontId="26" fillId="17" borderId="128" xfId="5" applyFont="1" applyFill="1" applyBorder="1"/>
    <xf numFmtId="0" fontId="30" fillId="17" borderId="0" xfId="0" applyFont="1" applyFill="1"/>
    <xf numFmtId="43" fontId="26" fillId="18" borderId="128" xfId="5" applyFont="1" applyFill="1" applyBorder="1"/>
    <xf numFmtId="0" fontId="26" fillId="11" borderId="128" xfId="0" applyFont="1" applyFill="1" applyBorder="1"/>
    <xf numFmtId="0" fontId="26" fillId="11" borderId="128" xfId="0" applyFont="1" applyFill="1" applyBorder="1" applyAlignment="1">
      <alignment wrapText="1"/>
    </xf>
    <xf numFmtId="0" fontId="30" fillId="11" borderId="0" xfId="0" applyFont="1" applyFill="1"/>
    <xf numFmtId="43" fontId="28" fillId="11" borderId="128" xfId="0" applyNumberFormat="1" applyFont="1" applyFill="1" applyBorder="1"/>
    <xf numFmtId="0" fontId="26" fillId="38" borderId="128" xfId="0" applyFont="1" applyFill="1" applyBorder="1"/>
    <xf numFmtId="0" fontId="26" fillId="38" borderId="128" xfId="0" applyFont="1" applyFill="1" applyBorder="1" applyAlignment="1">
      <alignment wrapText="1"/>
    </xf>
    <xf numFmtId="43" fontId="26" fillId="38" borderId="128" xfId="5" applyFont="1" applyFill="1" applyBorder="1"/>
    <xf numFmtId="0" fontId="30" fillId="38" borderId="0" xfId="0" applyFont="1" applyFill="1"/>
    <xf numFmtId="43" fontId="26" fillId="29" borderId="128" xfId="5" applyFont="1" applyFill="1" applyBorder="1"/>
    <xf numFmtId="43" fontId="26" fillId="25" borderId="128" xfId="5" applyFont="1" applyFill="1" applyBorder="1"/>
    <xf numFmtId="0" fontId="26" fillId="39" borderId="128" xfId="0" applyFont="1" applyFill="1" applyBorder="1"/>
    <xf numFmtId="0" fontId="26" fillId="39" borderId="128" xfId="0" applyFont="1" applyFill="1" applyBorder="1" applyAlignment="1">
      <alignment wrapText="1"/>
    </xf>
    <xf numFmtId="43" fontId="26" fillId="39" borderId="128" xfId="5" applyFont="1" applyFill="1" applyBorder="1"/>
    <xf numFmtId="0" fontId="30" fillId="39" borderId="0" xfId="0" applyFont="1" applyFill="1"/>
    <xf numFmtId="0" fontId="26" fillId="28" borderId="128" xfId="0" applyFont="1" applyFill="1" applyBorder="1"/>
    <xf numFmtId="0" fontId="26" fillId="28" borderId="128" xfId="0" applyFont="1" applyFill="1" applyBorder="1" applyAlignment="1">
      <alignment wrapText="1"/>
    </xf>
    <xf numFmtId="43" fontId="26" fillId="28" borderId="128" xfId="5" applyFont="1" applyFill="1" applyBorder="1"/>
    <xf numFmtId="0" fontId="30" fillId="28" borderId="0" xfId="0" applyFont="1" applyFill="1"/>
    <xf numFmtId="0" fontId="26" fillId="26" borderId="128" xfId="0" applyFont="1" applyFill="1" applyBorder="1"/>
    <xf numFmtId="0" fontId="26" fillId="26" borderId="128" xfId="0" applyFont="1" applyFill="1" applyBorder="1" applyAlignment="1">
      <alignment wrapText="1"/>
    </xf>
    <xf numFmtId="43" fontId="26" fillId="26" borderId="128" xfId="5" applyFont="1" applyFill="1" applyBorder="1"/>
    <xf numFmtId="0" fontId="30" fillId="26" borderId="0" xfId="0" applyFont="1" applyFill="1"/>
    <xf numFmtId="0" fontId="26" fillId="40" borderId="128" xfId="0" applyFont="1" applyFill="1" applyBorder="1"/>
    <xf numFmtId="0" fontId="26" fillId="40" borderId="128" xfId="0" applyFont="1" applyFill="1" applyBorder="1" applyAlignment="1">
      <alignment wrapText="1"/>
    </xf>
    <xf numFmtId="43" fontId="26" fillId="40" borderId="128" xfId="5" applyFont="1" applyFill="1" applyBorder="1"/>
    <xf numFmtId="0" fontId="30" fillId="40" borderId="0" xfId="0" applyFont="1" applyFill="1"/>
    <xf numFmtId="0" fontId="26" fillId="20" borderId="128" xfId="0" applyFont="1" applyFill="1" applyBorder="1"/>
    <xf numFmtId="0" fontId="26" fillId="20" borderId="128" xfId="0" applyFont="1" applyFill="1" applyBorder="1" applyAlignment="1">
      <alignment wrapText="1"/>
    </xf>
    <xf numFmtId="43" fontId="26" fillId="20" borderId="128" xfId="5" applyFont="1" applyFill="1" applyBorder="1"/>
    <xf numFmtId="0" fontId="30" fillId="20" borderId="0" xfId="0" applyFont="1" applyFill="1"/>
    <xf numFmtId="0" fontId="26" fillId="10" borderId="128" xfId="0" applyFont="1" applyFill="1" applyBorder="1"/>
    <xf numFmtId="0" fontId="26" fillId="10" borderId="128" xfId="0" applyFont="1" applyFill="1" applyBorder="1" applyAlignment="1">
      <alignment wrapText="1"/>
    </xf>
    <xf numFmtId="0" fontId="30" fillId="10" borderId="0" xfId="0" applyFont="1" applyFill="1"/>
    <xf numFmtId="0" fontId="26" fillId="33" borderId="128" xfId="0" applyFont="1" applyFill="1" applyBorder="1"/>
    <xf numFmtId="0" fontId="26" fillId="33" borderId="128" xfId="0" applyFont="1" applyFill="1" applyBorder="1" applyAlignment="1">
      <alignment wrapText="1"/>
    </xf>
    <xf numFmtId="43" fontId="26" fillId="33" borderId="128" xfId="5" applyFont="1" applyFill="1" applyBorder="1"/>
    <xf numFmtId="0" fontId="30" fillId="33" borderId="0" xfId="0" applyFont="1" applyFill="1"/>
    <xf numFmtId="43" fontId="28" fillId="33" borderId="128" xfId="0" applyNumberFormat="1" applyFont="1" applyFill="1" applyBorder="1"/>
    <xf numFmtId="43" fontId="26" fillId="13" borderId="128" xfId="5" applyFont="1" applyFill="1" applyBorder="1"/>
    <xf numFmtId="43" fontId="26" fillId="22" borderId="128" xfId="5" applyFont="1" applyFill="1" applyBorder="1"/>
    <xf numFmtId="0" fontId="26" fillId="18" borderId="128" xfId="0" applyFont="1" applyFill="1" applyBorder="1"/>
    <xf numFmtId="0" fontId="26" fillId="18" borderId="128" xfId="0" applyFont="1" applyFill="1" applyBorder="1" applyAlignment="1">
      <alignment wrapText="1"/>
    </xf>
    <xf numFmtId="0" fontId="26" fillId="14" borderId="128" xfId="0" applyFont="1" applyFill="1" applyBorder="1"/>
    <xf numFmtId="0" fontId="26" fillId="14" borderId="128" xfId="0" applyFont="1" applyFill="1" applyBorder="1" applyAlignment="1">
      <alignment wrapText="1"/>
    </xf>
    <xf numFmtId="43" fontId="26" fillId="30" borderId="128" xfId="5" applyFont="1" applyFill="1" applyBorder="1"/>
    <xf numFmtId="0" fontId="30" fillId="14" borderId="0" xfId="0" applyFont="1" applyFill="1"/>
    <xf numFmtId="0" fontId="26" fillId="12" borderId="128" xfId="0" applyFont="1" applyFill="1" applyBorder="1"/>
    <xf numFmtId="0" fontId="26" fillId="12" borderId="128" xfId="0" applyFont="1" applyFill="1" applyBorder="1" applyAlignment="1">
      <alignment wrapText="1"/>
    </xf>
    <xf numFmtId="0" fontId="30" fillId="12" borderId="0" xfId="0" applyFont="1" applyFill="1"/>
    <xf numFmtId="43" fontId="31" fillId="14" borderId="128" xfId="5" applyFont="1" applyFill="1" applyBorder="1"/>
    <xf numFmtId="0" fontId="26" fillId="25" borderId="128" xfId="0" applyFont="1" applyFill="1" applyBorder="1"/>
    <xf numFmtId="0" fontId="26" fillId="25" borderId="128" xfId="0" applyFont="1" applyFill="1" applyBorder="1" applyAlignment="1">
      <alignment wrapText="1"/>
    </xf>
    <xf numFmtId="0" fontId="30" fillId="25" borderId="0" xfId="0" applyFont="1" applyFill="1"/>
    <xf numFmtId="43" fontId="32" fillId="15" borderId="128" xfId="5" applyFont="1" applyFill="1" applyBorder="1"/>
    <xf numFmtId="0" fontId="26" fillId="30" borderId="128" xfId="0" applyFont="1" applyFill="1" applyBorder="1"/>
    <xf numFmtId="0" fontId="26" fillId="30" borderId="128" xfId="0" applyFont="1" applyFill="1" applyBorder="1" applyAlignment="1">
      <alignment wrapText="1"/>
    </xf>
    <xf numFmtId="0" fontId="30" fillId="30" borderId="0" xfId="0" applyFont="1" applyFill="1"/>
    <xf numFmtId="0" fontId="26" fillId="22" borderId="128" xfId="0" applyFont="1" applyFill="1" applyBorder="1"/>
    <xf numFmtId="0" fontId="26" fillId="22" borderId="128" xfId="0" applyFont="1" applyFill="1" applyBorder="1" applyAlignment="1">
      <alignment wrapText="1"/>
    </xf>
    <xf numFmtId="0" fontId="30" fillId="22" borderId="0" xfId="0" applyFont="1" applyFill="1"/>
    <xf numFmtId="43" fontId="26" fillId="30" borderId="128" xfId="0" applyNumberFormat="1" applyFont="1" applyFill="1" applyBorder="1"/>
    <xf numFmtId="43" fontId="26" fillId="31" borderId="128" xfId="5" applyFont="1" applyFill="1" applyBorder="1"/>
    <xf numFmtId="43" fontId="33" fillId="0" borderId="128" xfId="5" applyFont="1" applyFill="1" applyBorder="1"/>
    <xf numFmtId="0" fontId="26" fillId="12" borderId="128" xfId="0" applyFont="1" applyFill="1" applyBorder="1" applyAlignment="1">
      <alignment horizontal="center" wrapText="1"/>
    </xf>
    <xf numFmtId="0" fontId="26" fillId="0" borderId="128" xfId="0" applyFont="1" applyFill="1" applyBorder="1"/>
    <xf numFmtId="0" fontId="26" fillId="0" borderId="128" xfId="0" applyFont="1" applyFill="1" applyBorder="1" applyAlignment="1">
      <alignment wrapText="1"/>
    </xf>
    <xf numFmtId="43" fontId="26" fillId="0" borderId="128" xfId="5" applyFont="1" applyFill="1" applyBorder="1"/>
    <xf numFmtId="0" fontId="30" fillId="0" borderId="0" xfId="0" applyFont="1" applyFill="1"/>
    <xf numFmtId="0" fontId="26" fillId="23" borderId="128" xfId="0" applyFont="1" applyFill="1" applyBorder="1" applyAlignment="1">
      <alignment wrapText="1"/>
    </xf>
    <xf numFmtId="0" fontId="26" fillId="23" borderId="128" xfId="0" applyFont="1" applyFill="1" applyBorder="1"/>
    <xf numFmtId="0" fontId="26" fillId="24" borderId="128" xfId="0" applyFont="1" applyFill="1" applyBorder="1" applyAlignment="1">
      <alignment wrapText="1"/>
    </xf>
    <xf numFmtId="43" fontId="26" fillId="24" borderId="128" xfId="5" applyFont="1" applyFill="1" applyBorder="1"/>
    <xf numFmtId="0" fontId="26" fillId="24" borderId="128" xfId="0" applyFont="1" applyFill="1" applyBorder="1"/>
    <xf numFmtId="43" fontId="30" fillId="16" borderId="0" xfId="0" applyNumberFormat="1" applyFont="1" applyFill="1"/>
    <xf numFmtId="43" fontId="30" fillId="0" borderId="0" xfId="5" applyFont="1"/>
    <xf numFmtId="43" fontId="30" fillId="0" borderId="0" xfId="0" applyNumberFormat="1" applyFont="1" applyAlignment="1">
      <alignment wrapText="1"/>
    </xf>
    <xf numFmtId="164" fontId="30" fillId="0" borderId="0" xfId="5" applyNumberFormat="1" applyFont="1"/>
    <xf numFmtId="43" fontId="30" fillId="0" borderId="0" xfId="5" quotePrefix="1" applyFont="1"/>
    <xf numFmtId="0" fontId="2" fillId="3" borderId="49" xfId="0" applyFont="1" applyFill="1" applyBorder="1" applyAlignment="1">
      <alignment horizontal="left"/>
    </xf>
    <xf numFmtId="0" fontId="2" fillId="3" borderId="1" xfId="0" applyFont="1" applyFill="1" applyBorder="1" applyAlignment="1">
      <alignment horizontal="left"/>
    </xf>
    <xf numFmtId="0" fontId="2" fillId="3" borderId="10" xfId="0" applyFont="1" applyFill="1" applyBorder="1" applyAlignment="1">
      <alignment horizontal="left"/>
    </xf>
    <xf numFmtId="0" fontId="2" fillId="3" borderId="50" xfId="0" applyFont="1" applyFill="1" applyBorder="1" applyAlignment="1">
      <alignment horizontal="left"/>
    </xf>
    <xf numFmtId="164" fontId="2" fillId="18" borderId="20" xfId="0" applyNumberFormat="1" applyFont="1" applyFill="1" applyBorder="1" applyAlignment="1">
      <alignment horizontal="center" vertical="center" wrapText="1"/>
    </xf>
    <xf numFmtId="164" fontId="2" fillId="18" borderId="10" xfId="0" applyNumberFormat="1" applyFont="1" applyFill="1" applyBorder="1" applyAlignment="1">
      <alignment horizontal="center" vertical="center" wrapText="1"/>
    </xf>
    <xf numFmtId="164" fontId="2" fillId="18" borderId="40" xfId="0" applyNumberFormat="1" applyFont="1" applyFill="1" applyBorder="1" applyAlignment="1">
      <alignment horizontal="center" vertical="center" wrapText="1"/>
    </xf>
    <xf numFmtId="0" fontId="2" fillId="0" borderId="20" xfId="0" applyFont="1" applyBorder="1" applyAlignment="1">
      <alignment horizontal="center" wrapText="1"/>
    </xf>
    <xf numFmtId="0" fontId="2" fillId="0" borderId="10" xfId="0" applyFont="1" applyBorder="1" applyAlignment="1">
      <alignment horizontal="center" wrapText="1"/>
    </xf>
    <xf numFmtId="0" fontId="2" fillId="0" borderId="40" xfId="0" applyFont="1" applyBorder="1" applyAlignment="1">
      <alignment horizontal="center" wrapText="1"/>
    </xf>
    <xf numFmtId="0" fontId="2" fillId="0" borderId="21" xfId="0" applyFont="1" applyBorder="1" applyAlignment="1">
      <alignment horizontal="center" wrapText="1"/>
    </xf>
    <xf numFmtId="0" fontId="2" fillId="0" borderId="23" xfId="0" applyFont="1" applyBorder="1" applyAlignment="1">
      <alignment horizontal="center" wrapText="1"/>
    </xf>
    <xf numFmtId="0" fontId="2" fillId="0" borderId="41" xfId="0" applyFont="1" applyBorder="1" applyAlignment="1">
      <alignment horizontal="center" wrapText="1"/>
    </xf>
    <xf numFmtId="0" fontId="2" fillId="0" borderId="19" xfId="0" applyFont="1" applyBorder="1" applyAlignment="1">
      <alignment horizontal="center" wrapText="1"/>
    </xf>
    <xf numFmtId="0" fontId="2" fillId="0" borderId="22" xfId="0" applyFont="1" applyBorder="1" applyAlignment="1">
      <alignment horizontal="center" wrapText="1"/>
    </xf>
    <xf numFmtId="0" fontId="2" fillId="0" borderId="39" xfId="0" applyFont="1" applyBorder="1" applyAlignment="1">
      <alignment horizontal="center" wrapText="1"/>
    </xf>
    <xf numFmtId="0" fontId="1" fillId="0" borderId="19" xfId="0" applyFont="1" applyBorder="1" applyAlignment="1">
      <alignment horizontal="center" wrapText="1"/>
    </xf>
    <xf numFmtId="0" fontId="1" fillId="0" borderId="22" xfId="0" applyFont="1" applyBorder="1" applyAlignment="1">
      <alignment horizontal="center" wrapText="1"/>
    </xf>
    <xf numFmtId="0" fontId="1" fillId="0" borderId="39" xfId="0" applyFont="1" applyBorder="1" applyAlignment="1">
      <alignment horizontal="center" wrapText="1"/>
    </xf>
    <xf numFmtId="0" fontId="1" fillId="0" borderId="20" xfId="0" applyFont="1" applyBorder="1" applyAlignment="1">
      <alignment horizontal="center" wrapText="1"/>
    </xf>
    <xf numFmtId="0" fontId="1" fillId="0" borderId="10" xfId="0" applyFont="1" applyBorder="1" applyAlignment="1">
      <alignment horizontal="center" wrapText="1"/>
    </xf>
    <xf numFmtId="0" fontId="1" fillId="0" borderId="40" xfId="0" applyFont="1" applyBorder="1" applyAlignment="1">
      <alignment horizontal="center" wrapText="1"/>
    </xf>
    <xf numFmtId="0" fontId="1" fillId="0" borderId="21" xfId="0" applyFont="1" applyBorder="1" applyAlignment="1">
      <alignment horizontal="center" wrapText="1"/>
    </xf>
    <xf numFmtId="0" fontId="1" fillId="0" borderId="23" xfId="0" applyFont="1" applyBorder="1" applyAlignment="1">
      <alignment horizontal="center" wrapText="1"/>
    </xf>
    <xf numFmtId="0" fontId="1" fillId="0" borderId="41" xfId="0" applyFont="1" applyBorder="1" applyAlignment="1">
      <alignment horizontal="center" wrapText="1"/>
    </xf>
    <xf numFmtId="0" fontId="2" fillId="3" borderId="42" xfId="0" applyFont="1" applyFill="1" applyBorder="1" applyAlignment="1">
      <alignment horizontal="left" vertical="center"/>
    </xf>
    <xf numFmtId="0" fontId="2" fillId="3" borderId="1" xfId="0" applyFont="1" applyFill="1" applyBorder="1" applyAlignment="1">
      <alignment horizontal="left" vertical="center"/>
    </xf>
    <xf numFmtId="0" fontId="2" fillId="3" borderId="10" xfId="0" applyFont="1" applyFill="1" applyBorder="1" applyAlignment="1">
      <alignment horizontal="left" vertical="center"/>
    </xf>
    <xf numFmtId="0" fontId="2" fillId="3" borderId="9" xfId="0" applyFont="1" applyFill="1" applyBorder="1" applyAlignment="1">
      <alignment horizontal="left" vertical="center"/>
    </xf>
    <xf numFmtId="0" fontId="2" fillId="3" borderId="69" xfId="0" applyFont="1" applyFill="1" applyBorder="1" applyAlignment="1">
      <alignment horizontal="left" vertical="center"/>
    </xf>
    <xf numFmtId="0" fontId="2" fillId="0" borderId="4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8" xfId="0" applyFont="1" applyBorder="1" applyAlignment="1">
      <alignment horizontal="center" vertical="center" wrapText="1"/>
    </xf>
    <xf numFmtId="0" fontId="2" fillId="3" borderId="42" xfId="0" applyFont="1" applyFill="1" applyBorder="1" applyAlignment="1">
      <alignment horizontal="left"/>
    </xf>
    <xf numFmtId="0" fontId="2" fillId="3" borderId="8" xfId="0" applyFont="1" applyFill="1" applyBorder="1" applyAlignment="1">
      <alignment horizontal="left"/>
    </xf>
    <xf numFmtId="0" fontId="2" fillId="3" borderId="25" xfId="0" applyFont="1" applyFill="1" applyBorder="1" applyAlignment="1">
      <alignment horizontal="left"/>
    </xf>
    <xf numFmtId="0" fontId="2" fillId="3" borderId="54" xfId="0" applyFont="1" applyFill="1" applyBorder="1" applyAlignment="1">
      <alignment horizontal="left"/>
    </xf>
    <xf numFmtId="0" fontId="2" fillId="3" borderId="55" xfId="0" applyFont="1" applyFill="1" applyBorder="1" applyAlignment="1">
      <alignment horizontal="left"/>
    </xf>
    <xf numFmtId="164" fontId="2" fillId="9" borderId="44" xfId="0" applyNumberFormat="1" applyFont="1" applyFill="1" applyBorder="1" applyAlignment="1">
      <alignment horizontal="center" vertical="center" wrapText="1"/>
    </xf>
    <xf numFmtId="164" fontId="2" fillId="9" borderId="40" xfId="0" applyNumberFormat="1" applyFont="1" applyFill="1" applyBorder="1" applyAlignment="1">
      <alignment horizontal="center" vertical="center" wrapText="1"/>
    </xf>
    <xf numFmtId="0" fontId="2" fillId="0" borderId="4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1" xfId="0" applyFont="1" applyBorder="1" applyAlignment="1">
      <alignment horizontal="center" vertical="center" wrapText="1"/>
    </xf>
    <xf numFmtId="0" fontId="17" fillId="3" borderId="67" xfId="0" applyFont="1" applyFill="1" applyBorder="1" applyAlignment="1">
      <alignment horizontal="left" vertical="center"/>
    </xf>
    <xf numFmtId="0" fontId="17" fillId="3" borderId="3" xfId="0" applyFont="1" applyFill="1" applyBorder="1" applyAlignment="1">
      <alignment horizontal="left" vertical="center"/>
    </xf>
    <xf numFmtId="0" fontId="17" fillId="3" borderId="68" xfId="0" applyFont="1" applyFill="1" applyBorder="1" applyAlignment="1">
      <alignment horizontal="left" vertical="center"/>
    </xf>
    <xf numFmtId="164" fontId="2" fillId="0" borderId="44" xfId="0" applyNumberFormat="1" applyFont="1" applyBorder="1" applyAlignment="1">
      <alignment horizontal="center" vertical="center" wrapText="1"/>
    </xf>
    <xf numFmtId="164" fontId="2" fillId="0" borderId="40" xfId="0" applyNumberFormat="1" applyFont="1" applyBorder="1" applyAlignment="1">
      <alignment horizontal="center" vertical="center" wrapText="1"/>
    </xf>
    <xf numFmtId="164" fontId="2" fillId="0" borderId="45" xfId="0" applyNumberFormat="1" applyFont="1" applyBorder="1" applyAlignment="1">
      <alignment horizontal="center" vertical="center" wrapText="1"/>
    </xf>
    <xf numFmtId="164" fontId="2" fillId="0" borderId="41" xfId="0" applyNumberFormat="1" applyFont="1" applyBorder="1" applyAlignment="1">
      <alignment horizontal="center" vertical="center" wrapText="1"/>
    </xf>
    <xf numFmtId="164" fontId="2" fillId="0" borderId="43" xfId="0" applyNumberFormat="1" applyFont="1" applyBorder="1" applyAlignment="1">
      <alignment horizontal="center" vertical="center" wrapText="1"/>
    </xf>
    <xf numFmtId="164" fontId="2" fillId="0" borderId="22" xfId="0" applyNumberFormat="1" applyFont="1" applyBorder="1" applyAlignment="1">
      <alignment horizontal="center" vertical="center" wrapText="1"/>
    </xf>
    <xf numFmtId="164" fontId="2" fillId="0" borderId="39" xfId="0" applyNumberFormat="1" applyFont="1" applyBorder="1" applyAlignment="1">
      <alignment horizontal="center" vertical="center" wrapText="1"/>
    </xf>
    <xf numFmtId="164" fontId="2" fillId="8" borderId="44" xfId="0" applyNumberFormat="1" applyFont="1" applyFill="1" applyBorder="1" applyAlignment="1">
      <alignment horizontal="center" vertical="center" wrapText="1"/>
    </xf>
    <xf numFmtId="164" fontId="2" fillId="8" borderId="10" xfId="0" applyNumberFormat="1" applyFont="1" applyFill="1" applyBorder="1" applyAlignment="1">
      <alignment horizontal="center" vertical="center" wrapText="1"/>
    </xf>
    <xf numFmtId="164" fontId="2" fillId="8" borderId="40" xfId="0" applyNumberFormat="1" applyFont="1" applyFill="1" applyBorder="1" applyAlignment="1">
      <alignment horizontal="center" vertical="center" wrapText="1"/>
    </xf>
    <xf numFmtId="164" fontId="2" fillId="0" borderId="10" xfId="0" applyNumberFormat="1" applyFont="1" applyBorder="1" applyAlignment="1">
      <alignment horizontal="center" vertical="center" wrapText="1"/>
    </xf>
    <xf numFmtId="164" fontId="2" fillId="34" borderId="20" xfId="0" applyNumberFormat="1" applyFont="1" applyFill="1" applyBorder="1" applyAlignment="1">
      <alignment horizontal="center" vertical="center" wrapText="1"/>
    </xf>
    <xf numFmtId="164" fontId="2" fillId="34" borderId="40" xfId="0" applyNumberFormat="1"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23" xfId="0" applyFont="1" applyBorder="1" applyAlignment="1">
      <alignment horizontal="center" vertical="center" wrapText="1"/>
    </xf>
    <xf numFmtId="164" fontId="2" fillId="0" borderId="23" xfId="0" applyNumberFormat="1" applyFont="1" applyBorder="1" applyAlignment="1">
      <alignment horizontal="center" vertical="center" wrapText="1"/>
    </xf>
    <xf numFmtId="164" fontId="2" fillId="0" borderId="19" xfId="0" applyNumberFormat="1" applyFont="1" applyBorder="1" applyAlignment="1">
      <alignment horizontal="center" vertical="center" wrapText="1"/>
    </xf>
    <xf numFmtId="0" fontId="2" fillId="0" borderId="42" xfId="0" applyFont="1" applyBorder="1" applyAlignment="1">
      <alignment horizontal="center" vertical="center" wrapText="1"/>
    </xf>
    <xf numFmtId="43" fontId="2" fillId="0" borderId="43" xfId="0" applyNumberFormat="1" applyFont="1" applyBorder="1" applyAlignment="1">
      <alignment horizontal="center" vertical="center" wrapText="1"/>
    </xf>
    <xf numFmtId="43" fontId="2" fillId="0" borderId="22" xfId="0" applyNumberFormat="1" applyFont="1" applyBorder="1" applyAlignment="1">
      <alignment horizontal="center" vertical="center" wrapText="1"/>
    </xf>
    <xf numFmtId="43" fontId="2" fillId="0" borderId="39" xfId="0" applyNumberFormat="1"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2" fillId="3" borderId="67" xfId="0" applyFont="1" applyFill="1" applyBorder="1" applyAlignment="1">
      <alignment horizontal="left" vertical="center"/>
    </xf>
    <xf numFmtId="0" fontId="2" fillId="3" borderId="3" xfId="0" applyFont="1" applyFill="1" applyBorder="1" applyAlignment="1">
      <alignment horizontal="left" vertical="center"/>
    </xf>
    <xf numFmtId="0" fontId="2" fillId="3" borderId="68" xfId="0" applyFont="1" applyFill="1" applyBorder="1" applyAlignment="1">
      <alignment horizontal="left" vertical="center"/>
    </xf>
    <xf numFmtId="0" fontId="2" fillId="0" borderId="19" xfId="0" applyFont="1" applyBorder="1" applyAlignment="1">
      <alignment horizontal="center" vertical="center" wrapText="1"/>
    </xf>
    <xf numFmtId="164" fontId="2" fillId="0" borderId="20" xfId="0" applyNumberFormat="1" applyFont="1" applyBorder="1" applyAlignment="1">
      <alignment horizontal="center" vertical="center" wrapText="1"/>
    </xf>
    <xf numFmtId="164" fontId="2" fillId="0" borderId="21"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6" xfId="0" applyFont="1" applyBorder="1" applyAlignment="1">
      <alignment horizontal="center" vertical="center" wrapText="1"/>
    </xf>
    <xf numFmtId="0" fontId="14" fillId="2" borderId="0" xfId="0" applyFont="1" applyFill="1" applyAlignment="1">
      <alignment horizontal="center"/>
    </xf>
    <xf numFmtId="0" fontId="14" fillId="6" borderId="0" xfId="0" applyFont="1" applyFill="1" applyAlignment="1">
      <alignment horizontal="center"/>
    </xf>
    <xf numFmtId="0" fontId="2" fillId="0" borderId="2" xfId="0" applyFont="1" applyBorder="1" applyAlignment="1">
      <alignment horizontal="center" wrapText="1"/>
    </xf>
    <xf numFmtId="0" fontId="2" fillId="0" borderId="2" xfId="0" applyFont="1" applyBorder="1" applyAlignment="1">
      <alignment horizontal="center"/>
    </xf>
    <xf numFmtId="0" fontId="2" fillId="0" borderId="17" xfId="0" applyFont="1" applyBorder="1" applyAlignment="1">
      <alignment horizontal="center"/>
    </xf>
    <xf numFmtId="0" fontId="2" fillId="3" borderId="4" xfId="0" applyFont="1" applyFill="1" applyBorder="1" applyAlignment="1">
      <alignment horizontal="left" wrapText="1"/>
    </xf>
    <xf numFmtId="0" fontId="2" fillId="3" borderId="5" xfId="0" applyFont="1" applyFill="1" applyBorder="1" applyAlignment="1">
      <alignment horizontal="left" wrapText="1"/>
    </xf>
    <xf numFmtId="0" fontId="2" fillId="3" borderId="6" xfId="0" applyFont="1" applyFill="1" applyBorder="1" applyAlignment="1">
      <alignment horizontal="left" wrapText="1"/>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17" fillId="0" borderId="2"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62" xfId="0" applyFont="1" applyBorder="1" applyAlignment="1">
      <alignment horizontal="left" vertical="center"/>
    </xf>
    <xf numFmtId="164" fontId="2" fillId="17" borderId="20" xfId="0" applyNumberFormat="1" applyFont="1" applyFill="1" applyBorder="1" applyAlignment="1">
      <alignment horizontal="center" vertical="center" wrapText="1"/>
    </xf>
    <xf numFmtId="164" fontId="2" fillId="17" borderId="10" xfId="0" applyNumberFormat="1" applyFont="1" applyFill="1" applyBorder="1" applyAlignment="1">
      <alignment horizontal="center" vertical="center" wrapText="1"/>
    </xf>
    <xf numFmtId="164" fontId="2" fillId="17" borderId="25" xfId="0" applyNumberFormat="1" applyFont="1" applyFill="1" applyBorder="1" applyAlignment="1">
      <alignment horizontal="center" vertical="center" wrapText="1"/>
    </xf>
    <xf numFmtId="164" fontId="2" fillId="10" borderId="20" xfId="0" applyNumberFormat="1" applyFont="1" applyFill="1" applyBorder="1" applyAlignment="1">
      <alignment horizontal="center" vertical="center" wrapText="1"/>
    </xf>
    <xf numFmtId="164" fontId="2" fillId="10" borderId="10" xfId="0" applyNumberFormat="1" applyFont="1" applyFill="1" applyBorder="1" applyAlignment="1">
      <alignment horizontal="center" vertical="center" wrapText="1"/>
    </xf>
    <xf numFmtId="164" fontId="2" fillId="10" borderId="25" xfId="0" applyNumberFormat="1" applyFont="1" applyFill="1" applyBorder="1" applyAlignment="1">
      <alignment horizontal="center" vertical="center" wrapText="1"/>
    </xf>
    <xf numFmtId="0" fontId="1" fillId="0" borderId="25" xfId="0" applyFont="1" applyBorder="1" applyAlignment="1">
      <alignment horizontal="center" wrapText="1"/>
    </xf>
    <xf numFmtId="0" fontId="1" fillId="0" borderId="26" xfId="0" applyFont="1" applyBorder="1" applyAlignment="1">
      <alignment horizontal="center" wrapText="1"/>
    </xf>
    <xf numFmtId="164" fontId="0" fillId="0" borderId="0" xfId="0" applyNumberFormat="1" applyFont="1" applyAlignment="1">
      <alignment horizontal="center"/>
    </xf>
    <xf numFmtId="0" fontId="2" fillId="3" borderId="23" xfId="0" applyFont="1" applyFill="1" applyBorder="1" applyAlignment="1">
      <alignment horizontal="left"/>
    </xf>
    <xf numFmtId="0" fontId="1" fillId="0" borderId="19"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4" xfId="0" applyFont="1" applyBorder="1" applyAlignment="1">
      <alignment horizontal="center" vertical="center" wrapText="1"/>
    </xf>
    <xf numFmtId="0" fontId="2" fillId="3" borderId="22" xfId="0" applyFont="1" applyFill="1" applyBorder="1" applyAlignment="1">
      <alignment horizontal="left"/>
    </xf>
    <xf numFmtId="0" fontId="2" fillId="0" borderId="24" xfId="0" applyFont="1" applyBorder="1" applyAlignment="1">
      <alignment horizontal="center" vertical="center" wrapText="1"/>
    </xf>
    <xf numFmtId="0" fontId="1" fillId="0" borderId="24" xfId="0" applyFont="1" applyBorder="1" applyAlignment="1">
      <alignment horizontal="center" wrapText="1"/>
    </xf>
    <xf numFmtId="164" fontId="2" fillId="25" borderId="20" xfId="0" applyNumberFormat="1" applyFont="1" applyFill="1" applyBorder="1" applyAlignment="1">
      <alignment horizontal="center" vertical="center" wrapText="1"/>
    </xf>
    <xf numFmtId="164" fontId="2" fillId="25" borderId="10" xfId="0" applyNumberFormat="1" applyFont="1" applyFill="1" applyBorder="1" applyAlignment="1">
      <alignment horizontal="center" vertical="center" wrapText="1"/>
    </xf>
    <xf numFmtId="164" fontId="2" fillId="25" borderId="25" xfId="0" applyNumberFormat="1" applyFont="1" applyFill="1" applyBorder="1" applyAlignment="1">
      <alignment horizontal="center" vertical="center" wrapText="1"/>
    </xf>
    <xf numFmtId="164" fontId="2" fillId="15" borderId="20" xfId="0" applyNumberFormat="1" applyFont="1" applyFill="1" applyBorder="1" applyAlignment="1">
      <alignment horizontal="center" vertical="center" wrapText="1"/>
    </xf>
    <xf numFmtId="164" fontId="2" fillId="15" borderId="10" xfId="0" applyNumberFormat="1" applyFont="1" applyFill="1" applyBorder="1" applyAlignment="1">
      <alignment horizontal="center" vertical="center" wrapText="1"/>
    </xf>
    <xf numFmtId="164" fontId="2" fillId="15" borderId="25" xfId="0" applyNumberFormat="1" applyFont="1" applyFill="1" applyBorder="1" applyAlignment="1">
      <alignment horizontal="center" vertical="center" wrapText="1"/>
    </xf>
    <xf numFmtId="164" fontId="2" fillId="24" borderId="21" xfId="5" applyNumberFormat="1" applyFont="1" applyFill="1" applyBorder="1" applyAlignment="1">
      <alignment horizontal="center" vertical="center" wrapText="1"/>
    </xf>
    <xf numFmtId="164" fontId="2" fillId="24" borderId="23" xfId="5" applyNumberFormat="1" applyFont="1" applyFill="1" applyBorder="1" applyAlignment="1">
      <alignment horizontal="center" vertical="center" wrapText="1"/>
    </xf>
    <xf numFmtId="164" fontId="2" fillId="24" borderId="26" xfId="5" applyNumberFormat="1" applyFont="1" applyFill="1" applyBorder="1" applyAlignment="1">
      <alignment horizontal="center" vertical="center" wrapText="1"/>
    </xf>
    <xf numFmtId="164" fontId="2" fillId="15" borderId="21" xfId="5" applyNumberFormat="1" applyFont="1" applyFill="1" applyBorder="1" applyAlignment="1">
      <alignment horizontal="center" vertical="center" wrapText="1"/>
    </xf>
    <xf numFmtId="164" fontId="2" fillId="15" borderId="23" xfId="5" applyNumberFormat="1" applyFont="1" applyFill="1" applyBorder="1" applyAlignment="1">
      <alignment horizontal="center" vertical="center" wrapText="1"/>
    </xf>
    <xf numFmtId="164" fontId="2" fillId="15" borderId="41" xfId="5" applyNumberFormat="1" applyFont="1" applyFill="1" applyBorder="1" applyAlignment="1">
      <alignment horizontal="center" vertical="center" wrapText="1"/>
    </xf>
    <xf numFmtId="0" fontId="1" fillId="0" borderId="19" xfId="0" applyFont="1" applyBorder="1" applyAlignment="1">
      <alignment horizontal="center"/>
    </xf>
    <xf numFmtId="0" fontId="1" fillId="0" borderId="22" xfId="0" applyFont="1" applyBorder="1" applyAlignment="1">
      <alignment horizontal="center"/>
    </xf>
    <xf numFmtId="0" fontId="1" fillId="0" borderId="24" xfId="0" applyFont="1" applyBorder="1" applyAlignment="1">
      <alignment horizontal="center"/>
    </xf>
    <xf numFmtId="164" fontId="2" fillId="22" borderId="20" xfId="0" applyNumberFormat="1" applyFont="1" applyFill="1" applyBorder="1" applyAlignment="1">
      <alignment horizontal="center" vertical="center"/>
    </xf>
    <xf numFmtId="164" fontId="2" fillId="22" borderId="10" xfId="0" applyNumberFormat="1" applyFont="1" applyFill="1" applyBorder="1" applyAlignment="1">
      <alignment horizontal="center" vertical="center"/>
    </xf>
    <xf numFmtId="164" fontId="2" fillId="22" borderId="25" xfId="0" applyNumberFormat="1" applyFont="1" applyFill="1" applyBorder="1" applyAlignment="1">
      <alignment horizontal="center" vertical="center"/>
    </xf>
    <xf numFmtId="0" fontId="1" fillId="0" borderId="20" xfId="0" applyFont="1" applyBorder="1" applyAlignment="1">
      <alignment horizontal="center"/>
    </xf>
    <xf numFmtId="0" fontId="1" fillId="0" borderId="10" xfId="0" applyFont="1" applyBorder="1" applyAlignment="1">
      <alignment horizontal="center"/>
    </xf>
    <xf numFmtId="0" fontId="1" fillId="0" borderId="25" xfId="0" applyFont="1" applyBorder="1" applyAlignment="1">
      <alignment horizontal="center"/>
    </xf>
    <xf numFmtId="0" fontId="1" fillId="0" borderId="21" xfId="0" applyFont="1" applyBorder="1" applyAlignment="1">
      <alignment horizontal="center"/>
    </xf>
    <xf numFmtId="0" fontId="1" fillId="0" borderId="23" xfId="0" applyFont="1" applyBorder="1" applyAlignment="1">
      <alignment horizontal="center"/>
    </xf>
    <xf numFmtId="0" fontId="1" fillId="0" borderId="26" xfId="0" applyFont="1" applyBorder="1" applyAlignment="1">
      <alignment horizontal="center"/>
    </xf>
    <xf numFmtId="164" fontId="2" fillId="22" borderId="21" xfId="0" applyNumberFormat="1" applyFont="1" applyFill="1" applyBorder="1" applyAlignment="1">
      <alignment horizontal="center" vertical="center"/>
    </xf>
    <xf numFmtId="164" fontId="2" fillId="22" borderId="23" xfId="0" applyNumberFormat="1" applyFont="1" applyFill="1" applyBorder="1" applyAlignment="1">
      <alignment horizontal="center" vertical="center"/>
    </xf>
    <xf numFmtId="164" fontId="2" fillId="22" borderId="26" xfId="0" applyNumberFormat="1" applyFont="1" applyFill="1" applyBorder="1" applyAlignment="1">
      <alignment horizontal="center" vertical="center"/>
    </xf>
    <xf numFmtId="0" fontId="18" fillId="0" borderId="20" xfId="0" applyFont="1" applyBorder="1" applyAlignment="1">
      <alignment horizontal="center"/>
    </xf>
    <xf numFmtId="0" fontId="18" fillId="0" borderId="10" xfId="0" applyFont="1" applyBorder="1" applyAlignment="1">
      <alignment horizontal="center"/>
    </xf>
    <xf numFmtId="0" fontId="18" fillId="0" borderId="25" xfId="0" applyFont="1" applyBorder="1" applyAlignment="1">
      <alignment horizontal="center"/>
    </xf>
    <xf numFmtId="0" fontId="2" fillId="3" borderId="67" xfId="0" applyFont="1" applyFill="1" applyBorder="1" applyAlignment="1">
      <alignment horizontal="left"/>
    </xf>
    <xf numFmtId="0" fontId="2" fillId="3" borderId="3" xfId="0" applyFont="1" applyFill="1" applyBorder="1" applyAlignment="1">
      <alignment horizontal="left"/>
    </xf>
    <xf numFmtId="0" fontId="2" fillId="3" borderId="68" xfId="0" applyFont="1" applyFill="1" applyBorder="1" applyAlignment="1">
      <alignment horizontal="left"/>
    </xf>
    <xf numFmtId="0" fontId="2" fillId="0" borderId="19" xfId="0" applyFont="1" applyBorder="1" applyAlignment="1">
      <alignment horizontal="center"/>
    </xf>
    <xf numFmtId="0" fontId="2" fillId="0" borderId="22" xfId="0" applyFont="1" applyBorder="1" applyAlignment="1">
      <alignment horizontal="center"/>
    </xf>
    <xf numFmtId="0" fontId="2" fillId="0" borderId="24" xfId="0" applyFont="1" applyBorder="1" applyAlignment="1">
      <alignment horizontal="center"/>
    </xf>
    <xf numFmtId="164" fontId="2" fillId="21" borderId="20" xfId="0" applyNumberFormat="1" applyFont="1" applyFill="1" applyBorder="1" applyAlignment="1">
      <alignment horizontal="center" vertical="center"/>
    </xf>
    <xf numFmtId="164" fontId="2" fillId="21" borderId="10" xfId="0" applyNumberFormat="1" applyFont="1" applyFill="1" applyBorder="1" applyAlignment="1">
      <alignment horizontal="center" vertical="center"/>
    </xf>
    <xf numFmtId="164" fontId="2" fillId="21" borderId="25" xfId="0" applyNumberFormat="1" applyFont="1" applyFill="1" applyBorder="1" applyAlignment="1">
      <alignment horizontal="center" vertical="center"/>
    </xf>
    <xf numFmtId="0" fontId="2" fillId="0" borderId="20" xfId="0" applyFont="1" applyBorder="1" applyAlignment="1">
      <alignment horizontal="center"/>
    </xf>
    <xf numFmtId="0" fontId="2" fillId="0" borderId="10" xfId="0" applyFont="1" applyBorder="1" applyAlignment="1">
      <alignment horizontal="center"/>
    </xf>
    <xf numFmtId="0" fontId="2" fillId="0" borderId="25" xfId="0" applyFont="1" applyBorder="1" applyAlignment="1">
      <alignment horizontal="center"/>
    </xf>
    <xf numFmtId="164" fontId="2" fillId="0" borderId="20" xfId="0" applyNumberFormat="1" applyFont="1" applyFill="1" applyBorder="1" applyAlignment="1">
      <alignment horizontal="center" vertical="center"/>
    </xf>
    <xf numFmtId="164" fontId="2" fillId="0" borderId="10" xfId="0" applyNumberFormat="1" applyFont="1" applyFill="1" applyBorder="1" applyAlignment="1">
      <alignment horizontal="center" vertical="center"/>
    </xf>
    <xf numFmtId="164" fontId="2" fillId="0" borderId="25" xfId="0" applyNumberFormat="1" applyFont="1" applyFill="1" applyBorder="1" applyAlignment="1">
      <alignment horizontal="center" vertical="center"/>
    </xf>
    <xf numFmtId="0" fontId="2" fillId="0" borderId="21" xfId="0" applyFont="1" applyBorder="1" applyAlignment="1">
      <alignment horizontal="center"/>
    </xf>
    <xf numFmtId="0" fontId="2" fillId="0" borderId="23" xfId="0" applyFont="1" applyBorder="1" applyAlignment="1">
      <alignment horizontal="center"/>
    </xf>
    <xf numFmtId="0" fontId="2" fillId="0" borderId="26" xfId="0" applyFont="1" applyBorder="1" applyAlignment="1">
      <alignment horizontal="center"/>
    </xf>
    <xf numFmtId="164" fontId="2" fillId="14" borderId="20" xfId="0" applyNumberFormat="1" applyFont="1" applyFill="1" applyBorder="1" applyAlignment="1">
      <alignment horizontal="center" vertical="center"/>
    </xf>
    <xf numFmtId="164" fontId="2" fillId="14" borderId="10" xfId="0" applyNumberFormat="1" applyFont="1" applyFill="1" applyBorder="1" applyAlignment="1">
      <alignment horizontal="center" vertical="center"/>
    </xf>
    <xf numFmtId="164" fontId="2" fillId="14" borderId="25" xfId="0" applyNumberFormat="1" applyFont="1" applyFill="1" applyBorder="1" applyAlignment="1">
      <alignment horizontal="center" vertical="center"/>
    </xf>
    <xf numFmtId="0" fontId="16" fillId="0" borderId="63" xfId="0" applyFont="1" applyBorder="1" applyAlignment="1">
      <alignment horizontal="center" vertical="center" wrapText="1"/>
    </xf>
    <xf numFmtId="0" fontId="16" fillId="0" borderId="65" xfId="0" applyFont="1" applyBorder="1" applyAlignment="1">
      <alignment horizontal="center" vertical="center" wrapText="1"/>
    </xf>
    <xf numFmtId="0" fontId="2" fillId="0" borderId="64" xfId="0" applyFont="1" applyBorder="1" applyAlignment="1">
      <alignment horizontal="center" vertical="center"/>
    </xf>
    <xf numFmtId="0" fontId="2" fillId="0" borderId="66" xfId="0" applyFont="1" applyBorder="1" applyAlignment="1">
      <alignment horizontal="center" vertical="center"/>
    </xf>
    <xf numFmtId="164" fontId="2" fillId="21" borderId="21" xfId="0" applyNumberFormat="1" applyFont="1" applyFill="1" applyBorder="1" applyAlignment="1">
      <alignment horizontal="center" vertical="center"/>
    </xf>
    <xf numFmtId="164" fontId="2" fillId="21" borderId="23" xfId="0" applyNumberFormat="1" applyFont="1" applyFill="1" applyBorder="1" applyAlignment="1">
      <alignment horizontal="center" vertical="center"/>
    </xf>
    <xf numFmtId="164" fontId="2" fillId="21" borderId="26" xfId="0" applyNumberFormat="1" applyFont="1" applyFill="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8" fillId="2" borderId="0" xfId="0" applyFont="1" applyFill="1" applyAlignment="1">
      <alignment horizontal="center" vertical="center"/>
    </xf>
    <xf numFmtId="0" fontId="8" fillId="6" borderId="0" xfId="0" applyFont="1" applyFill="1" applyAlignment="1">
      <alignment horizontal="center" vertical="center"/>
    </xf>
    <xf numFmtId="0" fontId="5" fillId="0" borderId="29" xfId="0" applyFont="1" applyBorder="1" applyAlignment="1">
      <alignment horizontal="center" vertical="center" wrapText="1"/>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6"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6" fillId="0" borderId="7"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5" fillId="0" borderId="2" xfId="0" applyFont="1" applyBorder="1" applyAlignment="1">
      <alignment horizontal="left" vertical="center"/>
    </xf>
    <xf numFmtId="0" fontId="5" fillId="0" borderId="76" xfId="0" applyFont="1" applyBorder="1" applyAlignment="1">
      <alignment horizontal="left" vertical="center" wrapText="1"/>
    </xf>
    <xf numFmtId="0" fontId="5" fillId="0" borderId="7" xfId="0" applyFont="1" applyBorder="1" applyAlignment="1">
      <alignment horizontal="left" vertical="center" wrapText="1"/>
    </xf>
    <xf numFmtId="0" fontId="5" fillId="0" borderId="72" xfId="0" applyFont="1" applyBorder="1" applyAlignment="1">
      <alignment horizontal="left"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2" fillId="3" borderId="4"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7" fillId="0" borderId="7"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1" fillId="0" borderId="62" xfId="0" applyFont="1" applyBorder="1" applyAlignment="1">
      <alignment horizontal="left" vertical="center" wrapText="1"/>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164" fontId="22" fillId="26" borderId="21" xfId="5" applyNumberFormat="1" applyFont="1" applyFill="1" applyBorder="1" applyAlignment="1">
      <alignment horizontal="center" vertical="center" wrapText="1"/>
    </xf>
    <xf numFmtId="164" fontId="22" fillId="26" borderId="41" xfId="5" applyNumberFormat="1" applyFont="1" applyFill="1" applyBorder="1" applyAlignment="1">
      <alignment horizontal="center" vertical="center" wrapText="1"/>
    </xf>
    <xf numFmtId="43" fontId="2" fillId="26" borderId="20" xfId="0" applyNumberFormat="1" applyFont="1" applyFill="1" applyBorder="1" applyAlignment="1">
      <alignment horizontal="center" vertical="center" wrapText="1"/>
    </xf>
    <xf numFmtId="43" fontId="2" fillId="26" borderId="40" xfId="0" applyNumberFormat="1" applyFont="1" applyFill="1" applyBorder="1" applyAlignment="1">
      <alignment horizontal="center" vertical="center" wrapText="1"/>
    </xf>
    <xf numFmtId="0" fontId="1" fillId="3" borderId="67" xfId="0" applyFont="1" applyFill="1" applyBorder="1" applyAlignment="1">
      <alignment horizontal="left" vertical="center"/>
    </xf>
    <xf numFmtId="0" fontId="1" fillId="3" borderId="3" xfId="0" applyFont="1" applyFill="1" applyBorder="1" applyAlignment="1">
      <alignment horizontal="left" vertical="center"/>
    </xf>
    <xf numFmtId="0" fontId="1" fillId="3" borderId="68" xfId="0" applyFont="1" applyFill="1" applyBorder="1" applyAlignment="1">
      <alignment horizontal="left" vertical="center"/>
    </xf>
    <xf numFmtId="0" fontId="17" fillId="0" borderId="63" xfId="0" applyFont="1" applyBorder="1" applyAlignment="1">
      <alignment horizontal="center" vertical="center" wrapText="1"/>
    </xf>
    <xf numFmtId="0" fontId="17" fillId="0" borderId="80" xfId="0" applyFont="1" applyBorder="1" applyAlignment="1">
      <alignment horizontal="center" vertical="center" wrapText="1"/>
    </xf>
    <xf numFmtId="0" fontId="1" fillId="0" borderId="81" xfId="0" applyFont="1" applyBorder="1" applyAlignment="1">
      <alignment horizontal="center" vertical="center" wrapText="1"/>
    </xf>
    <xf numFmtId="0" fontId="1" fillId="0" borderId="83" xfId="0" applyFont="1" applyBorder="1" applyAlignment="1">
      <alignment horizontal="center" vertical="center" wrapText="1"/>
    </xf>
    <xf numFmtId="0" fontId="1" fillId="3" borderId="22" xfId="0" applyFont="1" applyFill="1" applyBorder="1" applyAlignment="1">
      <alignment horizontal="left" vertical="center"/>
    </xf>
    <xf numFmtId="0" fontId="1" fillId="3" borderId="10" xfId="0" applyFont="1" applyFill="1" applyBorder="1" applyAlignment="1">
      <alignment horizontal="left" vertical="center"/>
    </xf>
    <xf numFmtId="0" fontId="1" fillId="3" borderId="23" xfId="0" applyFont="1" applyFill="1" applyBorder="1" applyAlignment="1">
      <alignment horizontal="left" vertical="center"/>
    </xf>
    <xf numFmtId="164" fontId="2" fillId="21" borderId="19" xfId="5" applyNumberFormat="1" applyFont="1" applyFill="1" applyBorder="1" applyAlignment="1">
      <alignment horizontal="center" vertical="center" wrapText="1"/>
    </xf>
    <xf numFmtId="164" fontId="2" fillId="21" borderId="22" xfId="5" applyNumberFormat="1" applyFont="1" applyFill="1" applyBorder="1" applyAlignment="1">
      <alignment horizontal="center" vertical="center" wrapText="1"/>
    </xf>
    <xf numFmtId="0" fontId="18" fillId="0" borderId="19"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3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0" xfId="0" applyFont="1" applyBorder="1" applyAlignment="1">
      <alignment horizontal="center" vertical="center" wrapText="1"/>
    </xf>
    <xf numFmtId="164" fontId="2" fillId="27" borderId="19" xfId="5" applyNumberFormat="1" applyFont="1" applyFill="1" applyBorder="1" applyAlignment="1">
      <alignment horizontal="center" vertical="center" wrapText="1"/>
    </xf>
    <xf numFmtId="164" fontId="2" fillId="27" borderId="22" xfId="5" applyNumberFormat="1" applyFont="1" applyFill="1" applyBorder="1" applyAlignment="1">
      <alignment horizontal="center" vertical="center" wrapText="1"/>
    </xf>
    <xf numFmtId="164" fontId="2" fillId="27" borderId="24" xfId="5" applyNumberFormat="1" applyFont="1" applyFill="1" applyBorder="1" applyAlignment="1">
      <alignment horizontal="center" vertical="center" wrapText="1"/>
    </xf>
    <xf numFmtId="164" fontId="2" fillId="23" borderId="20" xfId="5" applyNumberFormat="1" applyFont="1" applyFill="1" applyBorder="1" applyAlignment="1">
      <alignment horizontal="center" vertical="center" wrapText="1"/>
    </xf>
    <xf numFmtId="164" fontId="2" fillId="23" borderId="10" xfId="5" applyNumberFormat="1" applyFont="1" applyFill="1" applyBorder="1" applyAlignment="1">
      <alignment horizontal="center" vertical="center" wrapText="1"/>
    </xf>
    <xf numFmtId="164" fontId="2" fillId="23" borderId="25" xfId="5" applyNumberFormat="1" applyFont="1" applyFill="1" applyBorder="1" applyAlignment="1">
      <alignment horizontal="center" vertical="center" wrapText="1"/>
    </xf>
    <xf numFmtId="0" fontId="1" fillId="3" borderId="10" xfId="0" applyFont="1" applyFill="1" applyBorder="1" applyAlignment="1">
      <alignment horizontal="left"/>
    </xf>
    <xf numFmtId="0" fontId="2" fillId="4" borderId="27" xfId="0" applyFont="1" applyFill="1" applyBorder="1" applyAlignment="1">
      <alignment horizontal="left" vertical="center"/>
    </xf>
    <xf numFmtId="0" fontId="2" fillId="4" borderId="0" xfId="0" applyFont="1" applyFill="1" applyBorder="1" applyAlignment="1">
      <alignment horizontal="left" vertical="center"/>
    </xf>
    <xf numFmtId="0" fontId="2" fillId="4" borderId="28" xfId="0" applyFont="1" applyFill="1" applyBorder="1" applyAlignment="1">
      <alignment horizontal="left"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11" fillId="3" borderId="4" xfId="0" applyFont="1" applyFill="1" applyBorder="1" applyAlignment="1">
      <alignment horizontal="left" vertical="center" wrapText="1"/>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1" fillId="0" borderId="2" xfId="0" applyFont="1" applyBorder="1" applyAlignment="1">
      <alignment horizontal="left" vertical="center"/>
    </xf>
    <xf numFmtId="0" fontId="1" fillId="0" borderId="106" xfId="0" applyFont="1" applyBorder="1" applyAlignment="1">
      <alignment horizontal="left" vertical="center" wrapText="1"/>
    </xf>
    <xf numFmtId="0" fontId="1" fillId="0" borderId="107" xfId="0" applyFont="1" applyBorder="1" applyAlignment="1">
      <alignment horizontal="left" vertical="center" wrapText="1"/>
    </xf>
    <xf numFmtId="0" fontId="1" fillId="0" borderId="108" xfId="0" applyFont="1" applyBorder="1" applyAlignment="1">
      <alignment horizontal="left" vertical="center" wrapText="1"/>
    </xf>
    <xf numFmtId="0" fontId="1" fillId="3" borderId="3" xfId="0" applyFont="1" applyFill="1" applyBorder="1" applyAlignment="1">
      <alignment horizontal="left"/>
    </xf>
    <xf numFmtId="164" fontId="2" fillId="29" borderId="20" xfId="5" applyNumberFormat="1" applyFont="1" applyFill="1" applyBorder="1" applyAlignment="1">
      <alignment horizontal="center" vertical="center" wrapText="1"/>
    </xf>
    <xf numFmtId="164" fontId="2" fillId="29" borderId="10" xfId="5" applyNumberFormat="1" applyFont="1" applyFill="1" applyBorder="1" applyAlignment="1">
      <alignment horizontal="center" vertical="center" wrapText="1"/>
    </xf>
    <xf numFmtId="164" fontId="2" fillId="29" borderId="25" xfId="5" applyNumberFormat="1" applyFont="1" applyFill="1" applyBorder="1" applyAlignment="1">
      <alignment horizontal="center" vertical="center" wrapText="1"/>
    </xf>
    <xf numFmtId="164" fontId="1" fillId="0" borderId="20" xfId="0" applyNumberFormat="1" applyFont="1" applyBorder="1" applyAlignment="1">
      <alignment horizontal="center" wrapText="1"/>
    </xf>
    <xf numFmtId="43" fontId="1" fillId="0" borderId="20" xfId="0" applyNumberFormat="1" applyFont="1" applyBorder="1" applyAlignment="1">
      <alignment horizontal="center" wrapText="1"/>
    </xf>
    <xf numFmtId="164" fontId="2" fillId="29" borderId="21" xfId="5" applyNumberFormat="1" applyFont="1" applyFill="1" applyBorder="1" applyAlignment="1">
      <alignment horizontal="center" vertical="center" wrapText="1"/>
    </xf>
    <xf numFmtId="164" fontId="2" fillId="29" borderId="23" xfId="5" applyNumberFormat="1" applyFont="1" applyFill="1" applyBorder="1" applyAlignment="1">
      <alignment horizontal="center" vertical="center" wrapText="1"/>
    </xf>
    <xf numFmtId="164" fontId="2" fillId="29" borderId="26" xfId="5" applyNumberFormat="1" applyFont="1" applyFill="1" applyBorder="1" applyAlignment="1">
      <alignment horizontal="center" vertical="center" wrapText="1"/>
    </xf>
    <xf numFmtId="0" fontId="23" fillId="0" borderId="36" xfId="0" applyFont="1" applyBorder="1" applyAlignment="1">
      <alignment horizontal="center" vertical="center" wrapText="1"/>
    </xf>
    <xf numFmtId="164" fontId="18" fillId="21" borderId="21" xfId="5" applyNumberFormat="1" applyFont="1" applyFill="1" applyBorder="1" applyAlignment="1">
      <alignment horizontal="center" vertical="center" wrapText="1"/>
    </xf>
    <xf numFmtId="164" fontId="18" fillId="21" borderId="23" xfId="5" applyNumberFormat="1" applyFont="1" applyFill="1" applyBorder="1" applyAlignment="1">
      <alignment horizontal="center" vertical="center" wrapText="1"/>
    </xf>
    <xf numFmtId="164" fontId="18" fillId="21" borderId="26" xfId="5" applyNumberFormat="1" applyFont="1" applyFill="1" applyBorder="1" applyAlignment="1">
      <alignment horizontal="center" vertical="center" wrapText="1"/>
    </xf>
    <xf numFmtId="164" fontId="2" fillId="18" borderId="25" xfId="0" applyNumberFormat="1" applyFont="1" applyFill="1" applyBorder="1" applyAlignment="1">
      <alignment horizontal="center" vertical="center" wrapText="1"/>
    </xf>
    <xf numFmtId="164" fontId="1" fillId="3" borderId="27" xfId="0" applyNumberFormat="1" applyFont="1" applyFill="1" applyBorder="1" applyAlignment="1">
      <alignment horizontal="left"/>
    </xf>
    <xf numFmtId="0" fontId="1" fillId="3" borderId="0" xfId="0" applyFont="1" applyFill="1" applyBorder="1" applyAlignment="1">
      <alignment horizontal="left"/>
    </xf>
    <xf numFmtId="0" fontId="1" fillId="3" borderId="28" xfId="0" applyFont="1" applyFill="1" applyBorder="1" applyAlignment="1">
      <alignment horizontal="left"/>
    </xf>
    <xf numFmtId="0" fontId="2" fillId="0" borderId="24" xfId="0" applyFont="1" applyBorder="1" applyAlignment="1">
      <alignment horizontal="center" wrapText="1"/>
    </xf>
    <xf numFmtId="0" fontId="2" fillId="0" borderId="25" xfId="0" applyFont="1" applyBorder="1" applyAlignment="1">
      <alignment horizontal="center" wrapText="1"/>
    </xf>
    <xf numFmtId="0" fontId="2" fillId="0" borderId="26" xfId="0" applyFont="1" applyBorder="1" applyAlignment="1">
      <alignment horizontal="center" wrapText="1"/>
    </xf>
    <xf numFmtId="164" fontId="2" fillId="17" borderId="21" xfId="5" applyNumberFormat="1" applyFont="1" applyFill="1" applyBorder="1" applyAlignment="1">
      <alignment horizontal="center" vertical="center" wrapText="1"/>
    </xf>
    <xf numFmtId="164" fontId="2" fillId="17" borderId="23" xfId="5" applyNumberFormat="1" applyFont="1" applyFill="1" applyBorder="1" applyAlignment="1">
      <alignment horizontal="center" vertical="center" wrapText="1"/>
    </xf>
    <xf numFmtId="164" fontId="2" fillId="17" borderId="26" xfId="5" applyNumberFormat="1" applyFont="1" applyFill="1" applyBorder="1" applyAlignment="1">
      <alignment horizontal="center" vertical="center" wrapText="1"/>
    </xf>
    <xf numFmtId="0" fontId="5" fillId="0" borderId="36" xfId="0" applyFont="1" applyBorder="1" applyAlignment="1">
      <alignment horizontal="center" vertical="center" wrapText="1"/>
    </xf>
    <xf numFmtId="0" fontId="5" fillId="0" borderId="2" xfId="0" applyFont="1" applyBorder="1" applyAlignment="1">
      <alignment horizontal="center" wrapText="1"/>
    </xf>
    <xf numFmtId="0" fontId="5" fillId="0" borderId="2" xfId="0" applyFont="1" applyBorder="1" applyAlignment="1">
      <alignment horizontal="center"/>
    </xf>
    <xf numFmtId="0" fontId="5" fillId="0" borderId="17" xfId="0" applyFont="1" applyBorder="1" applyAlignment="1">
      <alignment horizont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3" borderId="4" xfId="0" applyFont="1" applyFill="1" applyBorder="1" applyAlignment="1">
      <alignment horizontal="left" vertical="center" wrapText="1"/>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164" fontId="2" fillId="26" borderId="20" xfId="5" applyNumberFormat="1" applyFont="1" applyFill="1" applyBorder="1" applyAlignment="1">
      <alignment horizontal="center" vertical="center" wrapText="1"/>
    </xf>
    <xf numFmtId="164" fontId="2" fillId="26" borderId="10" xfId="5" applyNumberFormat="1" applyFont="1" applyFill="1" applyBorder="1" applyAlignment="1">
      <alignment horizontal="center" vertical="center" wrapText="1"/>
    </xf>
    <xf numFmtId="0" fontId="1" fillId="0" borderId="115" xfId="0" applyFont="1" applyBorder="1" applyAlignment="1">
      <alignment horizontal="center" wrapText="1"/>
    </xf>
    <xf numFmtId="0" fontId="1" fillId="0" borderId="28" xfId="0" applyFont="1" applyBorder="1" applyAlignment="1">
      <alignment horizontal="center" wrapText="1"/>
    </xf>
    <xf numFmtId="0" fontId="2" fillId="4" borderId="27" xfId="0" applyFont="1" applyFill="1" applyBorder="1" applyAlignment="1">
      <alignment horizontal="left"/>
    </xf>
    <xf numFmtId="0" fontId="2" fillId="4" borderId="0" xfId="0" applyFont="1" applyFill="1" applyBorder="1" applyAlignment="1">
      <alignment horizontal="left"/>
    </xf>
    <xf numFmtId="0" fontId="2" fillId="4" borderId="28" xfId="0" applyFont="1" applyFill="1" applyBorder="1" applyAlignment="1">
      <alignment horizontal="left"/>
    </xf>
    <xf numFmtId="0" fontId="8" fillId="6" borderId="0" xfId="0" applyFont="1" applyFill="1" applyAlignment="1">
      <alignment horizontal="center"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2" fillId="0" borderId="20" xfId="0" applyFont="1" applyBorder="1" applyAlignment="1">
      <alignment horizontal="left" vertical="center" wrapText="1"/>
    </xf>
    <xf numFmtId="0" fontId="2" fillId="0" borderId="10" xfId="0" applyFont="1" applyBorder="1" applyAlignment="1">
      <alignment horizontal="left" vertical="center" wrapText="1"/>
    </xf>
    <xf numFmtId="0" fontId="2" fillId="0" borderId="25" xfId="0" applyFont="1" applyBorder="1" applyAlignment="1">
      <alignment horizontal="left" vertical="center" wrapText="1"/>
    </xf>
    <xf numFmtId="164" fontId="2" fillId="25" borderId="20" xfId="5" applyNumberFormat="1" applyFont="1" applyFill="1" applyBorder="1" applyAlignment="1">
      <alignment horizontal="center" vertical="center" wrapText="1"/>
    </xf>
    <xf numFmtId="164" fontId="2" fillId="25" borderId="10" xfId="5" applyNumberFormat="1" applyFont="1" applyFill="1" applyBorder="1" applyAlignment="1">
      <alignment horizontal="center" vertical="center" wrapText="1"/>
    </xf>
    <xf numFmtId="164" fontId="2" fillId="25" borderId="25" xfId="5" applyNumberFormat="1" applyFont="1" applyFill="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164" fontId="2" fillId="15" borderId="20" xfId="0" applyNumberFormat="1" applyFont="1" applyFill="1" applyBorder="1" applyAlignment="1">
      <alignment horizontal="left" vertical="center" wrapText="1"/>
    </xf>
    <xf numFmtId="164" fontId="2" fillId="15" borderId="10" xfId="0" applyNumberFormat="1" applyFont="1" applyFill="1" applyBorder="1" applyAlignment="1">
      <alignment horizontal="left" vertical="center" wrapText="1"/>
    </xf>
    <xf numFmtId="164" fontId="2" fillId="15" borderId="25" xfId="0" applyNumberFormat="1" applyFont="1" applyFill="1" applyBorder="1" applyAlignment="1">
      <alignment horizontal="left" vertical="center" wrapText="1"/>
    </xf>
    <xf numFmtId="0" fontId="2" fillId="0" borderId="21" xfId="0" applyFont="1" applyBorder="1" applyAlignment="1">
      <alignment horizontal="left" vertical="center" wrapText="1"/>
    </xf>
    <xf numFmtId="0" fontId="2" fillId="0" borderId="23" xfId="0" applyFont="1" applyBorder="1" applyAlignment="1">
      <alignment horizontal="left" vertical="center" wrapText="1"/>
    </xf>
    <xf numFmtId="0" fontId="2" fillId="0" borderId="26" xfId="0" applyFont="1" applyBorder="1" applyAlignment="1">
      <alignment horizontal="left" vertical="center" wrapText="1"/>
    </xf>
    <xf numFmtId="0" fontId="1" fillId="3" borderId="8" xfId="0" applyFont="1" applyFill="1" applyBorder="1" applyAlignment="1">
      <alignment horizontal="left"/>
    </xf>
    <xf numFmtId="0" fontId="2" fillId="0" borderId="19" xfId="0" applyFont="1" applyBorder="1" applyAlignment="1">
      <alignment horizontal="left" vertical="center" wrapText="1"/>
    </xf>
    <xf numFmtId="0" fontId="2" fillId="0" borderId="22" xfId="0" applyFont="1" applyBorder="1" applyAlignment="1">
      <alignment horizontal="left" vertical="center" wrapText="1"/>
    </xf>
    <xf numFmtId="0" fontId="2" fillId="0" borderId="24" xfId="0" applyFont="1" applyBorder="1" applyAlignment="1">
      <alignment horizontal="left" vertical="center" wrapText="1"/>
    </xf>
    <xf numFmtId="164" fontId="2" fillId="30" borderId="20" xfId="5" applyNumberFormat="1" applyFont="1" applyFill="1" applyBorder="1" applyAlignment="1">
      <alignment horizontal="left" vertical="center" wrapText="1"/>
    </xf>
    <xf numFmtId="164" fontId="2" fillId="30" borderId="10" xfId="5" applyNumberFormat="1" applyFont="1" applyFill="1" applyBorder="1" applyAlignment="1">
      <alignment horizontal="left" vertical="center" wrapText="1"/>
    </xf>
    <xf numFmtId="164" fontId="2" fillId="30" borderId="25" xfId="5" applyNumberFormat="1" applyFont="1" applyFill="1" applyBorder="1" applyAlignment="1">
      <alignment horizontal="left" vertical="center" wrapText="1"/>
    </xf>
    <xf numFmtId="0" fontId="6" fillId="0" borderId="36"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164" fontId="2" fillId="15" borderId="20" xfId="5" applyNumberFormat="1" applyFont="1" applyFill="1" applyBorder="1" applyAlignment="1">
      <alignment horizontal="center" vertical="center" wrapText="1"/>
    </xf>
    <xf numFmtId="164" fontId="2" fillId="15" borderId="10" xfId="5" applyNumberFormat="1" applyFont="1" applyFill="1" applyBorder="1" applyAlignment="1">
      <alignment horizontal="center" vertical="center" wrapText="1"/>
    </xf>
    <xf numFmtId="164" fontId="2" fillId="13" borderId="10" xfId="5" applyNumberFormat="1" applyFont="1" applyFill="1" applyBorder="1" applyAlignment="1">
      <alignment horizontal="center" vertical="center" wrapText="1"/>
    </xf>
    <xf numFmtId="164" fontId="2" fillId="13" borderId="25" xfId="5" applyNumberFormat="1" applyFont="1" applyFill="1" applyBorder="1" applyAlignment="1">
      <alignment horizontal="center" vertical="center" wrapText="1"/>
    </xf>
    <xf numFmtId="164" fontId="2" fillId="0" borderId="20" xfId="5" applyNumberFormat="1" applyFont="1" applyBorder="1" applyAlignment="1">
      <alignment horizontal="center" vertical="center" wrapText="1"/>
    </xf>
    <xf numFmtId="164" fontId="2" fillId="0" borderId="10" xfId="5" applyNumberFormat="1" applyFont="1" applyBorder="1" applyAlignment="1">
      <alignment horizontal="center" vertical="center" wrapText="1"/>
    </xf>
    <xf numFmtId="0" fontId="2" fillId="0" borderId="38" xfId="0" applyFont="1" applyBorder="1" applyAlignment="1">
      <alignment horizontal="center" wrapText="1"/>
    </xf>
    <xf numFmtId="0" fontId="2" fillId="0" borderId="9" xfId="0" applyFont="1" applyBorder="1" applyAlignment="1">
      <alignment horizontal="center" wrapText="1"/>
    </xf>
    <xf numFmtId="43" fontId="0" fillId="0" borderId="0" xfId="0" applyNumberFormat="1" applyAlignment="1">
      <alignment horizontal="center"/>
    </xf>
    <xf numFmtId="0" fontId="2" fillId="0" borderId="69" xfId="0" applyFont="1" applyBorder="1" applyAlignment="1">
      <alignment horizontal="center" wrapText="1"/>
    </xf>
    <xf numFmtId="0" fontId="1" fillId="3" borderId="1" xfId="0" applyFont="1" applyFill="1" applyBorder="1" applyAlignment="1">
      <alignment horizontal="left"/>
    </xf>
    <xf numFmtId="43" fontId="2" fillId="0" borderId="20" xfId="0" applyNumberFormat="1" applyFont="1" applyBorder="1" applyAlignment="1">
      <alignment horizontal="center" vertical="center" wrapText="1"/>
    </xf>
    <xf numFmtId="0" fontId="18" fillId="0" borderId="8"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9" xfId="0" applyFont="1" applyBorder="1" applyAlignment="1">
      <alignment horizontal="center" vertical="center" wrapText="1"/>
    </xf>
    <xf numFmtId="0" fontId="1" fillId="3" borderId="3" xfId="0" applyFont="1" applyFill="1" applyBorder="1" applyAlignment="1">
      <alignment horizontal="left" wrapText="1"/>
    </xf>
    <xf numFmtId="43" fontId="2" fillId="0" borderId="19"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left" vertical="center" wrapText="1"/>
    </xf>
    <xf numFmtId="0" fontId="1" fillId="3" borderId="34" xfId="0" applyFont="1" applyFill="1" applyBorder="1" applyAlignment="1">
      <alignment horizontal="left" vertical="center"/>
    </xf>
    <xf numFmtId="0" fontId="1" fillId="3" borderId="0" xfId="0" applyFont="1" applyFill="1" applyBorder="1" applyAlignment="1">
      <alignment horizontal="left" vertical="center"/>
    </xf>
    <xf numFmtId="0" fontId="1" fillId="3" borderId="35" xfId="0" applyFont="1" applyFill="1" applyBorder="1" applyAlignment="1">
      <alignment horizontal="left" vertical="center"/>
    </xf>
    <xf numFmtId="164" fontId="2" fillId="13" borderId="10" xfId="0" applyNumberFormat="1" applyFont="1" applyFill="1" applyBorder="1" applyAlignment="1">
      <alignment horizontal="center" vertical="center" wrapText="1"/>
    </xf>
    <xf numFmtId="164" fontId="2" fillId="13" borderId="25" xfId="0" applyNumberFormat="1" applyFont="1" applyFill="1" applyBorder="1" applyAlignment="1">
      <alignment horizontal="center" vertical="center" wrapText="1"/>
    </xf>
    <xf numFmtId="164" fontId="2" fillId="22" borderId="20" xfId="0" applyNumberFormat="1" applyFont="1" applyFill="1" applyBorder="1" applyAlignment="1">
      <alignment horizontal="center" vertical="center" wrapText="1"/>
    </xf>
    <xf numFmtId="164" fontId="2" fillId="22" borderId="10" xfId="0" applyNumberFormat="1" applyFont="1" applyFill="1" applyBorder="1" applyAlignment="1">
      <alignment horizontal="center" vertical="center" wrapText="1"/>
    </xf>
    <xf numFmtId="164" fontId="2" fillId="22" borderId="25" xfId="0" applyNumberFormat="1" applyFont="1" applyFill="1" applyBorder="1" applyAlignment="1">
      <alignment horizontal="center" vertical="center" wrapText="1"/>
    </xf>
    <xf numFmtId="164" fontId="2" fillId="17" borderId="20" xfId="5" applyNumberFormat="1" applyFont="1" applyFill="1" applyBorder="1" applyAlignment="1">
      <alignment horizontal="center" vertical="center" wrapText="1"/>
    </xf>
    <xf numFmtId="164" fontId="2" fillId="17" borderId="10" xfId="5" applyNumberFormat="1" applyFont="1" applyFill="1" applyBorder="1" applyAlignment="1">
      <alignment horizontal="center" vertical="center" wrapText="1"/>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 fillId="0" borderId="78" xfId="0" applyFont="1" applyBorder="1" applyAlignment="1">
      <alignment horizontal="center" vertical="center" wrapText="1"/>
    </xf>
    <xf numFmtId="0" fontId="1" fillId="16" borderId="122" xfId="0" applyFont="1" applyFill="1" applyBorder="1" applyAlignment="1">
      <alignment horizontal="left" vertical="center" wrapText="1"/>
    </xf>
    <xf numFmtId="0" fontId="1" fillId="16" borderId="123" xfId="0" applyFont="1" applyFill="1" applyBorder="1" applyAlignment="1">
      <alignment horizontal="left" vertical="center" wrapText="1"/>
    </xf>
    <xf numFmtId="0" fontId="1" fillId="3" borderId="27" xfId="0" applyFont="1" applyFill="1" applyBorder="1" applyAlignment="1">
      <alignment horizontal="left" vertical="center"/>
    </xf>
    <xf numFmtId="0" fontId="1" fillId="3" borderId="28" xfId="0" applyFont="1" applyFill="1" applyBorder="1" applyAlignment="1">
      <alignment horizontal="left" vertical="center"/>
    </xf>
    <xf numFmtId="164" fontId="2" fillId="12" borderId="20" xfId="5" applyNumberFormat="1" applyFont="1" applyFill="1" applyBorder="1" applyAlignment="1">
      <alignment horizontal="center" vertical="center" wrapText="1"/>
    </xf>
    <xf numFmtId="164" fontId="2" fillId="12" borderId="10" xfId="5" applyNumberFormat="1" applyFont="1" applyFill="1" applyBorder="1" applyAlignment="1">
      <alignment horizontal="center" vertical="center" wrapText="1"/>
    </xf>
    <xf numFmtId="164" fontId="2" fillId="12" borderId="25" xfId="5" applyNumberFormat="1" applyFont="1" applyFill="1" applyBorder="1" applyAlignment="1">
      <alignment horizontal="center" vertical="center" wrapText="1"/>
    </xf>
    <xf numFmtId="164" fontId="0" fillId="0" borderId="0" xfId="0" applyNumberFormat="1" applyAlignment="1">
      <alignment horizontal="center"/>
    </xf>
    <xf numFmtId="164" fontId="0" fillId="0" borderId="28" xfId="0" applyNumberFormat="1" applyBorder="1" applyAlignment="1">
      <alignment horizontal="center"/>
    </xf>
    <xf numFmtId="0" fontId="18" fillId="0" borderId="2" xfId="0" applyFont="1" applyBorder="1" applyAlignment="1">
      <alignment horizontal="left" vertical="center"/>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164" fontId="2" fillId="33" borderId="21" xfId="5" applyNumberFormat="1" applyFont="1" applyFill="1" applyBorder="1" applyAlignment="1">
      <alignment horizontal="center" vertical="center" wrapText="1"/>
    </xf>
    <xf numFmtId="164" fontId="2" fillId="33" borderId="23" xfId="5" applyNumberFormat="1" applyFont="1" applyFill="1" applyBorder="1" applyAlignment="1">
      <alignment horizontal="center" vertical="center" wrapText="1"/>
    </xf>
    <xf numFmtId="164" fontId="2" fillId="33" borderId="26" xfId="5" applyNumberFormat="1" applyFont="1" applyFill="1" applyBorder="1" applyAlignment="1">
      <alignment horizontal="center" vertical="center" wrapText="1"/>
    </xf>
    <xf numFmtId="0" fontId="16" fillId="0" borderId="124" xfId="0" applyFont="1" applyBorder="1" applyAlignment="1">
      <alignment horizontal="center" vertical="center" wrapText="1"/>
    </xf>
    <xf numFmtId="0" fontId="16" fillId="0" borderId="125" xfId="0" applyFont="1" applyBorder="1" applyAlignment="1">
      <alignment horizontal="center" vertical="center" wrapText="1"/>
    </xf>
    <xf numFmtId="0" fontId="16" fillId="0" borderId="117" xfId="0" applyFont="1" applyBorder="1" applyAlignment="1">
      <alignment horizontal="center" vertical="center" wrapText="1"/>
    </xf>
    <xf numFmtId="164" fontId="2" fillId="32" borderId="10" xfId="5" applyNumberFormat="1" applyFont="1" applyFill="1" applyBorder="1" applyAlignment="1">
      <alignment horizontal="center" vertical="center" wrapText="1"/>
    </xf>
    <xf numFmtId="0" fontId="16" fillId="0" borderId="127" xfId="0" applyFont="1" applyBorder="1" applyAlignment="1">
      <alignment horizontal="center" vertical="center" wrapText="1"/>
    </xf>
    <xf numFmtId="0" fontId="16" fillId="0" borderId="118" xfId="0" applyFont="1" applyBorder="1" applyAlignment="1">
      <alignment horizontal="center" vertical="center" wrapText="1"/>
    </xf>
    <xf numFmtId="0" fontId="17" fillId="0" borderId="36" xfId="0" applyFont="1" applyBorder="1" applyAlignment="1">
      <alignment horizontal="center" vertical="center" wrapText="1"/>
    </xf>
    <xf numFmtId="0" fontId="16" fillId="3" borderId="3" xfId="0" applyFont="1" applyFill="1" applyBorder="1" applyAlignment="1">
      <alignment horizontal="left"/>
    </xf>
    <xf numFmtId="164" fontId="2" fillId="32" borderId="25" xfId="5" applyNumberFormat="1" applyFont="1" applyFill="1" applyBorder="1" applyAlignment="1">
      <alignment horizontal="center" vertical="center" wrapText="1"/>
    </xf>
    <xf numFmtId="43" fontId="16" fillId="15" borderId="23" xfId="5" applyFont="1" applyFill="1" applyBorder="1" applyAlignment="1">
      <alignment horizontal="center" vertical="center" wrapText="1"/>
    </xf>
    <xf numFmtId="164" fontId="16" fillId="23" borderId="20" xfId="5" applyNumberFormat="1" applyFont="1" applyFill="1" applyBorder="1" applyAlignment="1">
      <alignment horizontal="center" wrapText="1"/>
    </xf>
    <xf numFmtId="164" fontId="16" fillId="23" borderId="10" xfId="5" applyNumberFormat="1" applyFont="1" applyFill="1" applyBorder="1" applyAlignment="1">
      <alignment horizontal="center" wrapText="1"/>
    </xf>
    <xf numFmtId="0" fontId="0" fillId="0" borderId="0" xfId="0" applyAlignment="1">
      <alignment horizontal="center"/>
    </xf>
    <xf numFmtId="164" fontId="2" fillId="26" borderId="81" xfId="0" applyNumberFormat="1" applyFont="1" applyFill="1" applyBorder="1" applyAlignment="1">
      <alignment horizontal="center" vertical="center"/>
    </xf>
    <xf numFmtId="164" fontId="2" fillId="26" borderId="78" xfId="0" applyNumberFormat="1" applyFont="1" applyFill="1" applyBorder="1" applyAlignment="1">
      <alignment horizontal="center" vertical="center"/>
    </xf>
    <xf numFmtId="164" fontId="2" fillId="26" borderId="83" xfId="0" applyNumberFormat="1" applyFont="1" applyFill="1" applyBorder="1" applyAlignment="1">
      <alignment horizontal="center" vertical="center"/>
    </xf>
    <xf numFmtId="0" fontId="17" fillId="0" borderId="86" xfId="0" applyFont="1" applyBorder="1" applyAlignment="1">
      <alignment horizontal="center" vertical="center" wrapText="1"/>
    </xf>
    <xf numFmtId="0" fontId="17" fillId="0" borderId="92" xfId="0" applyFont="1" applyBorder="1" applyAlignment="1">
      <alignment horizontal="center" vertical="center" wrapText="1"/>
    </xf>
    <xf numFmtId="0" fontId="17" fillId="0" borderId="87" xfId="0" applyFont="1" applyBorder="1" applyAlignment="1">
      <alignment horizontal="center" vertical="center"/>
    </xf>
    <xf numFmtId="0" fontId="17" fillId="0" borderId="36" xfId="0" applyFont="1" applyBorder="1" applyAlignment="1">
      <alignment horizontal="center" vertical="center"/>
    </xf>
    <xf numFmtId="0" fontId="17" fillId="0" borderId="88" xfId="0" applyFont="1" applyBorder="1" applyAlignment="1">
      <alignment horizontal="center" vertical="center"/>
    </xf>
    <xf numFmtId="0" fontId="17" fillId="0" borderId="89" xfId="0" applyFont="1" applyBorder="1" applyAlignment="1">
      <alignment horizontal="center" vertical="center"/>
    </xf>
    <xf numFmtId="0" fontId="17" fillId="0" borderId="90" xfId="0" applyFont="1" applyBorder="1" applyAlignment="1">
      <alignment horizontal="center" vertical="center"/>
    </xf>
    <xf numFmtId="0" fontId="17" fillId="0" borderId="91" xfId="0" applyFont="1" applyBorder="1" applyAlignment="1">
      <alignment horizontal="center" vertical="center"/>
    </xf>
    <xf numFmtId="0" fontId="2" fillId="0" borderId="39" xfId="0" applyFont="1" applyBorder="1" applyAlignment="1">
      <alignment horizontal="center"/>
    </xf>
    <xf numFmtId="164" fontId="2" fillId="0" borderId="21" xfId="5" applyNumberFormat="1" applyFont="1" applyFill="1" applyBorder="1" applyAlignment="1">
      <alignment horizontal="center" vertical="center" wrapText="1"/>
    </xf>
    <xf numFmtId="164" fontId="2" fillId="0" borderId="23" xfId="5" applyNumberFormat="1" applyFont="1" applyFill="1" applyBorder="1" applyAlignment="1">
      <alignment horizontal="center" vertical="center" wrapText="1"/>
    </xf>
    <xf numFmtId="164" fontId="2" fillId="0" borderId="41" xfId="5" applyNumberFormat="1" applyFont="1" applyFill="1" applyBorder="1" applyAlignment="1">
      <alignment horizontal="center" vertical="center" wrapText="1"/>
    </xf>
    <xf numFmtId="164" fontId="2" fillId="14" borderId="20" xfId="0" applyNumberFormat="1" applyFont="1" applyFill="1" applyBorder="1" applyAlignment="1">
      <alignment horizontal="center" vertical="center" wrapText="1"/>
    </xf>
    <xf numFmtId="164" fontId="2" fillId="14" borderId="10" xfId="0" applyNumberFormat="1" applyFont="1" applyFill="1" applyBorder="1" applyAlignment="1">
      <alignment horizontal="center" vertical="center" wrapText="1"/>
    </xf>
    <xf numFmtId="164" fontId="2" fillId="14" borderId="40" xfId="0" applyNumberFormat="1" applyFont="1" applyFill="1" applyBorder="1" applyAlignment="1">
      <alignment horizontal="center" vertical="center" wrapText="1"/>
    </xf>
    <xf numFmtId="164" fontId="2" fillId="14" borderId="21" xfId="5" applyNumberFormat="1" applyFont="1" applyFill="1" applyBorder="1" applyAlignment="1">
      <alignment horizontal="center" vertical="center" wrapText="1"/>
    </xf>
    <xf numFmtId="164" fontId="2" fillId="14" borderId="23" xfId="5" applyNumberFormat="1" applyFont="1" applyFill="1" applyBorder="1" applyAlignment="1">
      <alignment horizontal="center" vertical="center" wrapText="1"/>
    </xf>
    <xf numFmtId="164" fontId="2" fillId="14" borderId="41" xfId="5" applyNumberFormat="1" applyFont="1" applyFill="1" applyBorder="1" applyAlignment="1">
      <alignment horizontal="center" vertical="center" wrapText="1"/>
    </xf>
    <xf numFmtId="164" fontId="2" fillId="10" borderId="40" xfId="0" applyNumberFormat="1"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42" xfId="0" applyFont="1" applyFill="1" applyBorder="1" applyAlignment="1">
      <alignment horizontal="center" vertical="center" wrapText="1"/>
    </xf>
    <xf numFmtId="164" fontId="2" fillId="28" borderId="20" xfId="0" applyNumberFormat="1" applyFont="1" applyFill="1" applyBorder="1" applyAlignment="1">
      <alignment horizontal="center" vertical="center" wrapText="1"/>
    </xf>
    <xf numFmtId="164" fontId="2" fillId="28" borderId="10" xfId="0" applyNumberFormat="1" applyFont="1" applyFill="1" applyBorder="1" applyAlignment="1">
      <alignment horizontal="center" vertical="center" wrapText="1"/>
    </xf>
    <xf numFmtId="164" fontId="2" fillId="28" borderId="25" xfId="0" applyNumberFormat="1" applyFont="1" applyFill="1" applyBorder="1" applyAlignment="1">
      <alignment horizontal="center" vertical="center" wrapText="1"/>
    </xf>
    <xf numFmtId="0" fontId="1" fillId="0" borderId="4" xfId="0" applyFont="1" applyBorder="1" applyAlignment="1">
      <alignment horizontal="left" vertical="center"/>
    </xf>
    <xf numFmtId="0" fontId="1" fillId="0" borderId="4" xfId="0" quotePrefix="1" applyFont="1" applyBorder="1" applyAlignment="1">
      <alignment horizontal="left" vertical="center"/>
    </xf>
    <xf numFmtId="0" fontId="1" fillId="0" borderId="5" xfId="0" quotePrefix="1" applyFont="1" applyBorder="1" applyAlignment="1">
      <alignment horizontal="left" vertical="center"/>
    </xf>
    <xf numFmtId="0" fontId="1" fillId="0" borderId="6" xfId="0" quotePrefix="1" applyFont="1" applyBorder="1" applyAlignment="1">
      <alignment horizontal="left" vertical="center"/>
    </xf>
    <xf numFmtId="0" fontId="13" fillId="0" borderId="4" xfId="0" quotePrefix="1" applyFont="1" applyBorder="1" applyAlignment="1">
      <alignment horizontal="left" vertical="center" wrapText="1"/>
    </xf>
    <xf numFmtId="0" fontId="13" fillId="0" borderId="5" xfId="0" quotePrefix="1" applyFont="1" applyBorder="1" applyAlignment="1">
      <alignment horizontal="left" vertical="center"/>
    </xf>
    <xf numFmtId="0" fontId="13" fillId="0" borderId="6" xfId="0" quotePrefix="1" applyFont="1" applyBorder="1" applyAlignment="1">
      <alignment horizontal="left" vertical="center"/>
    </xf>
    <xf numFmtId="0" fontId="27" fillId="0" borderId="0" xfId="0" applyFont="1" applyAlignment="1">
      <alignment horizontal="center"/>
    </xf>
  </cellXfs>
  <cellStyles count="7">
    <cellStyle name="Millares" xfId="5" builtinId="3"/>
    <cellStyle name="Normal" xfId="0" builtinId="0"/>
    <cellStyle name="Normal 2" xfId="3"/>
    <cellStyle name="Normal 3" xfId="2"/>
    <cellStyle name="Normal 3 3" xfId="6"/>
    <cellStyle name="Normal 4" xfId="1"/>
    <cellStyle name="Normal 6" xfId="4"/>
  </cellStyles>
  <dxfs count="0"/>
  <tableStyles count="0" defaultTableStyle="TableStyleMedium2" defaultPivotStyle="PivotStyleLight16"/>
  <colors>
    <mruColors>
      <color rgb="FFFF6699"/>
      <color rgb="FF0066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Administrador\Mis%20documentos\Downloads\Copia%20de%20EjecucionGASTOS%20%20Presupuestal%202012--05--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USUARIO\Documents\matriz%20plan%20plurianual%20de%20inversion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JECUCION DE GASTOS"/>
      <sheetName val="Educacion GASTOS"/>
      <sheetName val="G.Vulnerable GASTOS"/>
      <sheetName val="vivienda gastos"/>
      <sheetName val="SBASICO Y AGUA P. PLAN P"/>
      <sheetName val="CULTURA PPLURI"/>
      <sheetName val="DEPORTE GASTOS PLURI"/>
      <sheetName val="riesgo . ppluri (2)"/>
      <sheetName val="CRECIMIENTO ECONOMICO Y F INS"/>
      <sheetName val="FORTALECIMIENTO INS. EQU. MUN"/>
      <sheetName val="TRANSPORTE"/>
      <sheetName val="Hoja1"/>
      <sheetName val="Hoja2"/>
      <sheetName val="EJECUCION DE GASTOS (2)"/>
      <sheetName val="Hoja3"/>
    </sheetNames>
    <sheetDataSet>
      <sheetData sheetId="0">
        <row r="71">
          <cell r="H71">
            <v>1000000</v>
          </cell>
        </row>
        <row r="72">
          <cell r="H72">
            <v>35752555</v>
          </cell>
        </row>
        <row r="73">
          <cell r="H73">
            <v>20000000</v>
          </cell>
        </row>
        <row r="74">
          <cell r="H74">
            <v>29000000</v>
          </cell>
        </row>
        <row r="75">
          <cell r="H75">
            <v>6000000</v>
          </cell>
        </row>
        <row r="76">
          <cell r="H76">
            <v>9874000</v>
          </cell>
          <cell r="I76">
            <v>10170220</v>
          </cell>
          <cell r="J76">
            <v>10475326.6</v>
          </cell>
          <cell r="K76">
            <v>10789586.398</v>
          </cell>
        </row>
        <row r="77">
          <cell r="H77">
            <v>9000000</v>
          </cell>
          <cell r="I77">
            <v>9270000</v>
          </cell>
          <cell r="J77">
            <v>9548100</v>
          </cell>
          <cell r="K77">
            <v>9834543</v>
          </cell>
        </row>
        <row r="78">
          <cell r="H78">
            <v>97084000</v>
          </cell>
          <cell r="I78">
            <v>99996520</v>
          </cell>
          <cell r="J78">
            <v>102996415.60000001</v>
          </cell>
          <cell r="K78">
            <v>106086308.06800002</v>
          </cell>
        </row>
        <row r="81">
          <cell r="H81">
            <v>31587075</v>
          </cell>
          <cell r="I81">
            <v>32534687.25</v>
          </cell>
          <cell r="J81">
            <v>33510727.8675</v>
          </cell>
          <cell r="K81">
            <v>34516049.703524999</v>
          </cell>
        </row>
        <row r="118">
          <cell r="H118">
            <v>1000000</v>
          </cell>
          <cell r="I118">
            <v>1030000</v>
          </cell>
          <cell r="J118">
            <v>1060900</v>
          </cell>
          <cell r="K118">
            <v>1092727</v>
          </cell>
        </row>
        <row r="119">
          <cell r="H119">
            <v>1000000</v>
          </cell>
          <cell r="I119">
            <v>1030000</v>
          </cell>
          <cell r="J119">
            <v>1060900</v>
          </cell>
          <cell r="K119">
            <v>1092727</v>
          </cell>
        </row>
        <row r="120">
          <cell r="H120">
            <v>30000000</v>
          </cell>
          <cell r="I120">
            <v>30900000</v>
          </cell>
          <cell r="J120">
            <v>31827000</v>
          </cell>
          <cell r="K120">
            <v>32781810</v>
          </cell>
        </row>
        <row r="121">
          <cell r="H121">
            <v>7244181</v>
          </cell>
          <cell r="I121">
            <v>7461506.4300000006</v>
          </cell>
          <cell r="J121">
            <v>7685351.6229000008</v>
          </cell>
          <cell r="K121">
            <v>7915912.1715870006</v>
          </cell>
        </row>
        <row r="122">
          <cell r="H122">
            <v>6438374</v>
          </cell>
          <cell r="I122">
            <v>6631525.2199999997</v>
          </cell>
          <cell r="J122">
            <v>6830470.9765999997</v>
          </cell>
          <cell r="K122">
            <v>7035385.1058980003</v>
          </cell>
        </row>
        <row r="123">
          <cell r="H123">
            <v>1000000</v>
          </cell>
          <cell r="I123">
            <v>1030000</v>
          </cell>
          <cell r="J123">
            <v>1060900</v>
          </cell>
          <cell r="K123">
            <v>1092727</v>
          </cell>
        </row>
        <row r="124">
          <cell r="H124">
            <v>24287720</v>
          </cell>
          <cell r="I124">
            <v>25016351.600000001</v>
          </cell>
          <cell r="J124">
            <v>25766842.148000002</v>
          </cell>
          <cell r="K124">
            <v>26539847.412440002</v>
          </cell>
        </row>
        <row r="127">
          <cell r="H127">
            <v>6000000</v>
          </cell>
          <cell r="I127">
            <v>6180000</v>
          </cell>
          <cell r="J127">
            <v>6365400</v>
          </cell>
          <cell r="K127">
            <v>6556362</v>
          </cell>
        </row>
        <row r="128">
          <cell r="H128">
            <v>1000000</v>
          </cell>
          <cell r="I128">
            <v>1030000</v>
          </cell>
          <cell r="J128">
            <v>1060900</v>
          </cell>
          <cell r="K128">
            <v>1092727</v>
          </cell>
        </row>
        <row r="134">
          <cell r="H134">
            <v>12143860</v>
          </cell>
          <cell r="I134">
            <v>12508175.800000001</v>
          </cell>
          <cell r="J134">
            <v>12883421.074000001</v>
          </cell>
          <cell r="K134">
            <v>13269923.706220001</v>
          </cell>
        </row>
        <row r="138">
          <cell r="H138">
            <v>1000000</v>
          </cell>
          <cell r="I138">
            <v>1030000</v>
          </cell>
          <cell r="J138">
            <v>1060900</v>
          </cell>
          <cell r="K138">
            <v>1092727</v>
          </cell>
        </row>
        <row r="139">
          <cell r="H139">
            <v>1000000</v>
          </cell>
          <cell r="I139">
            <v>1030000</v>
          </cell>
          <cell r="J139">
            <v>1060900</v>
          </cell>
          <cell r="K139">
            <v>1092727</v>
          </cell>
        </row>
        <row r="140">
          <cell r="H140">
            <v>1000000</v>
          </cell>
          <cell r="I140">
            <v>1030000</v>
          </cell>
          <cell r="J140">
            <v>1060900</v>
          </cell>
          <cell r="K140">
            <v>1092727</v>
          </cell>
        </row>
        <row r="141">
          <cell r="H141">
            <v>1000000</v>
          </cell>
          <cell r="I141">
            <v>1030000</v>
          </cell>
          <cell r="J141">
            <v>1060900</v>
          </cell>
          <cell r="K141">
            <v>1092727</v>
          </cell>
        </row>
        <row r="142">
          <cell r="H142">
            <v>1000000</v>
          </cell>
          <cell r="I142">
            <v>1030000</v>
          </cell>
          <cell r="J142">
            <v>1060900</v>
          </cell>
          <cell r="K142">
            <v>1092727</v>
          </cell>
        </row>
        <row r="143">
          <cell r="H143">
            <v>97827605</v>
          </cell>
          <cell r="I143">
            <v>100762433.15000001</v>
          </cell>
          <cell r="J143">
            <v>103785306.1445</v>
          </cell>
          <cell r="K143">
            <v>106898865.32883501</v>
          </cell>
        </row>
        <row r="144">
          <cell r="H144">
            <v>12143860</v>
          </cell>
          <cell r="I144">
            <v>12508175.800000001</v>
          </cell>
          <cell r="J144">
            <v>12883421.074000001</v>
          </cell>
          <cell r="K144">
            <v>13269923.706220001</v>
          </cell>
        </row>
        <row r="149">
          <cell r="H149">
            <v>12000000</v>
          </cell>
          <cell r="I149">
            <v>12360000</v>
          </cell>
          <cell r="J149">
            <v>12730800</v>
          </cell>
          <cell r="K149">
            <v>13112724</v>
          </cell>
        </row>
        <row r="150">
          <cell r="H150">
            <v>12000000</v>
          </cell>
          <cell r="I150">
            <v>12360000</v>
          </cell>
          <cell r="J150">
            <v>12730800</v>
          </cell>
          <cell r="K150">
            <v>13112724</v>
          </cell>
        </row>
        <row r="151">
          <cell r="H151">
            <v>1000000</v>
          </cell>
          <cell r="I151">
            <v>1030000</v>
          </cell>
          <cell r="J151">
            <v>1060900</v>
          </cell>
          <cell r="K151">
            <v>1092727</v>
          </cell>
        </row>
        <row r="152">
          <cell r="H152">
            <v>19000000</v>
          </cell>
          <cell r="I152">
            <v>19570000</v>
          </cell>
          <cell r="J152">
            <v>20157100</v>
          </cell>
          <cell r="K152">
            <v>20761813</v>
          </cell>
        </row>
        <row r="153">
          <cell r="H153">
            <v>14986599</v>
          </cell>
          <cell r="I153">
            <v>15436196.970000001</v>
          </cell>
          <cell r="J153">
            <v>15899282.8791</v>
          </cell>
          <cell r="K153">
            <v>16376261.365473</v>
          </cell>
        </row>
        <row r="162">
          <cell r="H162">
            <v>79002000</v>
          </cell>
          <cell r="I162">
            <v>81372060</v>
          </cell>
          <cell r="J162">
            <v>83813221.799999997</v>
          </cell>
          <cell r="K162">
            <v>86327618.453999996</v>
          </cell>
        </row>
        <row r="171">
          <cell r="H171">
            <v>24000000</v>
          </cell>
          <cell r="I171">
            <v>24720000</v>
          </cell>
          <cell r="J171">
            <v>25461600</v>
          </cell>
          <cell r="K171">
            <v>26225448</v>
          </cell>
        </row>
        <row r="172">
          <cell r="H172">
            <v>1000000</v>
          </cell>
          <cell r="I172">
            <v>1030000</v>
          </cell>
          <cell r="J172">
            <v>1060900</v>
          </cell>
          <cell r="K172">
            <v>1092727</v>
          </cell>
        </row>
        <row r="175">
          <cell r="H175">
            <v>8000000</v>
          </cell>
          <cell r="I175">
            <v>8240000</v>
          </cell>
          <cell r="J175">
            <v>8487200</v>
          </cell>
          <cell r="K175">
            <v>8741816</v>
          </cell>
        </row>
        <row r="176">
          <cell r="H176">
            <v>83023219</v>
          </cell>
          <cell r="I176">
            <v>85513915.570000008</v>
          </cell>
          <cell r="J176">
            <v>88079333.037100017</v>
          </cell>
          <cell r="K176">
            <v>90721713.028213024</v>
          </cell>
        </row>
        <row r="177">
          <cell r="H177">
            <v>11999000</v>
          </cell>
          <cell r="I177">
            <v>12358970</v>
          </cell>
          <cell r="J177">
            <v>12729739.1</v>
          </cell>
          <cell r="K177">
            <v>13111631.273</v>
          </cell>
        </row>
        <row r="178">
          <cell r="H178">
            <v>38000000</v>
          </cell>
          <cell r="I178">
            <v>39140000</v>
          </cell>
          <cell r="J178">
            <v>40314200</v>
          </cell>
          <cell r="K178">
            <v>41523626</v>
          </cell>
        </row>
        <row r="179">
          <cell r="H179">
            <v>15001000</v>
          </cell>
          <cell r="I179">
            <v>15451030</v>
          </cell>
          <cell r="J179">
            <v>15914560.9</v>
          </cell>
          <cell r="K179">
            <v>16391997.727</v>
          </cell>
        </row>
        <row r="182">
          <cell r="H182">
            <v>48999000</v>
          </cell>
        </row>
        <row r="183">
          <cell r="H183">
            <v>50000000</v>
          </cell>
        </row>
        <row r="184">
          <cell r="H184">
            <v>50000000</v>
          </cell>
        </row>
        <row r="185">
          <cell r="H185">
            <v>15000000</v>
          </cell>
        </row>
        <row r="186">
          <cell r="H186">
            <v>1000</v>
          </cell>
        </row>
        <row r="187">
          <cell r="H187">
            <v>1000000</v>
          </cell>
        </row>
        <row r="188">
          <cell r="H188">
            <v>254000000</v>
          </cell>
        </row>
        <row r="193">
          <cell r="H193">
            <v>2000000</v>
          </cell>
          <cell r="I193">
            <v>2060000</v>
          </cell>
          <cell r="J193">
            <v>2121800</v>
          </cell>
          <cell r="K193">
            <v>2185454</v>
          </cell>
        </row>
        <row r="194">
          <cell r="H194">
            <v>1999000</v>
          </cell>
          <cell r="I194">
            <v>2058970</v>
          </cell>
          <cell r="J194">
            <v>2120739.1</v>
          </cell>
          <cell r="K194">
            <v>2184361.273</v>
          </cell>
        </row>
        <row r="195">
          <cell r="H195">
            <v>15001000</v>
          </cell>
          <cell r="I195">
            <v>15451030</v>
          </cell>
          <cell r="J195">
            <v>15914560.9</v>
          </cell>
          <cell r="K195">
            <v>16391997.727</v>
          </cell>
        </row>
        <row r="196">
          <cell r="H196">
            <v>23260000</v>
          </cell>
          <cell r="I196">
            <v>23957800</v>
          </cell>
          <cell r="J196">
            <v>24676534</v>
          </cell>
          <cell r="K196">
            <v>25416830.02</v>
          </cell>
        </row>
        <row r="198">
          <cell r="I198">
            <v>1030000</v>
          </cell>
          <cell r="J198">
            <v>1060900</v>
          </cell>
          <cell r="K198">
            <v>1092727</v>
          </cell>
        </row>
        <row r="199">
          <cell r="H199">
            <v>1000000</v>
          </cell>
        </row>
        <row r="202">
          <cell r="H202">
            <v>2000000</v>
          </cell>
          <cell r="I202">
            <v>2060000</v>
          </cell>
          <cell r="J202">
            <v>2121800</v>
          </cell>
          <cell r="K202">
            <v>2185454</v>
          </cell>
        </row>
        <row r="203">
          <cell r="H203">
            <v>1000000</v>
          </cell>
          <cell r="I203">
            <v>1030000</v>
          </cell>
          <cell r="J203">
            <v>1060900</v>
          </cell>
          <cell r="K203">
            <v>1092727</v>
          </cell>
        </row>
        <row r="204">
          <cell r="H204">
            <v>3000000</v>
          </cell>
          <cell r="I204">
            <v>3090000</v>
          </cell>
          <cell r="J204">
            <v>3182700</v>
          </cell>
          <cell r="K204">
            <v>3278181</v>
          </cell>
        </row>
        <row r="205">
          <cell r="H205">
            <v>1000000</v>
          </cell>
          <cell r="I205">
            <v>1030000</v>
          </cell>
          <cell r="J205">
            <v>1060900</v>
          </cell>
          <cell r="K205">
            <v>1092727</v>
          </cell>
        </row>
        <row r="206">
          <cell r="H206">
            <v>10000000</v>
          </cell>
          <cell r="I206">
            <v>10300000</v>
          </cell>
          <cell r="J206">
            <v>10609000</v>
          </cell>
          <cell r="K206">
            <v>10927270</v>
          </cell>
        </row>
        <row r="207">
          <cell r="H207">
            <v>2000000</v>
          </cell>
          <cell r="I207">
            <v>2060000</v>
          </cell>
          <cell r="J207">
            <v>2121800</v>
          </cell>
          <cell r="K207">
            <v>2185454</v>
          </cell>
        </row>
        <row r="210">
          <cell r="H210">
            <v>9916438</v>
          </cell>
          <cell r="I210">
            <v>10213931.140000001</v>
          </cell>
          <cell r="J210">
            <v>10520349.074200001</v>
          </cell>
          <cell r="K210">
            <v>10835959.546426</v>
          </cell>
        </row>
        <row r="211">
          <cell r="H211">
            <v>7000000</v>
          </cell>
          <cell r="I211">
            <v>7210000</v>
          </cell>
          <cell r="J211">
            <v>7426300</v>
          </cell>
          <cell r="K211">
            <v>7649089</v>
          </cell>
        </row>
        <row r="212">
          <cell r="H212">
            <v>20000000</v>
          </cell>
          <cell r="I212">
            <v>20600000</v>
          </cell>
          <cell r="J212">
            <v>21218000</v>
          </cell>
          <cell r="K212">
            <v>21854540</v>
          </cell>
        </row>
        <row r="213">
          <cell r="H213">
            <v>10000000</v>
          </cell>
        </row>
        <row r="214">
          <cell r="G214">
            <v>4000000</v>
          </cell>
          <cell r="H214">
            <v>5000000</v>
          </cell>
          <cell r="I214">
            <v>5150000</v>
          </cell>
          <cell r="J214">
            <v>5304500</v>
          </cell>
          <cell r="K214">
            <v>5463635</v>
          </cell>
        </row>
        <row r="215">
          <cell r="H215">
            <v>7201000</v>
          </cell>
        </row>
        <row r="217">
          <cell r="H217">
            <v>2500000</v>
          </cell>
          <cell r="I217">
            <v>2575000</v>
          </cell>
          <cell r="J217">
            <v>2652250</v>
          </cell>
          <cell r="K217">
            <v>2731817.5</v>
          </cell>
        </row>
        <row r="218">
          <cell r="H218">
            <v>1000000</v>
          </cell>
          <cell r="I218">
            <v>1030000</v>
          </cell>
          <cell r="J218">
            <v>1060900</v>
          </cell>
          <cell r="K218">
            <v>1092727</v>
          </cell>
        </row>
        <row r="219">
          <cell r="H219">
            <v>1500000</v>
          </cell>
          <cell r="I219">
            <v>1545000</v>
          </cell>
          <cell r="J219">
            <v>1591350</v>
          </cell>
          <cell r="K219">
            <v>1639090.5</v>
          </cell>
        </row>
        <row r="220">
          <cell r="H220">
            <v>1000000</v>
          </cell>
          <cell r="I220">
            <v>1030000</v>
          </cell>
          <cell r="J220">
            <v>1060900</v>
          </cell>
          <cell r="K220">
            <v>1092727</v>
          </cell>
        </row>
        <row r="223">
          <cell r="H223">
            <v>1000000</v>
          </cell>
          <cell r="I223">
            <v>1030000</v>
          </cell>
          <cell r="J223">
            <v>1060900</v>
          </cell>
          <cell r="K223">
            <v>1092727</v>
          </cell>
        </row>
        <row r="226">
          <cell r="H226">
            <v>1500000</v>
          </cell>
          <cell r="I226">
            <v>1545000</v>
          </cell>
          <cell r="J226">
            <v>1591350</v>
          </cell>
          <cell r="K226">
            <v>1639090.5</v>
          </cell>
        </row>
        <row r="228">
          <cell r="H228">
            <v>1500000</v>
          </cell>
          <cell r="I228">
            <v>1545000</v>
          </cell>
          <cell r="J228">
            <v>1591350</v>
          </cell>
          <cell r="K228">
            <v>1639090.5</v>
          </cell>
        </row>
        <row r="230">
          <cell r="H230">
            <v>1000000</v>
          </cell>
          <cell r="I230">
            <v>1030000</v>
          </cell>
          <cell r="J230">
            <v>1060900</v>
          </cell>
          <cell r="K230">
            <v>1092727</v>
          </cell>
        </row>
        <row r="232">
          <cell r="I232">
            <v>3635180</v>
          </cell>
          <cell r="J232">
            <v>3774415.4000000004</v>
          </cell>
          <cell r="K232">
            <v>3917827.8620000007</v>
          </cell>
        </row>
        <row r="233">
          <cell r="G233">
            <v>3500000</v>
          </cell>
          <cell r="H233">
            <v>4506000</v>
          </cell>
        </row>
        <row r="234">
          <cell r="H234">
            <v>46603429</v>
          </cell>
          <cell r="I234">
            <v>48001531.870000005</v>
          </cell>
          <cell r="J234">
            <v>49441577.826100007</v>
          </cell>
          <cell r="K234">
            <v>50924825.160883009</v>
          </cell>
        </row>
        <row r="243">
          <cell r="G243">
            <v>10000000</v>
          </cell>
          <cell r="H243">
            <v>15000000</v>
          </cell>
          <cell r="I243">
            <v>15450000</v>
          </cell>
          <cell r="J243">
            <v>15913500</v>
          </cell>
          <cell r="K243">
            <v>16390905</v>
          </cell>
        </row>
        <row r="244">
          <cell r="H244">
            <v>5000000</v>
          </cell>
          <cell r="I244">
            <v>5150000</v>
          </cell>
          <cell r="J244">
            <v>5304500</v>
          </cell>
          <cell r="K244">
            <v>5463635</v>
          </cell>
        </row>
        <row r="247">
          <cell r="H247">
            <v>7000000</v>
          </cell>
          <cell r="I247">
            <v>7210000</v>
          </cell>
          <cell r="J247">
            <v>7426300</v>
          </cell>
          <cell r="K247">
            <v>7649089</v>
          </cell>
        </row>
        <row r="248">
          <cell r="I248">
            <v>36050000</v>
          </cell>
          <cell r="J248">
            <v>37131500</v>
          </cell>
          <cell r="K248">
            <v>38245445</v>
          </cell>
        </row>
        <row r="249">
          <cell r="H249">
            <v>12000000</v>
          </cell>
          <cell r="I249">
            <v>12360000</v>
          </cell>
          <cell r="J249">
            <v>12730800</v>
          </cell>
          <cell r="K249">
            <v>13112724</v>
          </cell>
        </row>
        <row r="250">
          <cell r="H250">
            <v>2000000</v>
          </cell>
          <cell r="I250">
            <v>2060000</v>
          </cell>
          <cell r="J250">
            <v>2121800</v>
          </cell>
          <cell r="K250">
            <v>2185454</v>
          </cell>
        </row>
        <row r="251">
          <cell r="H251">
            <v>1418048</v>
          </cell>
          <cell r="I251">
            <v>1460589.44</v>
          </cell>
          <cell r="J251">
            <v>1504407.1232</v>
          </cell>
          <cell r="K251">
            <v>1549539.336896</v>
          </cell>
        </row>
        <row r="252">
          <cell r="H252">
            <v>15000000</v>
          </cell>
        </row>
        <row r="253">
          <cell r="H253">
            <v>10000000</v>
          </cell>
        </row>
        <row r="254">
          <cell r="H254">
            <v>10000000</v>
          </cell>
        </row>
        <row r="255">
          <cell r="H255">
            <v>8000000</v>
          </cell>
          <cell r="I255">
            <v>8240000</v>
          </cell>
          <cell r="J255">
            <v>8487200</v>
          </cell>
          <cell r="K255">
            <v>8741816</v>
          </cell>
        </row>
        <row r="258">
          <cell r="H258">
            <v>48500000</v>
          </cell>
        </row>
        <row r="259">
          <cell r="H259">
            <v>40800000</v>
          </cell>
        </row>
        <row r="260">
          <cell r="H260">
            <v>1000</v>
          </cell>
        </row>
        <row r="262">
          <cell r="H262">
            <v>1000</v>
          </cell>
          <cell r="I262">
            <v>1000</v>
          </cell>
          <cell r="J262">
            <v>1000</v>
          </cell>
          <cell r="K262">
            <v>1000</v>
          </cell>
        </row>
        <row r="272">
          <cell r="H272">
            <v>35350759</v>
          </cell>
          <cell r="J272">
            <v>37503620.223100007</v>
          </cell>
          <cell r="K272">
            <v>38628728.829793006</v>
          </cell>
        </row>
        <row r="273">
          <cell r="I273">
            <v>36411281.770000003</v>
          </cell>
        </row>
        <row r="275">
          <cell r="H275">
            <v>2267538</v>
          </cell>
          <cell r="I275">
            <v>2335564.14</v>
          </cell>
          <cell r="J275">
            <v>2405631.0642000004</v>
          </cell>
          <cell r="K275">
            <v>2477799.9961260003</v>
          </cell>
        </row>
        <row r="283">
          <cell r="H283">
            <v>7000000</v>
          </cell>
          <cell r="I283">
            <v>7210000</v>
          </cell>
          <cell r="J283">
            <v>7426300</v>
          </cell>
          <cell r="K283">
            <v>7649089</v>
          </cell>
        </row>
        <row r="286">
          <cell r="H286">
            <v>35000000</v>
          </cell>
          <cell r="I286">
            <v>36050000</v>
          </cell>
          <cell r="J286">
            <v>37131500</v>
          </cell>
          <cell r="K286">
            <v>38245445</v>
          </cell>
        </row>
        <row r="289">
          <cell r="H289">
            <v>10000000</v>
          </cell>
        </row>
        <row r="296">
          <cell r="H296">
            <v>2553064982</v>
          </cell>
        </row>
        <row r="302">
          <cell r="H302">
            <v>1000</v>
          </cell>
        </row>
        <row r="309">
          <cell r="H309">
            <v>21520237</v>
          </cell>
        </row>
        <row r="312">
          <cell r="H312">
            <v>4673601</v>
          </cell>
        </row>
        <row r="319">
          <cell r="H319">
            <v>22944653</v>
          </cell>
        </row>
        <row r="320">
          <cell r="H320">
            <v>10000000</v>
          </cell>
        </row>
        <row r="321">
          <cell r="H321">
            <v>10000000</v>
          </cell>
        </row>
        <row r="322">
          <cell r="H322">
            <v>3814069</v>
          </cell>
        </row>
        <row r="323">
          <cell r="H323">
            <v>12000000</v>
          </cell>
        </row>
        <row r="324">
          <cell r="H324">
            <v>2578384</v>
          </cell>
        </row>
        <row r="333">
          <cell r="H333">
            <v>1500000</v>
          </cell>
        </row>
        <row r="336">
          <cell r="H336">
            <v>1500000</v>
          </cell>
        </row>
        <row r="339">
          <cell r="H339">
            <v>3500000</v>
          </cell>
        </row>
        <row r="342">
          <cell r="H342">
            <v>2000000</v>
          </cell>
        </row>
        <row r="344">
          <cell r="H344">
            <v>3000000</v>
          </cell>
        </row>
        <row r="346">
          <cell r="H346">
            <v>1500000</v>
          </cell>
        </row>
        <row r="348">
          <cell r="H348">
            <v>2729804</v>
          </cell>
        </row>
        <row r="357">
          <cell r="H357">
            <v>16195057</v>
          </cell>
        </row>
        <row r="358">
          <cell r="H358">
            <v>6000000</v>
          </cell>
        </row>
        <row r="359">
          <cell r="H359">
            <v>4000000</v>
          </cell>
        </row>
        <row r="362">
          <cell r="H362">
            <v>1987613654</v>
          </cell>
        </row>
      </sheetData>
      <sheetData sheetId="1">
        <row r="71">
          <cell r="I71">
            <v>1030000</v>
          </cell>
          <cell r="J71">
            <v>1060900</v>
          </cell>
          <cell r="K71">
            <v>1092727</v>
          </cell>
        </row>
        <row r="72">
          <cell r="I72">
            <v>36825131.649999999</v>
          </cell>
          <cell r="J72">
            <v>37929885.5995</v>
          </cell>
          <cell r="K72">
            <v>39067782.167484999</v>
          </cell>
        </row>
        <row r="73">
          <cell r="I73">
            <v>20600000</v>
          </cell>
          <cell r="J73">
            <v>21218000</v>
          </cell>
          <cell r="K73">
            <v>21854540</v>
          </cell>
        </row>
        <row r="74">
          <cell r="I74">
            <v>29870000</v>
          </cell>
          <cell r="J74">
            <v>30766100</v>
          </cell>
          <cell r="K74">
            <v>31689083</v>
          </cell>
        </row>
        <row r="75">
          <cell r="I75">
            <v>6180000</v>
          </cell>
          <cell r="J75">
            <v>6365400</v>
          </cell>
          <cell r="K75">
            <v>6556362</v>
          </cell>
        </row>
        <row r="213">
          <cell r="I213">
            <v>10300000</v>
          </cell>
          <cell r="J213">
            <v>10609000</v>
          </cell>
          <cell r="K213">
            <v>10927270</v>
          </cell>
        </row>
        <row r="215">
          <cell r="I215">
            <v>7417030</v>
          </cell>
          <cell r="J215">
            <v>7639540.9000000004</v>
          </cell>
          <cell r="K215">
            <v>7868727.1270000003</v>
          </cell>
        </row>
      </sheetData>
      <sheetData sheetId="2" refreshError="1"/>
      <sheetData sheetId="3" refreshError="1"/>
      <sheetData sheetId="4" refreshError="1"/>
      <sheetData sheetId="5">
        <row r="156">
          <cell r="H156">
            <v>42236949</v>
          </cell>
          <cell r="I156">
            <v>43504057.469999999</v>
          </cell>
          <cell r="J156">
            <v>44809179.1941</v>
          </cell>
          <cell r="K156">
            <v>46153454.569922999</v>
          </cell>
        </row>
        <row r="157">
          <cell r="H157">
            <v>1000</v>
          </cell>
        </row>
        <row r="158">
          <cell r="H158">
            <v>1000</v>
          </cell>
        </row>
        <row r="159">
          <cell r="H159">
            <v>1000</v>
          </cell>
          <cell r="I159">
            <v>1030</v>
          </cell>
          <cell r="J159">
            <v>1060.9000000000001</v>
          </cell>
          <cell r="K159">
            <v>1092.7270000000001</v>
          </cell>
        </row>
        <row r="160">
          <cell r="H160">
            <v>2000000</v>
          </cell>
          <cell r="I160">
            <v>2060000</v>
          </cell>
          <cell r="J160">
            <v>2121800</v>
          </cell>
          <cell r="K160">
            <v>2185454</v>
          </cell>
        </row>
        <row r="280">
          <cell r="G280">
            <v>20000000</v>
          </cell>
          <cell r="H280">
            <v>21000000</v>
          </cell>
          <cell r="I280">
            <v>21630000</v>
          </cell>
          <cell r="J280">
            <v>22278900</v>
          </cell>
          <cell r="K280">
            <v>22947267</v>
          </cell>
        </row>
        <row r="281">
          <cell r="H281">
            <v>3500000</v>
          </cell>
          <cell r="I281">
            <v>3605000</v>
          </cell>
          <cell r="J281">
            <v>3713150</v>
          </cell>
          <cell r="K281">
            <v>3824544.5</v>
          </cell>
        </row>
        <row r="283">
          <cell r="H283">
            <v>3500000</v>
          </cell>
          <cell r="I283">
            <v>3605000</v>
          </cell>
          <cell r="J283">
            <v>3713150</v>
          </cell>
          <cell r="K283">
            <v>3824544.5</v>
          </cell>
        </row>
        <row r="294">
          <cell r="H294">
            <v>982049434</v>
          </cell>
        </row>
        <row r="326">
          <cell r="H326">
            <v>15000000</v>
          </cell>
        </row>
        <row r="327">
          <cell r="H327">
            <v>6000000</v>
          </cell>
        </row>
        <row r="328">
          <cell r="H328">
            <v>5810130</v>
          </cell>
        </row>
        <row r="329">
          <cell r="H329">
            <v>1000000</v>
          </cell>
        </row>
        <row r="364">
          <cell r="G364">
            <v>30000000</v>
          </cell>
          <cell r="H364">
            <v>34794958</v>
          </cell>
        </row>
      </sheetData>
      <sheetData sheetId="6" refreshError="1"/>
      <sheetData sheetId="7" refreshError="1"/>
      <sheetData sheetId="8" refreshError="1"/>
      <sheetData sheetId="9">
        <row r="236">
          <cell r="H236">
            <v>20000000</v>
          </cell>
          <cell r="I236">
            <v>20600000</v>
          </cell>
          <cell r="J236">
            <v>21218000</v>
          </cell>
          <cell r="K236">
            <v>21854540</v>
          </cell>
        </row>
      </sheetData>
      <sheetData sheetId="10">
        <row r="181">
          <cell r="I181">
            <v>169950000</v>
          </cell>
          <cell r="J181">
            <v>175048500</v>
          </cell>
          <cell r="K181">
            <v>180299955</v>
          </cell>
        </row>
        <row r="188">
          <cell r="I188">
            <v>261620000</v>
          </cell>
          <cell r="J188">
            <v>269468600</v>
          </cell>
          <cell r="K188">
            <v>277552658</v>
          </cell>
        </row>
      </sheetData>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Hoja1"/>
      <sheetName val="educación "/>
      <sheetName val="EDUCACIÓN 1"/>
      <sheetName val="Hoja3"/>
    </sheetNames>
    <sheetDataSet>
      <sheetData sheetId="0"/>
      <sheetData sheetId="1">
        <row r="15">
          <cell r="D15">
            <v>1006000</v>
          </cell>
          <cell r="H15">
            <v>1006000</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R49"/>
  <sheetViews>
    <sheetView view="pageBreakPreview" zoomScale="70" zoomScaleNormal="90" zoomScaleSheetLayoutView="70" workbookViewId="0">
      <selection activeCell="G49" sqref="G49"/>
    </sheetView>
  </sheetViews>
  <sheetFormatPr baseColWidth="10" defaultRowHeight="15"/>
  <cols>
    <col min="1" max="1" width="21" customWidth="1"/>
    <col min="2" max="2" width="34.85546875" customWidth="1"/>
    <col min="3" max="3" width="8.5703125" customWidth="1"/>
    <col min="4" max="4" width="16.7109375" bestFit="1" customWidth="1"/>
    <col min="5" max="5" width="13.140625" customWidth="1"/>
    <col min="6" max="6" width="10.5703125" customWidth="1"/>
    <col min="7" max="7" width="11" customWidth="1"/>
    <col min="8" max="8" width="11.140625" bestFit="1" customWidth="1"/>
    <col min="9" max="9" width="8.140625" bestFit="1" customWidth="1"/>
    <col min="10" max="10" width="11.42578125" customWidth="1"/>
    <col min="11" max="11" width="10.5703125" customWidth="1"/>
    <col min="12" max="12" width="11.42578125" customWidth="1"/>
    <col min="13" max="13" width="8.140625" bestFit="1" customWidth="1"/>
    <col min="14" max="14" width="9.7109375" customWidth="1"/>
    <col min="15" max="15" width="11.28515625" customWidth="1"/>
    <col min="16" max="16" width="11.7109375" customWidth="1"/>
    <col min="17" max="17" width="8.140625" bestFit="1" customWidth="1"/>
    <col min="18" max="18" width="9.7109375" bestFit="1" customWidth="1"/>
    <col min="22" max="22" width="10.85546875" customWidth="1"/>
  </cols>
  <sheetData>
    <row r="1" spans="1:18" ht="18.75">
      <c r="A1" s="544" t="s">
        <v>361</v>
      </c>
      <c r="B1" s="544"/>
      <c r="C1" s="544"/>
      <c r="D1" s="544"/>
      <c r="E1" s="544"/>
      <c r="F1" s="544"/>
      <c r="G1" s="544"/>
      <c r="H1" s="544"/>
      <c r="I1" s="544"/>
      <c r="J1" s="544"/>
      <c r="K1" s="544"/>
      <c r="L1" s="544"/>
      <c r="M1" s="544"/>
      <c r="N1" s="544"/>
      <c r="O1" s="544"/>
      <c r="P1" s="544"/>
      <c r="Q1" s="544"/>
      <c r="R1" s="544"/>
    </row>
    <row r="2" spans="1:18" s="76" customFormat="1" ht="29.25" customHeight="1">
      <c r="A2" s="545" t="s">
        <v>409</v>
      </c>
      <c r="B2" s="545"/>
      <c r="C2" s="545"/>
      <c r="D2" s="545"/>
      <c r="E2" s="545"/>
      <c r="F2" s="545"/>
      <c r="G2" s="545"/>
      <c r="H2" s="545"/>
      <c r="I2" s="545"/>
      <c r="J2" s="545"/>
      <c r="K2" s="545"/>
      <c r="L2" s="545"/>
      <c r="M2" s="545"/>
      <c r="N2" s="545"/>
      <c r="O2" s="545"/>
      <c r="P2" s="545"/>
      <c r="Q2" s="545"/>
      <c r="R2" s="545"/>
    </row>
    <row r="3" spans="1:18" s="4" customFormat="1" ht="42.75" customHeight="1">
      <c r="A3" s="546" t="s">
        <v>362</v>
      </c>
      <c r="B3" s="547"/>
      <c r="C3" s="548"/>
      <c r="D3" s="548"/>
      <c r="E3" s="548"/>
      <c r="F3" s="548"/>
      <c r="G3" s="548"/>
      <c r="H3" s="548"/>
      <c r="I3" s="548"/>
      <c r="J3" s="548"/>
      <c r="K3" s="548"/>
      <c r="L3" s="548"/>
      <c r="M3" s="548"/>
      <c r="N3" s="548"/>
      <c r="O3" s="548"/>
      <c r="P3" s="548"/>
      <c r="Q3" s="548"/>
      <c r="R3" s="548"/>
    </row>
    <row r="4" spans="1:18" s="1" customFormat="1" ht="30" customHeight="1">
      <c r="A4" s="549" t="s">
        <v>363</v>
      </c>
      <c r="B4" s="550"/>
      <c r="C4" s="550"/>
      <c r="D4" s="550"/>
      <c r="E4" s="550"/>
      <c r="F4" s="550"/>
      <c r="G4" s="550"/>
      <c r="H4" s="550"/>
      <c r="I4" s="550"/>
      <c r="J4" s="550"/>
      <c r="K4" s="550"/>
      <c r="L4" s="550"/>
      <c r="M4" s="550"/>
      <c r="N4" s="550"/>
      <c r="O4" s="550"/>
      <c r="P4" s="550"/>
      <c r="Q4" s="550"/>
      <c r="R4" s="551"/>
    </row>
    <row r="5" spans="1:18" s="4" customFormat="1" ht="15" customHeight="1">
      <c r="A5" s="552" t="s">
        <v>364</v>
      </c>
      <c r="B5" s="552"/>
      <c r="C5" s="552"/>
      <c r="D5" s="552"/>
      <c r="E5" s="552"/>
      <c r="F5" s="552"/>
      <c r="G5" s="552"/>
      <c r="H5" s="554" t="s">
        <v>7</v>
      </c>
      <c r="I5" s="554"/>
      <c r="J5" s="554"/>
      <c r="K5" s="554"/>
      <c r="L5" s="554"/>
      <c r="M5" s="554"/>
      <c r="N5" s="554"/>
      <c r="O5" s="554"/>
      <c r="P5" s="554"/>
      <c r="Q5" s="554"/>
      <c r="R5" s="554"/>
    </row>
    <row r="6" spans="1:18" s="4" customFormat="1" ht="14.25">
      <c r="A6" s="553"/>
      <c r="B6" s="553"/>
      <c r="C6" s="553"/>
      <c r="D6" s="553"/>
      <c r="E6" s="553"/>
      <c r="F6" s="553"/>
      <c r="G6" s="553"/>
      <c r="H6" s="555" t="s">
        <v>365</v>
      </c>
      <c r="I6" s="555"/>
      <c r="J6" s="555"/>
      <c r="K6" s="555"/>
      <c r="L6" s="555"/>
      <c r="M6" s="555"/>
      <c r="N6" s="555"/>
      <c r="O6" s="555"/>
      <c r="P6" s="555"/>
      <c r="Q6" s="555"/>
      <c r="R6" s="555"/>
    </row>
    <row r="7" spans="1:18" s="4" customFormat="1" ht="14.25">
      <c r="A7" s="553"/>
      <c r="B7" s="553"/>
      <c r="C7" s="553"/>
      <c r="D7" s="553"/>
      <c r="E7" s="553"/>
      <c r="F7" s="553"/>
      <c r="G7" s="553"/>
      <c r="H7" s="555" t="s">
        <v>367</v>
      </c>
      <c r="I7" s="555"/>
      <c r="J7" s="555"/>
      <c r="K7" s="555"/>
      <c r="L7" s="555"/>
      <c r="M7" s="555"/>
      <c r="N7" s="555"/>
      <c r="O7" s="555"/>
      <c r="P7" s="555"/>
      <c r="Q7" s="555"/>
      <c r="R7" s="555"/>
    </row>
    <row r="8" spans="1:18" s="4" customFormat="1" ht="14.25">
      <c r="A8" s="553"/>
      <c r="B8" s="553"/>
      <c r="C8" s="553"/>
      <c r="D8" s="553"/>
      <c r="E8" s="553"/>
      <c r="F8" s="553"/>
      <c r="G8" s="553"/>
      <c r="H8" s="555" t="s">
        <v>368</v>
      </c>
      <c r="I8" s="555"/>
      <c r="J8" s="555"/>
      <c r="K8" s="555"/>
      <c r="L8" s="555"/>
      <c r="M8" s="555"/>
      <c r="N8" s="555"/>
      <c r="O8" s="555"/>
      <c r="P8" s="555"/>
      <c r="Q8" s="555"/>
      <c r="R8" s="555"/>
    </row>
    <row r="9" spans="1:18" s="4" customFormat="1" ht="14.25">
      <c r="A9" s="553"/>
      <c r="B9" s="553"/>
      <c r="C9" s="553"/>
      <c r="D9" s="553"/>
      <c r="E9" s="553"/>
      <c r="F9" s="553"/>
      <c r="G9" s="553"/>
      <c r="H9" s="555" t="s">
        <v>369</v>
      </c>
      <c r="I9" s="555"/>
      <c r="J9" s="555"/>
      <c r="K9" s="555"/>
      <c r="L9" s="555"/>
      <c r="M9" s="555"/>
      <c r="N9" s="555"/>
      <c r="O9" s="555"/>
      <c r="P9" s="555"/>
      <c r="Q9" s="555"/>
      <c r="R9" s="555"/>
    </row>
    <row r="10" spans="1:18" s="4" customFormat="1" ht="27.75" customHeight="1">
      <c r="A10" s="553"/>
      <c r="B10" s="553"/>
      <c r="C10" s="553"/>
      <c r="D10" s="553"/>
      <c r="E10" s="553"/>
      <c r="F10" s="553"/>
      <c r="G10" s="553"/>
      <c r="H10" s="556" t="s">
        <v>370</v>
      </c>
      <c r="I10" s="557"/>
      <c r="J10" s="557"/>
      <c r="K10" s="557"/>
      <c r="L10" s="557"/>
      <c r="M10" s="557"/>
      <c r="N10" s="557"/>
      <c r="O10" s="557"/>
      <c r="P10" s="557"/>
      <c r="Q10" s="557"/>
      <c r="R10" s="558"/>
    </row>
    <row r="11" spans="1:18" s="4" customFormat="1" thickBot="1">
      <c r="A11" s="553"/>
      <c r="B11" s="553"/>
      <c r="C11" s="553"/>
      <c r="D11" s="553"/>
      <c r="E11" s="553"/>
      <c r="F11" s="553"/>
      <c r="G11" s="553"/>
      <c r="H11" s="559" t="s">
        <v>371</v>
      </c>
      <c r="I11" s="559"/>
      <c r="J11" s="559"/>
      <c r="K11" s="559"/>
      <c r="L11" s="559"/>
      <c r="M11" s="559"/>
      <c r="N11" s="559"/>
      <c r="O11" s="559"/>
      <c r="P11" s="559"/>
      <c r="Q11" s="559"/>
      <c r="R11" s="559"/>
    </row>
    <row r="12" spans="1:18" s="16" customFormat="1" ht="25.5" customHeight="1" thickTop="1">
      <c r="A12" s="540" t="s">
        <v>5</v>
      </c>
      <c r="B12" s="542" t="s">
        <v>0</v>
      </c>
      <c r="C12" s="529">
        <v>2012</v>
      </c>
      <c r="D12" s="530"/>
      <c r="E12" s="530"/>
      <c r="F12" s="531"/>
      <c r="G12" s="529">
        <v>2013</v>
      </c>
      <c r="H12" s="530"/>
      <c r="I12" s="530"/>
      <c r="J12" s="531"/>
      <c r="K12" s="529">
        <v>2014</v>
      </c>
      <c r="L12" s="530"/>
      <c r="M12" s="530"/>
      <c r="N12" s="531"/>
      <c r="O12" s="529">
        <v>2015</v>
      </c>
      <c r="P12" s="530"/>
      <c r="Q12" s="530"/>
      <c r="R12" s="531"/>
    </row>
    <row r="13" spans="1:18" s="22" customFormat="1" ht="25.5" customHeight="1" thickBot="1">
      <c r="A13" s="541"/>
      <c r="B13" s="543"/>
      <c r="C13" s="19" t="s">
        <v>1</v>
      </c>
      <c r="D13" s="20" t="s">
        <v>2</v>
      </c>
      <c r="E13" s="20" t="s">
        <v>3</v>
      </c>
      <c r="F13" s="21" t="s">
        <v>4</v>
      </c>
      <c r="G13" s="19" t="s">
        <v>1</v>
      </c>
      <c r="H13" s="20" t="s">
        <v>2</v>
      </c>
      <c r="I13" s="20" t="s">
        <v>3</v>
      </c>
      <c r="J13" s="21" t="s">
        <v>4</v>
      </c>
      <c r="K13" s="19" t="s">
        <v>1</v>
      </c>
      <c r="L13" s="20" t="s">
        <v>2</v>
      </c>
      <c r="M13" s="20" t="s">
        <v>3</v>
      </c>
      <c r="N13" s="21" t="s">
        <v>4</v>
      </c>
      <c r="O13" s="19" t="s">
        <v>1</v>
      </c>
      <c r="P13" s="20" t="s">
        <v>2</v>
      </c>
      <c r="Q13" s="20" t="s">
        <v>3</v>
      </c>
      <c r="R13" s="21" t="s">
        <v>4</v>
      </c>
    </row>
    <row r="14" spans="1:18" s="4" customFormat="1" ht="15.75" thickTop="1" thickBot="1">
      <c r="A14" s="532" t="s">
        <v>372</v>
      </c>
      <c r="B14" s="533"/>
      <c r="C14" s="533"/>
      <c r="D14" s="533"/>
      <c r="E14" s="533"/>
      <c r="F14" s="533"/>
      <c r="G14" s="533"/>
      <c r="H14" s="533"/>
      <c r="I14" s="533"/>
      <c r="J14" s="533"/>
      <c r="K14" s="533"/>
      <c r="L14" s="533"/>
      <c r="M14" s="533"/>
      <c r="N14" s="533"/>
      <c r="O14" s="533"/>
      <c r="P14" s="533"/>
      <c r="Q14" s="533"/>
      <c r="R14" s="534"/>
    </row>
    <row r="15" spans="1:18" s="6" customFormat="1" ht="45" customHeight="1" thickTop="1">
      <c r="A15" s="535" t="s">
        <v>373</v>
      </c>
      <c r="B15" s="23" t="s">
        <v>374</v>
      </c>
      <c r="C15" s="535"/>
      <c r="D15" s="519">
        <f>+'[1]EJECUCION DE GASTOS'!$H$233-'[1]EJECUCION DE GASTOS'!$G$233</f>
        <v>1006000</v>
      </c>
      <c r="E15" s="536"/>
      <c r="F15" s="537"/>
      <c r="G15" s="524"/>
      <c r="H15" s="519">
        <f>+D15</f>
        <v>1006000</v>
      </c>
      <c r="I15" s="536"/>
      <c r="J15" s="537"/>
      <c r="K15" s="524"/>
      <c r="L15" s="519">
        <f>+H15</f>
        <v>1006000</v>
      </c>
      <c r="M15" s="536"/>
      <c r="N15" s="537"/>
      <c r="O15" s="524"/>
      <c r="P15" s="519">
        <f>+L15</f>
        <v>1006000</v>
      </c>
      <c r="Q15" s="538"/>
      <c r="R15" s="539"/>
    </row>
    <row r="16" spans="1:18" s="6" customFormat="1" ht="48.75" customHeight="1">
      <c r="A16" s="493"/>
      <c r="B16" s="24" t="s">
        <v>375</v>
      </c>
      <c r="C16" s="492"/>
      <c r="D16" s="520"/>
      <c r="E16" s="509"/>
      <c r="F16" s="511"/>
      <c r="G16" s="514"/>
      <c r="H16" s="520"/>
      <c r="I16" s="509"/>
      <c r="J16" s="511"/>
      <c r="K16" s="514"/>
      <c r="L16" s="520"/>
      <c r="M16" s="509"/>
      <c r="N16" s="511"/>
      <c r="O16" s="514"/>
      <c r="P16" s="520"/>
      <c r="Q16" s="502"/>
      <c r="R16" s="504"/>
    </row>
    <row r="17" spans="1:18" s="6" customFormat="1" ht="60">
      <c r="A17" s="525" t="s">
        <v>376</v>
      </c>
      <c r="B17" s="24" t="s">
        <v>377</v>
      </c>
      <c r="C17" s="526"/>
      <c r="D17" s="515">
        <f>+'[1]EJECUCION DE GASTOS'!$H$78</f>
        <v>97084000</v>
      </c>
      <c r="E17" s="508"/>
      <c r="F17" s="510"/>
      <c r="G17" s="512"/>
      <c r="H17" s="515">
        <f>+'[1]EJECUCION DE GASTOS'!$I$78</f>
        <v>99996520</v>
      </c>
      <c r="I17" s="508"/>
      <c r="J17" s="510"/>
      <c r="K17" s="512"/>
      <c r="L17" s="515">
        <f>+'[1]EJECUCION DE GASTOS'!$J$78</f>
        <v>102996415.60000001</v>
      </c>
      <c r="M17" s="508"/>
      <c r="N17" s="510"/>
      <c r="O17" s="512"/>
      <c r="P17" s="515">
        <f>+'[1]EJECUCION DE GASTOS'!$K$78</f>
        <v>106086308.06800002</v>
      </c>
      <c r="Q17" s="501"/>
      <c r="R17" s="503"/>
    </row>
    <row r="18" spans="1:18" s="6" customFormat="1" ht="67.5" customHeight="1">
      <c r="A18" s="491"/>
      <c r="B18" s="24" t="s">
        <v>378</v>
      </c>
      <c r="C18" s="527"/>
      <c r="D18" s="516"/>
      <c r="E18" s="518"/>
      <c r="F18" s="523"/>
      <c r="G18" s="513"/>
      <c r="H18" s="516"/>
      <c r="I18" s="518"/>
      <c r="J18" s="523"/>
      <c r="K18" s="513"/>
      <c r="L18" s="516"/>
      <c r="M18" s="518"/>
      <c r="N18" s="523"/>
      <c r="O18" s="513"/>
      <c r="P18" s="516"/>
      <c r="Q18" s="521"/>
      <c r="R18" s="522"/>
    </row>
    <row r="19" spans="1:18" s="6" customFormat="1" ht="39.75" customHeight="1">
      <c r="A19" s="491"/>
      <c r="B19" s="24" t="s">
        <v>379</v>
      </c>
      <c r="C19" s="528"/>
      <c r="D19" s="517"/>
      <c r="E19" s="509"/>
      <c r="F19" s="511"/>
      <c r="G19" s="514"/>
      <c r="H19" s="517"/>
      <c r="I19" s="509"/>
      <c r="J19" s="511"/>
      <c r="K19" s="514"/>
      <c r="L19" s="517"/>
      <c r="M19" s="509"/>
      <c r="N19" s="511"/>
      <c r="O19" s="514"/>
      <c r="P19" s="517"/>
      <c r="Q19" s="502"/>
      <c r="R19" s="504"/>
    </row>
    <row r="20" spans="1:18" s="6" customFormat="1" ht="48" customHeight="1">
      <c r="A20" s="490" t="s">
        <v>380</v>
      </c>
      <c r="B20" s="24" t="s">
        <v>381</v>
      </c>
      <c r="C20" s="490"/>
      <c r="D20" s="499">
        <f>+'[1]EJECUCION DE GASTOS'!$H$214-'[1]EJECUCION DE GASTOS'!$G$214</f>
        <v>1000000</v>
      </c>
      <c r="E20" s="508"/>
      <c r="F20" s="510"/>
      <c r="G20" s="512"/>
      <c r="H20" s="499">
        <f>+D20</f>
        <v>1000000</v>
      </c>
      <c r="I20" s="508"/>
      <c r="J20" s="510"/>
      <c r="K20" s="512"/>
      <c r="L20" s="499">
        <f>+D20</f>
        <v>1000000</v>
      </c>
      <c r="M20" s="508"/>
      <c r="N20" s="510"/>
      <c r="O20" s="512"/>
      <c r="P20" s="499">
        <f>+L20</f>
        <v>1000000</v>
      </c>
      <c r="Q20" s="501"/>
      <c r="R20" s="503"/>
    </row>
    <row r="21" spans="1:18" s="6" customFormat="1" ht="40.5" customHeight="1">
      <c r="A21" s="491"/>
      <c r="B21" s="24" t="s">
        <v>382</v>
      </c>
      <c r="C21" s="492"/>
      <c r="D21" s="500"/>
      <c r="E21" s="509"/>
      <c r="F21" s="511"/>
      <c r="G21" s="514"/>
      <c r="H21" s="500"/>
      <c r="I21" s="509"/>
      <c r="J21" s="511"/>
      <c r="K21" s="514"/>
      <c r="L21" s="500"/>
      <c r="M21" s="509"/>
      <c r="N21" s="511"/>
      <c r="O21" s="514"/>
      <c r="P21" s="500"/>
      <c r="Q21" s="502"/>
      <c r="R21" s="504"/>
    </row>
    <row r="22" spans="1:18" s="6" customFormat="1" ht="60">
      <c r="A22" s="33" t="str">
        <f>+A25</f>
        <v>SECTOR: EDUCACIÓN</v>
      </c>
      <c r="B22" s="24" t="s">
        <v>383</v>
      </c>
      <c r="C22" s="25"/>
      <c r="D22" s="26"/>
      <c r="E22" s="27"/>
      <c r="F22" s="77">
        <v>13000000</v>
      </c>
      <c r="G22" s="78">
        <v>13000000</v>
      </c>
      <c r="H22" s="28"/>
      <c r="I22" s="28"/>
      <c r="J22" s="29"/>
      <c r="K22" s="78">
        <v>13000000</v>
      </c>
      <c r="L22" s="30"/>
      <c r="M22" s="30"/>
      <c r="N22" s="29"/>
      <c r="O22" s="78">
        <v>13000000</v>
      </c>
      <c r="P22" s="31"/>
      <c r="Q22" s="31"/>
      <c r="R22" s="32"/>
    </row>
    <row r="23" spans="1:18" s="6" customFormat="1" ht="108.75" thickBot="1">
      <c r="A23" s="33" t="s">
        <v>475</v>
      </c>
      <c r="B23" s="24" t="s">
        <v>384</v>
      </c>
      <c r="C23" s="79"/>
      <c r="D23" s="80">
        <f>+'[1]EJECUCION DE GASTOS'!$H$77+'[1]EJECUCION DE GASTOS'!$H$81</f>
        <v>40587075</v>
      </c>
      <c r="E23" s="81"/>
      <c r="F23" s="82">
        <f>+'[1]EJECUCION DE GASTOS'!$H$312</f>
        <v>4673601</v>
      </c>
      <c r="G23" s="79"/>
      <c r="H23" s="80">
        <f>+'[1]EJECUCION DE GASTOS'!$I$77+'[1]EJECUCION DE GASTOS'!$I$81</f>
        <v>41804687.25</v>
      </c>
      <c r="I23" s="81"/>
      <c r="J23" s="83"/>
      <c r="K23" s="79"/>
      <c r="L23" s="80">
        <f>+'[1]EJECUCION DE GASTOS'!$J$77+'[1]EJECUCION DE GASTOS'!$J$81</f>
        <v>43058827.8675</v>
      </c>
      <c r="M23" s="81"/>
      <c r="N23" s="83"/>
      <c r="O23" s="79"/>
      <c r="P23" s="80">
        <f>+'[1]EJECUCION DE GASTOS'!$K$77+'[1]EJECUCION DE GASTOS'!$K$81</f>
        <v>44350592.703524999</v>
      </c>
      <c r="Q23" s="81"/>
      <c r="R23" s="83"/>
    </row>
    <row r="24" spans="1:18" s="4" customFormat="1" ht="15.75" thickTop="1" thickBot="1">
      <c r="A24" s="505" t="s">
        <v>372</v>
      </c>
      <c r="B24" s="506"/>
      <c r="C24" s="506"/>
      <c r="D24" s="506"/>
      <c r="E24" s="506"/>
      <c r="F24" s="506"/>
      <c r="G24" s="506"/>
      <c r="H24" s="506"/>
      <c r="I24" s="506"/>
      <c r="J24" s="506"/>
      <c r="K24" s="506"/>
      <c r="L24" s="506"/>
      <c r="M24" s="506"/>
      <c r="N24" s="506"/>
      <c r="O24" s="506"/>
      <c r="P24" s="506"/>
      <c r="Q24" s="506"/>
      <c r="R24" s="507"/>
    </row>
    <row r="25" spans="1:18" s="6" customFormat="1" ht="60.75" thickTop="1">
      <c r="A25" s="490" t="str">
        <f>+A17</f>
        <v>SECTOR: EDUCACIÓN</v>
      </c>
      <c r="B25" s="24" t="s">
        <v>385</v>
      </c>
      <c r="C25" s="41"/>
      <c r="D25" s="316">
        <f>+'[1]EJECUCION DE GASTOS'!$H$76</f>
        <v>9874000</v>
      </c>
      <c r="E25" s="43"/>
      <c r="F25" s="44"/>
      <c r="G25" s="41"/>
      <c r="H25" s="316">
        <f>+'[1]EJECUCION DE GASTOS'!$I$76</f>
        <v>10170220</v>
      </c>
      <c r="I25" s="43"/>
      <c r="J25" s="44"/>
      <c r="K25" s="41"/>
      <c r="L25" s="316">
        <f>+'[1]EJECUCION DE GASTOS'!$J$76</f>
        <v>10475326.6</v>
      </c>
      <c r="M25" s="43"/>
      <c r="N25" s="44"/>
      <c r="O25" s="41"/>
      <c r="P25" s="316">
        <f>+'[1]EJECUCION DE GASTOS'!$K$76</f>
        <v>10789586.398</v>
      </c>
      <c r="Q25" s="43"/>
      <c r="R25" s="44"/>
    </row>
    <row r="26" spans="1:18" s="6" customFormat="1" ht="45" customHeight="1">
      <c r="A26" s="491"/>
      <c r="B26" s="24" t="s">
        <v>386</v>
      </c>
      <c r="C26" s="25"/>
      <c r="D26" s="27"/>
      <c r="E26" s="27"/>
      <c r="F26" s="317">
        <v>100000</v>
      </c>
      <c r="G26" s="25"/>
      <c r="H26" s="27"/>
      <c r="I26" s="27"/>
      <c r="J26" s="317">
        <v>100000</v>
      </c>
      <c r="K26" s="25"/>
      <c r="L26" s="27"/>
      <c r="M26" s="27"/>
      <c r="N26" s="317">
        <v>100000</v>
      </c>
      <c r="O26" s="25"/>
      <c r="P26" s="27"/>
      <c r="Q26" s="27"/>
      <c r="R26" s="317">
        <v>100000</v>
      </c>
    </row>
    <row r="27" spans="1:18" s="6" customFormat="1" ht="53.25" customHeight="1">
      <c r="A27" s="491"/>
      <c r="B27" s="24" t="s">
        <v>387</v>
      </c>
      <c r="C27" s="33"/>
      <c r="D27" s="34"/>
      <c r="E27" s="34"/>
      <c r="F27" s="318">
        <v>100000</v>
      </c>
      <c r="G27" s="33"/>
      <c r="H27" s="34"/>
      <c r="I27" s="34"/>
      <c r="J27" s="318">
        <v>100000</v>
      </c>
      <c r="K27" s="33"/>
      <c r="L27" s="34"/>
      <c r="M27" s="34"/>
      <c r="N27" s="318">
        <v>100000</v>
      </c>
      <c r="O27" s="33"/>
      <c r="P27" s="34"/>
      <c r="Q27" s="34"/>
      <c r="R27" s="318">
        <v>100000</v>
      </c>
    </row>
    <row r="28" spans="1:18" s="6" customFormat="1" ht="50.25" customHeight="1">
      <c r="A28" s="491"/>
      <c r="B28" s="24" t="s">
        <v>388</v>
      </c>
      <c r="C28" s="33"/>
      <c r="D28" s="34"/>
      <c r="E28" s="34"/>
      <c r="F28" s="319">
        <v>100000</v>
      </c>
      <c r="G28" s="33"/>
      <c r="H28" s="34"/>
      <c r="I28" s="34"/>
      <c r="J28" s="319">
        <v>100000</v>
      </c>
      <c r="K28" s="33"/>
      <c r="L28" s="34"/>
      <c r="M28" s="34"/>
      <c r="N28" s="319">
        <v>100000</v>
      </c>
      <c r="O28" s="33"/>
      <c r="P28" s="34"/>
      <c r="Q28" s="34"/>
      <c r="R28" s="319">
        <v>100000</v>
      </c>
    </row>
    <row r="29" spans="1:18" s="6" customFormat="1" ht="57" customHeight="1" thickBot="1">
      <c r="A29" s="493"/>
      <c r="B29" s="24" t="s">
        <v>389</v>
      </c>
      <c r="C29" s="38"/>
      <c r="D29" s="39"/>
      <c r="E29" s="39"/>
      <c r="F29" s="320">
        <v>100000</v>
      </c>
      <c r="G29" s="38"/>
      <c r="H29" s="39"/>
      <c r="I29" s="39"/>
      <c r="J29" s="320">
        <v>100000</v>
      </c>
      <c r="K29" s="38"/>
      <c r="L29" s="39"/>
      <c r="M29" s="39"/>
      <c r="N29" s="320">
        <v>100000</v>
      </c>
      <c r="O29" s="38"/>
      <c r="P29" s="39"/>
      <c r="Q29" s="39"/>
      <c r="R29" s="320">
        <v>100000</v>
      </c>
    </row>
    <row r="30" spans="1:18" s="4" customFormat="1" ht="15.75" thickTop="1" thickBot="1">
      <c r="A30" s="485" t="s">
        <v>390</v>
      </c>
      <c r="B30" s="486"/>
      <c r="C30" s="487"/>
      <c r="D30" s="487"/>
      <c r="E30" s="487"/>
      <c r="F30" s="487"/>
      <c r="G30" s="488"/>
      <c r="H30" s="488"/>
      <c r="I30" s="488"/>
      <c r="J30" s="488"/>
      <c r="K30" s="488"/>
      <c r="L30" s="488"/>
      <c r="M30" s="488"/>
      <c r="N30" s="488"/>
      <c r="O30" s="488"/>
      <c r="P30" s="488"/>
      <c r="Q30" s="488"/>
      <c r="R30" s="489"/>
    </row>
    <row r="31" spans="1:18" s="6" customFormat="1" ht="27" customHeight="1" thickTop="1">
      <c r="A31" s="490" t="s">
        <v>391</v>
      </c>
      <c r="B31" s="40" t="s">
        <v>392</v>
      </c>
      <c r="C31" s="41"/>
      <c r="D31" s="42">
        <f>+'[1]EJECUCION DE GASTOS'!$H$74</f>
        <v>29000000</v>
      </c>
      <c r="E31" s="43"/>
      <c r="F31" s="44"/>
      <c r="G31" s="41"/>
      <c r="H31" s="42">
        <f>+'[1]Educacion GASTOS'!$I$74</f>
        <v>29870000</v>
      </c>
      <c r="I31" s="43"/>
      <c r="J31" s="44"/>
      <c r="K31" s="41"/>
      <c r="L31" s="42">
        <f>+'[1]Educacion GASTOS'!$J$74</f>
        <v>30766100</v>
      </c>
      <c r="M31" s="43"/>
      <c r="N31" s="44"/>
      <c r="O31" s="41"/>
      <c r="P31" s="42">
        <f>+'[1]Educacion GASTOS'!$K$74</f>
        <v>31689083</v>
      </c>
      <c r="Q31" s="43"/>
      <c r="R31" s="44"/>
    </row>
    <row r="32" spans="1:18" s="6" customFormat="1" ht="66.75" customHeight="1">
      <c r="A32" s="491"/>
      <c r="B32" s="40" t="s">
        <v>393</v>
      </c>
      <c r="C32" s="25"/>
      <c r="D32" s="46">
        <f>+'[1]EJECUCION DE GASTOS'!$H$73</f>
        <v>20000000</v>
      </c>
      <c r="E32" s="27"/>
      <c r="F32" s="47"/>
      <c r="G32" s="25"/>
      <c r="H32" s="46">
        <f>+'[1]Educacion GASTOS'!$I$73</f>
        <v>20600000</v>
      </c>
      <c r="I32" s="27"/>
      <c r="J32" s="47"/>
      <c r="K32" s="25"/>
      <c r="L32" s="46">
        <f>+'[1]Educacion GASTOS'!$J$73</f>
        <v>21218000</v>
      </c>
      <c r="M32" s="27"/>
      <c r="N32" s="47"/>
      <c r="O32" s="25"/>
      <c r="P32" s="46">
        <f>+'[1]Educacion GASTOS'!$K$73</f>
        <v>21854540</v>
      </c>
      <c r="Q32" s="27"/>
      <c r="R32" s="47"/>
    </row>
    <row r="33" spans="1:18" s="6" customFormat="1" ht="52.5">
      <c r="A33" s="492"/>
      <c r="B33" s="48" t="s">
        <v>394</v>
      </c>
      <c r="C33" s="33"/>
      <c r="D33" s="49">
        <f>+'[1]EJECUCION DE GASTOS'!$H$71</f>
        <v>1000000</v>
      </c>
      <c r="E33" s="34"/>
      <c r="F33" s="37"/>
      <c r="G33" s="33"/>
      <c r="H33" s="49">
        <f>+'[1]Educacion GASTOS'!$I$71</f>
        <v>1030000</v>
      </c>
      <c r="I33" s="34"/>
      <c r="J33" s="37"/>
      <c r="K33" s="33"/>
      <c r="L33" s="49">
        <f>+'[1]Educacion GASTOS'!$J$71</f>
        <v>1060900</v>
      </c>
      <c r="M33" s="34"/>
      <c r="N33" s="37"/>
      <c r="O33" s="33"/>
      <c r="P33" s="49">
        <f>+'[1]Educacion GASTOS'!$K$71</f>
        <v>1092727</v>
      </c>
      <c r="Q33" s="34"/>
      <c r="R33" s="37"/>
    </row>
    <row r="34" spans="1:18" s="6" customFormat="1" ht="61.5" customHeight="1">
      <c r="A34" s="33" t="s">
        <v>395</v>
      </c>
      <c r="B34" s="48" t="s">
        <v>396</v>
      </c>
      <c r="C34" s="33"/>
      <c r="D34" s="50"/>
      <c r="E34" s="51">
        <f>+'[1]EJECUCION DE GASTOS'!$H$296</f>
        <v>2553064982</v>
      </c>
      <c r="F34" s="37"/>
      <c r="G34" s="33"/>
      <c r="H34" s="50"/>
      <c r="I34" s="52"/>
      <c r="J34" s="53"/>
      <c r="K34" s="54"/>
      <c r="L34" s="52"/>
      <c r="M34" s="52"/>
      <c r="N34" s="53"/>
      <c r="O34" s="54"/>
      <c r="P34" s="52"/>
      <c r="Q34" s="52"/>
      <c r="R34" s="53"/>
    </row>
    <row r="35" spans="1:18" s="6" customFormat="1" ht="63">
      <c r="A35" s="45" t="s">
        <v>397</v>
      </c>
      <c r="B35" s="48" t="s">
        <v>398</v>
      </c>
      <c r="C35" s="33"/>
      <c r="D35" s="55">
        <f>+'[1]EJECUCION DE GASTOS'!$H$72</f>
        <v>35752555</v>
      </c>
      <c r="E35" s="34"/>
      <c r="F35" s="56">
        <f>+'[1]EJECUCION DE GASTOS'!$H$309</f>
        <v>21520237</v>
      </c>
      <c r="G35" s="33"/>
      <c r="H35" s="52"/>
      <c r="I35" s="34"/>
      <c r="J35" s="35"/>
      <c r="K35" s="33"/>
      <c r="L35" s="55">
        <f>+'[1]Educacion GASTOS'!$J$72</f>
        <v>37929885.5995</v>
      </c>
      <c r="M35" s="34"/>
      <c r="N35" s="35"/>
      <c r="O35" s="33"/>
      <c r="P35" s="55">
        <f>+'[1]Educacion GASTOS'!$K$72</f>
        <v>39067782.167484999</v>
      </c>
      <c r="Q35" s="34"/>
      <c r="R35" s="35"/>
    </row>
    <row r="36" spans="1:18" s="6" customFormat="1" ht="65.25" customHeight="1">
      <c r="A36" s="490" t="s">
        <v>391</v>
      </c>
      <c r="B36" s="48" t="s">
        <v>399</v>
      </c>
      <c r="C36" s="25"/>
      <c r="D36" s="57"/>
      <c r="E36" s="31"/>
      <c r="F36" s="58"/>
      <c r="G36" s="25"/>
      <c r="H36" s="55">
        <f>+'[1]Educacion GASTOS'!$I$72</f>
        <v>36825131.649999999</v>
      </c>
      <c r="I36" s="31"/>
      <c r="J36" s="58"/>
      <c r="K36" s="25"/>
      <c r="L36" s="57"/>
      <c r="M36" s="31"/>
      <c r="N36" s="58"/>
      <c r="O36" s="25"/>
      <c r="P36" s="57"/>
      <c r="Q36" s="31"/>
      <c r="R36" s="58"/>
    </row>
    <row r="37" spans="1:18" s="6" customFormat="1" ht="42.75" thickBot="1">
      <c r="A37" s="493"/>
      <c r="B37" s="48" t="s">
        <v>400</v>
      </c>
      <c r="C37" s="38"/>
      <c r="D37" s="59">
        <f>+'[1]EJECUCION DE GASTOS'!$H$75</f>
        <v>6000000</v>
      </c>
      <c r="E37" s="39"/>
      <c r="F37" s="60"/>
      <c r="G37" s="38"/>
      <c r="H37" s="59">
        <f>+'[1]Educacion GASTOS'!$I$75</f>
        <v>6180000</v>
      </c>
      <c r="I37" s="39"/>
      <c r="J37" s="60"/>
      <c r="K37" s="38"/>
      <c r="L37" s="59">
        <f>+'[1]Educacion GASTOS'!$J$75</f>
        <v>6365400</v>
      </c>
      <c r="M37" s="39"/>
      <c r="N37" s="60"/>
      <c r="O37" s="38"/>
      <c r="P37" s="59">
        <f>+'[1]Educacion GASTOS'!$K$75</f>
        <v>6556362</v>
      </c>
      <c r="Q37" s="39"/>
      <c r="R37" s="60"/>
    </row>
    <row r="38" spans="1:18" s="1" customFormat="1" ht="15.75" thickTop="1" thickBot="1">
      <c r="A38" s="494" t="s">
        <v>401</v>
      </c>
      <c r="B38" s="495"/>
      <c r="C38" s="496"/>
      <c r="D38" s="496"/>
      <c r="E38" s="496"/>
      <c r="F38" s="496"/>
      <c r="G38" s="497"/>
      <c r="H38" s="497"/>
      <c r="I38" s="497"/>
      <c r="J38" s="497"/>
      <c r="K38" s="497"/>
      <c r="L38" s="497"/>
      <c r="M38" s="497"/>
      <c r="N38" s="497"/>
      <c r="O38" s="497"/>
      <c r="P38" s="497"/>
      <c r="Q38" s="497"/>
      <c r="R38" s="498"/>
    </row>
    <row r="39" spans="1:18" s="2" customFormat="1" ht="83.25" customHeight="1" thickTop="1">
      <c r="A39" s="490" t="s">
        <v>402</v>
      </c>
      <c r="B39" s="84" t="s">
        <v>403</v>
      </c>
      <c r="C39" s="476"/>
      <c r="D39" s="464">
        <f>+'[1]EJECUCION DE GASTOS'!$H$213</f>
        <v>10000000</v>
      </c>
      <c r="E39" s="467"/>
      <c r="F39" s="470"/>
      <c r="G39" s="473"/>
      <c r="H39" s="464">
        <f>+'[1]Educacion GASTOS'!$I$213</f>
        <v>10300000</v>
      </c>
      <c r="I39" s="467"/>
      <c r="J39" s="470"/>
      <c r="K39" s="473"/>
      <c r="L39" s="464">
        <f>+'[1]Educacion GASTOS'!$J$213</f>
        <v>10609000</v>
      </c>
      <c r="M39" s="467"/>
      <c r="N39" s="470"/>
      <c r="O39" s="476"/>
      <c r="P39" s="464">
        <f>+'[1]Educacion GASTOS'!$K$213</f>
        <v>10927270</v>
      </c>
      <c r="Q39" s="479"/>
      <c r="R39" s="482"/>
    </row>
    <row r="40" spans="1:18" s="2" customFormat="1" ht="83.25" customHeight="1">
      <c r="A40" s="491"/>
      <c r="B40" s="40" t="s">
        <v>404</v>
      </c>
      <c r="C40" s="477"/>
      <c r="D40" s="465"/>
      <c r="E40" s="468"/>
      <c r="F40" s="471"/>
      <c r="G40" s="474"/>
      <c r="H40" s="465"/>
      <c r="I40" s="468"/>
      <c r="J40" s="471"/>
      <c r="K40" s="474"/>
      <c r="L40" s="465"/>
      <c r="M40" s="468"/>
      <c r="N40" s="471"/>
      <c r="O40" s="477"/>
      <c r="P40" s="465"/>
      <c r="Q40" s="480"/>
      <c r="R40" s="483"/>
    </row>
    <row r="41" spans="1:18" s="2" customFormat="1" ht="69" customHeight="1">
      <c r="A41" s="491"/>
      <c r="B41" s="40" t="s">
        <v>405</v>
      </c>
      <c r="C41" s="478"/>
      <c r="D41" s="466"/>
      <c r="E41" s="469"/>
      <c r="F41" s="472"/>
      <c r="G41" s="475"/>
      <c r="H41" s="466"/>
      <c r="I41" s="469"/>
      <c r="J41" s="472"/>
      <c r="K41" s="475"/>
      <c r="L41" s="466">
        <v>3</v>
      </c>
      <c r="M41" s="469"/>
      <c r="N41" s="472"/>
      <c r="O41" s="478"/>
      <c r="P41" s="466"/>
      <c r="Q41" s="481"/>
      <c r="R41" s="484"/>
    </row>
    <row r="42" spans="1:18" s="2" customFormat="1" ht="57" customHeight="1" thickBot="1">
      <c r="A42" s="493"/>
      <c r="B42" s="61" t="s">
        <v>406</v>
      </c>
      <c r="C42" s="62"/>
      <c r="D42" s="63">
        <f>+'[1]EJECUCION DE GASTOS'!$H$215</f>
        <v>7201000</v>
      </c>
      <c r="E42" s="64"/>
      <c r="F42" s="65"/>
      <c r="G42" s="66"/>
      <c r="H42" s="63">
        <f>+'[1]Educacion GASTOS'!$I$215</f>
        <v>7417030</v>
      </c>
      <c r="I42" s="64"/>
      <c r="J42" s="65"/>
      <c r="K42" s="66"/>
      <c r="L42" s="63">
        <f>+'[1]Educacion GASTOS'!$J$215</f>
        <v>7639540.9000000004</v>
      </c>
      <c r="M42" s="64"/>
      <c r="N42" s="65"/>
      <c r="O42" s="62"/>
      <c r="P42" s="63">
        <f>+'[1]Educacion GASTOS'!$K$215</f>
        <v>7868727.1270000003</v>
      </c>
      <c r="Q42" s="67"/>
      <c r="R42" s="68"/>
    </row>
    <row r="43" spans="1:18" s="1" customFormat="1" ht="15.75" thickTop="1" thickBot="1">
      <c r="A43" s="460" t="s">
        <v>407</v>
      </c>
      <c r="B43" s="461"/>
      <c r="C43" s="462"/>
      <c r="D43" s="462"/>
      <c r="E43" s="462"/>
      <c r="F43" s="462"/>
      <c r="G43" s="461"/>
      <c r="H43" s="461"/>
      <c r="I43" s="461"/>
      <c r="J43" s="461"/>
      <c r="K43" s="461"/>
      <c r="L43" s="461"/>
      <c r="M43" s="461"/>
      <c r="N43" s="461"/>
      <c r="O43" s="461"/>
      <c r="P43" s="461"/>
      <c r="Q43" s="461"/>
      <c r="R43" s="463"/>
    </row>
    <row r="44" spans="1:18" s="75" customFormat="1" ht="61.5" customHeight="1" thickTop="1" thickBot="1">
      <c r="A44" s="38" t="s">
        <v>391</v>
      </c>
      <c r="B44" s="85" t="s">
        <v>408</v>
      </c>
      <c r="C44" s="69"/>
      <c r="D44" s="70"/>
      <c r="E44" s="71"/>
      <c r="F44" s="72">
        <v>1000000</v>
      </c>
      <c r="G44" s="73"/>
      <c r="H44" s="74"/>
      <c r="I44" s="74"/>
      <c r="J44" s="72">
        <v>1000000</v>
      </c>
      <c r="K44" s="73"/>
      <c r="L44" s="74"/>
      <c r="M44" s="74"/>
      <c r="N44" s="72">
        <v>1000000</v>
      </c>
      <c r="O44" s="73"/>
      <c r="P44" s="74"/>
      <c r="Q44" s="74"/>
      <c r="R44" s="72">
        <v>1000000</v>
      </c>
    </row>
    <row r="45" spans="1:18" ht="15.75" thickTop="1"/>
    <row r="47" spans="1:18">
      <c r="D47" s="322"/>
    </row>
    <row r="48" spans="1:18">
      <c r="B48" s="323"/>
    </row>
    <row r="49" spans="2:2">
      <c r="B49" s="323"/>
    </row>
  </sheetData>
  <mergeCells count="94">
    <mergeCell ref="A1:R1"/>
    <mergeCell ref="A2:R2"/>
    <mergeCell ref="A3:R3"/>
    <mergeCell ref="A4:R4"/>
    <mergeCell ref="A5:G11"/>
    <mergeCell ref="H5:R5"/>
    <mergeCell ref="H6:R6"/>
    <mergeCell ref="H7:R7"/>
    <mergeCell ref="H8:R8"/>
    <mergeCell ref="H9:R9"/>
    <mergeCell ref="H10:R10"/>
    <mergeCell ref="H11:R11"/>
    <mergeCell ref="A12:A13"/>
    <mergeCell ref="B12:B13"/>
    <mergeCell ref="C12:F12"/>
    <mergeCell ref="G12:J12"/>
    <mergeCell ref="K12:N12"/>
    <mergeCell ref="O12:R12"/>
    <mergeCell ref="A14:R14"/>
    <mergeCell ref="A15:A16"/>
    <mergeCell ref="C15:C16"/>
    <mergeCell ref="D15:D16"/>
    <mergeCell ref="E15:E16"/>
    <mergeCell ref="F15:F16"/>
    <mergeCell ref="G15:G16"/>
    <mergeCell ref="H15:H16"/>
    <mergeCell ref="I15:I16"/>
    <mergeCell ref="J15:J16"/>
    <mergeCell ref="Q15:Q16"/>
    <mergeCell ref="R15:R16"/>
    <mergeCell ref="M15:M16"/>
    <mergeCell ref="N15:N16"/>
    <mergeCell ref="O15:O16"/>
    <mergeCell ref="K15:K16"/>
    <mergeCell ref="L15:L16"/>
    <mergeCell ref="A17:A19"/>
    <mergeCell ref="C17:C19"/>
    <mergeCell ref="D17:D19"/>
    <mergeCell ref="E17:E19"/>
    <mergeCell ref="F17:F19"/>
    <mergeCell ref="P15:P16"/>
    <mergeCell ref="P17:P19"/>
    <mergeCell ref="Q17:Q19"/>
    <mergeCell ref="R17:R19"/>
    <mergeCell ref="A20:A21"/>
    <mergeCell ref="C20:C21"/>
    <mergeCell ref="D20:D21"/>
    <mergeCell ref="E20:E21"/>
    <mergeCell ref="F20:F21"/>
    <mergeCell ref="G20:G21"/>
    <mergeCell ref="H20:H21"/>
    <mergeCell ref="J17:J19"/>
    <mergeCell ref="K17:K19"/>
    <mergeCell ref="L17:L19"/>
    <mergeCell ref="M17:M19"/>
    <mergeCell ref="N17:N19"/>
    <mergeCell ref="O17:O19"/>
    <mergeCell ref="A25:A29"/>
    <mergeCell ref="I20:I21"/>
    <mergeCell ref="J20:J21"/>
    <mergeCell ref="K20:K21"/>
    <mergeCell ref="L20:L21"/>
    <mergeCell ref="O20:O21"/>
    <mergeCell ref="G17:G19"/>
    <mergeCell ref="H17:H19"/>
    <mergeCell ref="I17:I19"/>
    <mergeCell ref="P20:P21"/>
    <mergeCell ref="Q20:Q21"/>
    <mergeCell ref="R20:R21"/>
    <mergeCell ref="A24:R24"/>
    <mergeCell ref="M20:M21"/>
    <mergeCell ref="N20:N21"/>
    <mergeCell ref="A30:R30"/>
    <mergeCell ref="A31:A33"/>
    <mergeCell ref="A36:A37"/>
    <mergeCell ref="A38:R38"/>
    <mergeCell ref="A39:A42"/>
    <mergeCell ref="C39:C41"/>
    <mergeCell ref="D39:D41"/>
    <mergeCell ref="E39:E41"/>
    <mergeCell ref="F39:F41"/>
    <mergeCell ref="G39:G41"/>
    <mergeCell ref="A43:R43"/>
    <mergeCell ref="H39:H41"/>
    <mergeCell ref="I39:I41"/>
    <mergeCell ref="J39:J41"/>
    <mergeCell ref="K39:K41"/>
    <mergeCell ref="L39:L41"/>
    <mergeCell ref="M39:M41"/>
    <mergeCell ref="N39:N41"/>
    <mergeCell ref="O39:O41"/>
    <mergeCell ref="P39:P41"/>
    <mergeCell ref="Q39:Q41"/>
    <mergeCell ref="R39:R41"/>
  </mergeCells>
  <pageMargins left="0.70866141732283472" right="0.70866141732283472" top="0.74803149606299213" bottom="0.74803149606299213" header="0.31496062992125984" footer="0.31496062992125984"/>
  <pageSetup scale="53" orientation="landscape" horizontalDpi="4294967293" r:id="rId1"/>
  <rowBreaks count="2" manualBreakCount="2">
    <brk id="23" max="16383" man="1"/>
    <brk id="37" max="16383" man="1"/>
  </rowBreaks>
</worksheet>
</file>

<file path=xl/worksheets/sheet10.xml><?xml version="1.0" encoding="utf-8"?>
<worksheet xmlns="http://schemas.openxmlformats.org/spreadsheetml/2006/main" xmlns:r="http://schemas.openxmlformats.org/officeDocument/2006/relationships">
  <dimension ref="A1:R37"/>
  <sheetViews>
    <sheetView view="pageBreakPreview" zoomScale="80" zoomScaleNormal="70" zoomScaleSheetLayoutView="80" workbookViewId="0">
      <selection activeCell="D36" sqref="D36:E36"/>
    </sheetView>
  </sheetViews>
  <sheetFormatPr baseColWidth="10" defaultRowHeight="15"/>
  <cols>
    <col min="1" max="1" width="21" customWidth="1"/>
    <col min="2" max="2" width="34.85546875" customWidth="1"/>
    <col min="3" max="3" width="10.28515625" customWidth="1"/>
    <col min="4" max="4" width="12.42578125" customWidth="1"/>
    <col min="5" max="5" width="11.7109375" customWidth="1"/>
    <col min="6" max="6" width="12.7109375" customWidth="1"/>
    <col min="7" max="7" width="9.5703125" customWidth="1"/>
    <col min="8" max="8" width="12.7109375" customWidth="1"/>
    <col min="9" max="9" width="7.28515625" customWidth="1"/>
    <col min="10" max="10" width="11.5703125" customWidth="1"/>
    <col min="11" max="11" width="9.5703125" customWidth="1"/>
    <col min="12" max="12" width="11.7109375" customWidth="1"/>
    <col min="13" max="15" width="9.5703125" customWidth="1"/>
    <col min="16" max="16" width="13.140625" customWidth="1"/>
    <col min="17" max="17" width="9.5703125" customWidth="1"/>
    <col min="18" max="18" width="5.5703125" customWidth="1"/>
  </cols>
  <sheetData>
    <row r="1" spans="1:18" ht="38.25" customHeight="1">
      <c r="A1" s="637" t="s">
        <v>57</v>
      </c>
      <c r="B1" s="637"/>
      <c r="C1" s="637"/>
      <c r="D1" s="637"/>
      <c r="E1" s="637"/>
      <c r="F1" s="637"/>
      <c r="G1" s="637"/>
      <c r="H1" s="637"/>
      <c r="I1" s="637"/>
      <c r="J1" s="637"/>
      <c r="K1" s="637"/>
      <c r="L1" s="637"/>
      <c r="M1" s="637"/>
      <c r="N1" s="637"/>
      <c r="O1" s="637"/>
      <c r="P1" s="637"/>
      <c r="Q1" s="637"/>
      <c r="R1" s="637"/>
    </row>
    <row r="2" spans="1:18" ht="27.75" customHeight="1">
      <c r="A2" s="767" t="s">
        <v>181</v>
      </c>
      <c r="B2" s="638"/>
      <c r="C2" s="638"/>
      <c r="D2" s="638"/>
      <c r="E2" s="638"/>
      <c r="F2" s="638"/>
      <c r="G2" s="638"/>
      <c r="H2" s="638"/>
      <c r="I2" s="638"/>
      <c r="J2" s="638"/>
      <c r="K2" s="638"/>
      <c r="L2" s="638"/>
      <c r="M2" s="638"/>
      <c r="N2" s="638"/>
      <c r="O2" s="638"/>
      <c r="P2" s="638"/>
      <c r="Q2" s="638"/>
      <c r="R2" s="638"/>
    </row>
    <row r="3" spans="1:18" s="4" customFormat="1" ht="63.75" customHeight="1">
      <c r="A3" s="658" t="s">
        <v>228</v>
      </c>
      <c r="B3" s="659"/>
      <c r="C3" s="659"/>
      <c r="D3" s="659"/>
      <c r="E3" s="659"/>
      <c r="F3" s="659"/>
      <c r="G3" s="659"/>
      <c r="H3" s="659"/>
      <c r="I3" s="659"/>
      <c r="J3" s="659"/>
      <c r="K3" s="659"/>
      <c r="L3" s="659"/>
      <c r="M3" s="659"/>
      <c r="N3" s="659"/>
      <c r="O3" s="659"/>
      <c r="P3" s="659"/>
      <c r="Q3" s="659"/>
      <c r="R3" s="660"/>
    </row>
    <row r="4" spans="1:18" s="1" customFormat="1" ht="51" customHeight="1">
      <c r="A4" s="661" t="s">
        <v>314</v>
      </c>
      <c r="B4" s="662"/>
      <c r="C4" s="662"/>
      <c r="D4" s="662"/>
      <c r="E4" s="662"/>
      <c r="F4" s="662"/>
      <c r="G4" s="662"/>
      <c r="H4" s="662"/>
      <c r="I4" s="662"/>
      <c r="J4" s="662"/>
      <c r="K4" s="662"/>
      <c r="L4" s="662"/>
      <c r="M4" s="662"/>
      <c r="N4" s="662"/>
      <c r="O4" s="662"/>
      <c r="P4" s="662"/>
      <c r="Q4" s="662"/>
      <c r="R4" s="663"/>
    </row>
    <row r="5" spans="1:18" s="1" customFormat="1" ht="30" customHeight="1">
      <c r="A5" s="713" t="s">
        <v>315</v>
      </c>
      <c r="B5" s="713"/>
      <c r="C5" s="713"/>
      <c r="D5" s="713"/>
      <c r="E5" s="713"/>
      <c r="F5" s="713"/>
      <c r="G5" s="713"/>
      <c r="H5" s="715" t="s">
        <v>7</v>
      </c>
      <c r="I5" s="716"/>
      <c r="J5" s="716"/>
      <c r="K5" s="716"/>
      <c r="L5" s="716"/>
      <c r="M5" s="716"/>
      <c r="N5" s="716"/>
      <c r="O5" s="716"/>
      <c r="P5" s="716"/>
      <c r="Q5" s="716"/>
      <c r="R5" s="717"/>
    </row>
    <row r="6" spans="1:18" s="1" customFormat="1" ht="14.25">
      <c r="A6" s="714"/>
      <c r="B6" s="714"/>
      <c r="C6" s="714"/>
      <c r="D6" s="714"/>
      <c r="E6" s="714"/>
      <c r="F6" s="714"/>
      <c r="G6" s="714"/>
      <c r="H6" s="838" t="s">
        <v>318</v>
      </c>
      <c r="I6" s="838"/>
      <c r="J6" s="838"/>
      <c r="K6" s="838"/>
      <c r="L6" s="838"/>
      <c r="M6" s="838"/>
      <c r="N6" s="838"/>
      <c r="O6" s="838"/>
      <c r="P6" s="838"/>
      <c r="Q6" s="838"/>
      <c r="R6" s="838"/>
    </row>
    <row r="7" spans="1:18" s="1" customFormat="1" ht="14.25">
      <c r="A7" s="714"/>
      <c r="B7" s="714"/>
      <c r="C7" s="714"/>
      <c r="D7" s="714"/>
      <c r="E7" s="714"/>
      <c r="F7" s="714"/>
      <c r="G7" s="714"/>
      <c r="H7" s="838" t="s">
        <v>317</v>
      </c>
      <c r="I7" s="838"/>
      <c r="J7" s="838"/>
      <c r="K7" s="838"/>
      <c r="L7" s="838"/>
      <c r="M7" s="838"/>
      <c r="N7" s="838"/>
      <c r="O7" s="838"/>
      <c r="P7" s="838"/>
      <c r="Q7" s="838"/>
      <c r="R7" s="838"/>
    </row>
    <row r="8" spans="1:18" s="1" customFormat="1" ht="14.25">
      <c r="A8" s="714"/>
      <c r="B8" s="714"/>
      <c r="C8" s="714"/>
      <c r="D8" s="714"/>
      <c r="E8" s="714"/>
      <c r="F8" s="714"/>
      <c r="G8" s="714"/>
      <c r="H8" s="839" t="s">
        <v>319</v>
      </c>
      <c r="I8" s="840"/>
      <c r="J8" s="840"/>
      <c r="K8" s="840"/>
      <c r="L8" s="840"/>
      <c r="M8" s="840"/>
      <c r="N8" s="840"/>
      <c r="O8" s="840"/>
      <c r="P8" s="840"/>
      <c r="Q8" s="840"/>
      <c r="R8" s="841"/>
    </row>
    <row r="9" spans="1:18" s="1" customFormat="1" thickBot="1">
      <c r="A9" s="714"/>
      <c r="B9" s="714"/>
      <c r="C9" s="714"/>
      <c r="D9" s="714"/>
      <c r="E9" s="714"/>
      <c r="F9" s="714"/>
      <c r="G9" s="714"/>
      <c r="H9" s="838" t="s">
        <v>320</v>
      </c>
      <c r="I9" s="838"/>
      <c r="J9" s="838"/>
      <c r="K9" s="838"/>
      <c r="L9" s="838"/>
      <c r="M9" s="838"/>
      <c r="N9" s="838"/>
      <c r="O9" s="838"/>
      <c r="P9" s="838"/>
      <c r="Q9" s="838"/>
      <c r="R9" s="838"/>
    </row>
    <row r="10" spans="1:18" s="115" customFormat="1" ht="25.5" customHeight="1" thickTop="1" thickBot="1">
      <c r="A10" s="851" t="s">
        <v>5</v>
      </c>
      <c r="B10" s="851" t="s">
        <v>0</v>
      </c>
      <c r="C10" s="675">
        <v>2012</v>
      </c>
      <c r="D10" s="676"/>
      <c r="E10" s="676"/>
      <c r="F10" s="677"/>
      <c r="G10" s="675">
        <v>2013</v>
      </c>
      <c r="H10" s="676"/>
      <c r="I10" s="676"/>
      <c r="J10" s="677"/>
      <c r="K10" s="675">
        <v>2014</v>
      </c>
      <c r="L10" s="676"/>
      <c r="M10" s="676"/>
      <c r="N10" s="677"/>
      <c r="O10" s="675">
        <v>2015</v>
      </c>
      <c r="P10" s="676"/>
      <c r="Q10" s="676"/>
      <c r="R10" s="677"/>
    </row>
    <row r="11" spans="1:18" s="119" customFormat="1" ht="44.25" customHeight="1" thickTop="1" thickBot="1">
      <c r="A11" s="851"/>
      <c r="B11" s="851"/>
      <c r="C11" s="157" t="s">
        <v>1</v>
      </c>
      <c r="D11" s="158" t="s">
        <v>2</v>
      </c>
      <c r="E11" s="158" t="s">
        <v>3</v>
      </c>
      <c r="F11" s="159" t="s">
        <v>4</v>
      </c>
      <c r="G11" s="157" t="s">
        <v>1</v>
      </c>
      <c r="H11" s="158" t="s">
        <v>2</v>
      </c>
      <c r="I11" s="158" t="s">
        <v>3</v>
      </c>
      <c r="J11" s="159" t="s">
        <v>4</v>
      </c>
      <c r="K11" s="157" t="s">
        <v>1</v>
      </c>
      <c r="L11" s="158" t="s">
        <v>2</v>
      </c>
      <c r="M11" s="158" t="s">
        <v>3</v>
      </c>
      <c r="N11" s="159" t="s">
        <v>4</v>
      </c>
      <c r="O11" s="157" t="s">
        <v>1</v>
      </c>
      <c r="P11" s="158" t="s">
        <v>2</v>
      </c>
      <c r="Q11" s="158" t="s">
        <v>3</v>
      </c>
      <c r="R11" s="159" t="s">
        <v>4</v>
      </c>
    </row>
    <row r="12" spans="1:18" s="5" customFormat="1" ht="17.25" thickTop="1" thickBot="1">
      <c r="A12" s="852" t="s">
        <v>464</v>
      </c>
      <c r="B12" s="852"/>
      <c r="C12" s="852"/>
      <c r="D12" s="852"/>
      <c r="E12" s="852"/>
      <c r="F12" s="852"/>
      <c r="G12" s="852"/>
      <c r="H12" s="852"/>
      <c r="I12" s="852"/>
      <c r="J12" s="852"/>
      <c r="K12" s="852"/>
      <c r="L12" s="852"/>
      <c r="M12" s="852"/>
      <c r="N12" s="852"/>
      <c r="O12" s="852"/>
      <c r="P12" s="852"/>
      <c r="Q12" s="852"/>
      <c r="R12" s="852"/>
    </row>
    <row r="13" spans="1:18" s="2" customFormat="1" ht="20.25" customHeight="1" thickTop="1">
      <c r="A13" s="845" t="s">
        <v>465</v>
      </c>
      <c r="B13" s="302" t="s">
        <v>321</v>
      </c>
      <c r="C13" s="298"/>
      <c r="D13" s="275"/>
      <c r="E13" s="855">
        <f>+'[1]EJECUCION DE GASTOS'!$H$362</f>
        <v>1987613654</v>
      </c>
      <c r="F13" s="291"/>
      <c r="G13" s="289"/>
      <c r="H13" s="290"/>
      <c r="I13" s="290"/>
      <c r="J13" s="291"/>
      <c r="K13" s="289"/>
      <c r="L13" s="290"/>
      <c r="M13" s="290"/>
      <c r="N13" s="291"/>
      <c r="O13" s="289"/>
      <c r="P13" s="290"/>
      <c r="Q13" s="290"/>
      <c r="R13" s="291"/>
    </row>
    <row r="14" spans="1:18" s="2" customFormat="1" ht="20.25" customHeight="1">
      <c r="A14" s="846"/>
      <c r="B14" s="301" t="s">
        <v>324</v>
      </c>
      <c r="C14" s="299"/>
      <c r="D14" s="277"/>
      <c r="E14" s="856"/>
      <c r="F14" s="294"/>
      <c r="G14" s="292"/>
      <c r="H14" s="293"/>
      <c r="I14" s="293"/>
      <c r="J14" s="294"/>
      <c r="K14" s="292"/>
      <c r="L14" s="293"/>
      <c r="M14" s="293"/>
      <c r="N14" s="294"/>
      <c r="O14" s="292"/>
      <c r="P14" s="293"/>
      <c r="Q14" s="293"/>
      <c r="R14" s="294"/>
    </row>
    <row r="15" spans="1:18" s="2" customFormat="1" ht="20.25" customHeight="1">
      <c r="A15" s="847" t="s">
        <v>466</v>
      </c>
      <c r="B15" s="304" t="s">
        <v>322</v>
      </c>
      <c r="C15" s="299"/>
      <c r="D15" s="277"/>
      <c r="E15" s="293"/>
      <c r="F15" s="854">
        <v>80000000</v>
      </c>
      <c r="G15" s="292"/>
      <c r="H15" s="293"/>
      <c r="I15" s="293"/>
      <c r="J15" s="294"/>
      <c r="K15" s="292"/>
      <c r="L15" s="293"/>
      <c r="M15" s="293"/>
      <c r="N15" s="294"/>
      <c r="O15" s="292"/>
      <c r="P15" s="293"/>
      <c r="Q15" s="293"/>
      <c r="R15" s="294"/>
    </row>
    <row r="16" spans="1:18" s="2" customFormat="1" ht="20.25" customHeight="1">
      <c r="A16" s="846"/>
      <c r="B16" s="301" t="s">
        <v>323</v>
      </c>
      <c r="C16" s="299"/>
      <c r="D16" s="277"/>
      <c r="E16" s="293"/>
      <c r="F16" s="854"/>
      <c r="G16" s="292"/>
      <c r="H16" s="293"/>
      <c r="I16" s="293"/>
      <c r="J16" s="294"/>
      <c r="K16" s="292"/>
      <c r="L16" s="293"/>
      <c r="M16" s="293"/>
      <c r="N16" s="294"/>
      <c r="O16" s="292"/>
      <c r="P16" s="293"/>
      <c r="Q16" s="293"/>
      <c r="R16" s="294"/>
    </row>
    <row r="17" spans="1:18" s="2" customFormat="1" ht="20.25" customHeight="1">
      <c r="A17" s="849" t="s">
        <v>470</v>
      </c>
      <c r="B17" s="304" t="s">
        <v>333</v>
      </c>
      <c r="C17" s="299"/>
      <c r="D17" s="848">
        <f>+'[1]EJECUCION DE GASTOS'!$H$182+'[1]EJECUCION DE GASTOS'!$H$183+'[1]EJECUCION DE GASTOS'!$H$184+'[1]EJECUCION DE GASTOS'!$H$185+'[1]EJECUCION DE GASTOS'!$H$186+'[1]EJECUCION DE GASTOS'!$H$187</f>
        <v>165000000</v>
      </c>
      <c r="E17" s="277"/>
      <c r="F17" s="306"/>
      <c r="G17" s="292"/>
      <c r="H17" s="848">
        <f>+[1]TRANSPORTE!$I$188+[1]TRANSPORTE!$I$181</f>
        <v>431570000</v>
      </c>
      <c r="I17" s="293"/>
      <c r="J17" s="294"/>
      <c r="K17" s="292"/>
      <c r="L17" s="848">
        <f>+[1]TRANSPORTE!$J$181+[1]TRANSPORTE!$J$188</f>
        <v>444517100</v>
      </c>
      <c r="M17" s="293"/>
      <c r="N17" s="294"/>
      <c r="O17" s="292"/>
      <c r="P17" s="848">
        <f>+[1]TRANSPORTE!$K$181+[1]TRANSPORTE!$K$188</f>
        <v>457852613</v>
      </c>
      <c r="Q17" s="293"/>
      <c r="R17" s="294"/>
    </row>
    <row r="18" spans="1:18" s="2" customFormat="1" ht="30.75" customHeight="1">
      <c r="A18" s="847"/>
      <c r="B18" s="301" t="s">
        <v>328</v>
      </c>
      <c r="C18" s="299"/>
      <c r="D18" s="848"/>
      <c r="E18" s="277"/>
      <c r="F18" s="278"/>
      <c r="G18" s="292"/>
      <c r="H18" s="848"/>
      <c r="I18" s="293"/>
      <c r="J18" s="294"/>
      <c r="K18" s="292"/>
      <c r="L18" s="848"/>
      <c r="M18" s="293"/>
      <c r="N18" s="294"/>
      <c r="O18" s="292"/>
      <c r="P18" s="848"/>
      <c r="Q18" s="293"/>
      <c r="R18" s="294"/>
    </row>
    <row r="19" spans="1:18" s="2" customFormat="1" ht="25.5" customHeight="1">
      <c r="A19" s="847"/>
      <c r="B19" s="304" t="s">
        <v>467</v>
      </c>
      <c r="C19" s="299"/>
      <c r="D19" s="848"/>
      <c r="E19" s="277"/>
      <c r="F19" s="278"/>
      <c r="G19" s="292"/>
      <c r="H19" s="848"/>
      <c r="I19" s="293"/>
      <c r="J19" s="294"/>
      <c r="K19" s="292"/>
      <c r="L19" s="848"/>
      <c r="M19" s="293"/>
      <c r="N19" s="294"/>
      <c r="O19" s="292"/>
      <c r="P19" s="848"/>
      <c r="Q19" s="293"/>
      <c r="R19" s="294"/>
    </row>
    <row r="20" spans="1:18" s="2" customFormat="1" ht="22.5" customHeight="1">
      <c r="A20" s="847"/>
      <c r="B20" s="301" t="s">
        <v>468</v>
      </c>
      <c r="C20" s="299"/>
      <c r="D20" s="848"/>
      <c r="E20" s="277"/>
      <c r="F20" s="278"/>
      <c r="G20" s="292"/>
      <c r="H20" s="848"/>
      <c r="I20" s="293"/>
      <c r="J20" s="294"/>
      <c r="K20" s="292"/>
      <c r="L20" s="848"/>
      <c r="M20" s="293"/>
      <c r="N20" s="294"/>
      <c r="O20" s="292"/>
      <c r="P20" s="848"/>
      <c r="Q20" s="293"/>
      <c r="R20" s="294"/>
    </row>
    <row r="21" spans="1:18" s="2" customFormat="1" ht="27.75" customHeight="1">
      <c r="A21" s="847"/>
      <c r="B21" s="304" t="s">
        <v>337</v>
      </c>
      <c r="C21" s="299"/>
      <c r="D21" s="848"/>
      <c r="E21" s="277"/>
      <c r="F21" s="278"/>
      <c r="G21" s="292"/>
      <c r="H21" s="848"/>
      <c r="I21" s="293"/>
      <c r="J21" s="294"/>
      <c r="K21" s="292"/>
      <c r="L21" s="848"/>
      <c r="M21" s="293"/>
      <c r="N21" s="294"/>
      <c r="O21" s="292"/>
      <c r="P21" s="848"/>
      <c r="Q21" s="293"/>
      <c r="R21" s="294"/>
    </row>
    <row r="22" spans="1:18" s="2" customFormat="1" ht="27.75" customHeight="1">
      <c r="A22" s="847"/>
      <c r="B22" s="301" t="s">
        <v>325</v>
      </c>
      <c r="C22" s="299"/>
      <c r="D22" s="848"/>
      <c r="E22" s="277"/>
      <c r="F22" s="278"/>
      <c r="G22" s="292"/>
      <c r="H22" s="848"/>
      <c r="I22" s="293"/>
      <c r="J22" s="294"/>
      <c r="K22" s="292"/>
      <c r="L22" s="848"/>
      <c r="M22" s="293"/>
      <c r="N22" s="294"/>
      <c r="O22" s="292"/>
      <c r="P22" s="848"/>
      <c r="Q22" s="293"/>
      <c r="R22" s="294"/>
    </row>
    <row r="23" spans="1:18" s="2" customFormat="1" ht="20.25" customHeight="1">
      <c r="A23" s="847"/>
      <c r="B23" s="305" t="s">
        <v>326</v>
      </c>
      <c r="C23" s="299"/>
      <c r="D23" s="848"/>
      <c r="E23" s="277"/>
      <c r="F23" s="278"/>
      <c r="G23" s="292"/>
      <c r="H23" s="848"/>
      <c r="I23" s="293"/>
      <c r="J23" s="294"/>
      <c r="K23" s="292"/>
      <c r="L23" s="848"/>
      <c r="M23" s="293"/>
      <c r="N23" s="294"/>
      <c r="O23" s="292"/>
      <c r="P23" s="848"/>
      <c r="Q23" s="293"/>
      <c r="R23" s="294"/>
    </row>
    <row r="24" spans="1:18" s="2" customFormat="1" ht="20.25" customHeight="1">
      <c r="A24" s="847"/>
      <c r="B24" s="301" t="s">
        <v>327</v>
      </c>
      <c r="C24" s="299"/>
      <c r="D24" s="848"/>
      <c r="E24" s="277"/>
      <c r="F24" s="278"/>
      <c r="G24" s="292"/>
      <c r="H24" s="848"/>
      <c r="I24" s="293"/>
      <c r="J24" s="294"/>
      <c r="K24" s="292"/>
      <c r="L24" s="848"/>
      <c r="M24" s="293"/>
      <c r="N24" s="294"/>
      <c r="O24" s="292"/>
      <c r="P24" s="848"/>
      <c r="Q24" s="293"/>
      <c r="R24" s="294"/>
    </row>
    <row r="25" spans="1:18" s="2" customFormat="1" ht="20.25" customHeight="1">
      <c r="A25" s="847"/>
      <c r="B25" s="303" t="s">
        <v>329</v>
      </c>
      <c r="C25" s="299"/>
      <c r="D25" s="848"/>
      <c r="E25" s="277"/>
      <c r="F25" s="278"/>
      <c r="G25" s="292"/>
      <c r="H25" s="848"/>
      <c r="I25" s="293"/>
      <c r="J25" s="294"/>
      <c r="K25" s="292"/>
      <c r="L25" s="848"/>
      <c r="M25" s="293"/>
      <c r="N25" s="294"/>
      <c r="O25" s="292"/>
      <c r="P25" s="848"/>
      <c r="Q25" s="293"/>
      <c r="R25" s="294"/>
    </row>
    <row r="26" spans="1:18" s="2" customFormat="1" ht="20.25" customHeight="1">
      <c r="A26" s="847"/>
      <c r="B26" s="301" t="s">
        <v>330</v>
      </c>
      <c r="C26" s="299"/>
      <c r="D26" s="848"/>
      <c r="E26" s="277"/>
      <c r="F26" s="278"/>
      <c r="G26" s="292"/>
      <c r="H26" s="848"/>
      <c r="I26" s="293"/>
      <c r="J26" s="294"/>
      <c r="K26" s="292"/>
      <c r="L26" s="848"/>
      <c r="M26" s="293"/>
      <c r="N26" s="294"/>
      <c r="O26" s="292"/>
      <c r="P26" s="848"/>
      <c r="Q26" s="293"/>
      <c r="R26" s="294"/>
    </row>
    <row r="27" spans="1:18" s="2" customFormat="1" ht="20.25" customHeight="1">
      <c r="A27" s="847"/>
      <c r="B27" s="304" t="s">
        <v>331</v>
      </c>
      <c r="C27" s="299"/>
      <c r="D27" s="848"/>
      <c r="E27" s="277"/>
      <c r="F27" s="278"/>
      <c r="G27" s="292"/>
      <c r="H27" s="848"/>
      <c r="I27" s="293"/>
      <c r="J27" s="294"/>
      <c r="K27" s="292"/>
      <c r="L27" s="848"/>
      <c r="M27" s="293"/>
      <c r="N27" s="294"/>
      <c r="O27" s="292"/>
      <c r="P27" s="848"/>
      <c r="Q27" s="293"/>
      <c r="R27" s="294"/>
    </row>
    <row r="28" spans="1:18" s="2" customFormat="1" ht="20.25" customHeight="1">
      <c r="A28" s="847"/>
      <c r="B28" s="304" t="s">
        <v>332</v>
      </c>
      <c r="C28" s="299"/>
      <c r="D28" s="848"/>
      <c r="E28" s="277"/>
      <c r="F28" s="278"/>
      <c r="G28" s="292"/>
      <c r="H28" s="848"/>
      <c r="I28" s="293"/>
      <c r="J28" s="294"/>
      <c r="K28" s="292"/>
      <c r="L28" s="848"/>
      <c r="M28" s="293"/>
      <c r="N28" s="294"/>
      <c r="O28" s="292"/>
      <c r="P28" s="848"/>
      <c r="Q28" s="293"/>
      <c r="R28" s="294"/>
    </row>
    <row r="29" spans="1:18" s="2" customFormat="1" ht="27" customHeight="1" thickBot="1">
      <c r="A29" s="850"/>
      <c r="B29" s="304" t="s">
        <v>469</v>
      </c>
      <c r="C29" s="300"/>
      <c r="D29" s="307">
        <f>+'[1]EJECUCION DE GASTOS'!$H$188</f>
        <v>254000000</v>
      </c>
      <c r="E29" s="279"/>
      <c r="F29" s="280"/>
      <c r="G29" s="295"/>
      <c r="H29" s="853"/>
      <c r="I29" s="296"/>
      <c r="J29" s="297"/>
      <c r="K29" s="295"/>
      <c r="L29" s="853"/>
      <c r="M29" s="296"/>
      <c r="N29" s="297"/>
      <c r="O29" s="295"/>
      <c r="P29" s="853"/>
      <c r="Q29" s="296"/>
      <c r="R29" s="297"/>
    </row>
    <row r="30" spans="1:18" s="5" customFormat="1" ht="17.25" thickTop="1" thickBot="1">
      <c r="A30" s="705" t="s">
        <v>316</v>
      </c>
      <c r="B30" s="705"/>
      <c r="C30" s="705"/>
      <c r="D30" s="705"/>
      <c r="E30" s="705"/>
      <c r="F30" s="705"/>
      <c r="G30" s="705"/>
      <c r="H30" s="705"/>
      <c r="I30" s="705"/>
      <c r="J30" s="705"/>
      <c r="K30" s="705"/>
      <c r="L30" s="705"/>
      <c r="M30" s="705"/>
      <c r="N30" s="705"/>
      <c r="O30" s="705"/>
      <c r="P30" s="705"/>
      <c r="Q30" s="705"/>
      <c r="R30" s="705"/>
    </row>
    <row r="31" spans="1:18" s="2" customFormat="1" ht="36.75" thickTop="1">
      <c r="A31" s="283" t="s">
        <v>6</v>
      </c>
      <c r="B31" s="150" t="s">
        <v>334</v>
      </c>
      <c r="C31" s="476"/>
      <c r="D31" s="479"/>
      <c r="E31" s="479"/>
      <c r="F31" s="842">
        <v>5000000</v>
      </c>
      <c r="G31" s="476"/>
      <c r="H31" s="479"/>
      <c r="I31" s="479"/>
      <c r="J31" s="842">
        <f>+F31</f>
        <v>5000000</v>
      </c>
      <c r="K31" s="476"/>
      <c r="L31" s="479"/>
      <c r="M31" s="479"/>
      <c r="N31" s="482"/>
      <c r="O31" s="476"/>
      <c r="P31" s="479"/>
      <c r="Q31" s="479"/>
      <c r="R31" s="482"/>
    </row>
    <row r="32" spans="1:18" s="2" customFormat="1" ht="29.25" customHeight="1">
      <c r="A32" s="284"/>
      <c r="B32" s="142" t="s">
        <v>335</v>
      </c>
      <c r="C32" s="477"/>
      <c r="D32" s="480"/>
      <c r="E32" s="480"/>
      <c r="F32" s="843"/>
      <c r="G32" s="477"/>
      <c r="H32" s="480"/>
      <c r="I32" s="480"/>
      <c r="J32" s="843"/>
      <c r="K32" s="477"/>
      <c r="L32" s="480"/>
      <c r="M32" s="480"/>
      <c r="N32" s="483"/>
      <c r="O32" s="477"/>
      <c r="P32" s="480"/>
      <c r="Q32" s="480"/>
      <c r="R32" s="483"/>
    </row>
    <row r="33" spans="1:18" s="2" customFormat="1" ht="29.25" customHeight="1" thickBot="1">
      <c r="A33" s="219"/>
      <c r="B33" s="151" t="s">
        <v>336</v>
      </c>
      <c r="C33" s="575"/>
      <c r="D33" s="566"/>
      <c r="E33" s="566"/>
      <c r="F33" s="844"/>
      <c r="G33" s="575"/>
      <c r="H33" s="566"/>
      <c r="I33" s="566"/>
      <c r="J33" s="844"/>
      <c r="K33" s="575"/>
      <c r="L33" s="566"/>
      <c r="M33" s="566"/>
      <c r="N33" s="567"/>
      <c r="O33" s="575"/>
      <c r="P33" s="566"/>
      <c r="Q33" s="566"/>
      <c r="R33" s="567"/>
    </row>
    <row r="34" spans="1:18" s="2" customFormat="1" ht="21.75" customHeight="1" thickTop="1">
      <c r="A34" s="764"/>
      <c r="B34" s="765"/>
      <c r="C34" s="765"/>
      <c r="D34" s="765"/>
      <c r="E34" s="765"/>
      <c r="F34" s="765"/>
      <c r="G34" s="765"/>
      <c r="H34" s="765"/>
      <c r="I34" s="765"/>
      <c r="J34" s="765"/>
      <c r="K34" s="765"/>
      <c r="L34" s="765"/>
      <c r="M34" s="765"/>
      <c r="N34" s="765"/>
      <c r="O34" s="765"/>
      <c r="P34" s="765"/>
      <c r="Q34" s="765"/>
      <c r="R34" s="766"/>
    </row>
    <row r="35" spans="1:18">
      <c r="E35" s="3"/>
      <c r="F35" s="3"/>
      <c r="G35" s="3"/>
      <c r="H35" s="3"/>
      <c r="I35" s="3"/>
      <c r="J35" s="3"/>
      <c r="K35" s="3"/>
      <c r="L35" s="3"/>
      <c r="M35" s="3"/>
      <c r="N35" s="3"/>
      <c r="O35" s="3"/>
      <c r="P35" s="3"/>
      <c r="Q35" s="3"/>
    </row>
    <row r="36" spans="1:18">
      <c r="D36" s="836"/>
      <c r="E36" s="837"/>
      <c r="F36" s="3"/>
      <c r="G36" s="3"/>
      <c r="H36" s="3"/>
      <c r="I36" s="3"/>
      <c r="J36" s="3"/>
      <c r="K36" s="3"/>
      <c r="L36" s="3"/>
      <c r="M36" s="3"/>
      <c r="N36" s="3"/>
      <c r="O36" s="3"/>
      <c r="P36" s="3"/>
      <c r="Q36" s="3"/>
    </row>
    <row r="37" spans="1:18">
      <c r="D37" s="322"/>
    </row>
  </sheetData>
  <mergeCells count="45">
    <mergeCell ref="H17:H29"/>
    <mergeCell ref="L17:L29"/>
    <mergeCell ref="P17:P29"/>
    <mergeCell ref="F15:F16"/>
    <mergeCell ref="E13:E14"/>
    <mergeCell ref="A13:A14"/>
    <mergeCell ref="A15:A16"/>
    <mergeCell ref="D17:D28"/>
    <mergeCell ref="A17:A29"/>
    <mergeCell ref="A1:R1"/>
    <mergeCell ref="A2:R2"/>
    <mergeCell ref="A10:A11"/>
    <mergeCell ref="B10:B11"/>
    <mergeCell ref="A12:R12"/>
    <mergeCell ref="C10:F10"/>
    <mergeCell ref="G10:J10"/>
    <mergeCell ref="K10:N10"/>
    <mergeCell ref="O10:R10"/>
    <mergeCell ref="A3:R3"/>
    <mergeCell ref="A4:R4"/>
    <mergeCell ref="A5:G9"/>
    <mergeCell ref="Q31:Q33"/>
    <mergeCell ref="R31:R33"/>
    <mergeCell ref="J31:J33"/>
    <mergeCell ref="K31:K33"/>
    <mergeCell ref="L31:L33"/>
    <mergeCell ref="M31:M33"/>
    <mergeCell ref="N31:N33"/>
    <mergeCell ref="O31:O33"/>
    <mergeCell ref="D36:E36"/>
    <mergeCell ref="H5:R5"/>
    <mergeCell ref="H6:R6"/>
    <mergeCell ref="H7:R7"/>
    <mergeCell ref="H8:R8"/>
    <mergeCell ref="H9:R9"/>
    <mergeCell ref="A30:R30"/>
    <mergeCell ref="C31:C33"/>
    <mergeCell ref="D31:D33"/>
    <mergeCell ref="E31:E33"/>
    <mergeCell ref="F31:F33"/>
    <mergeCell ref="G31:G33"/>
    <mergeCell ref="H31:H33"/>
    <mergeCell ref="I31:I33"/>
    <mergeCell ref="A34:R34"/>
    <mergeCell ref="P31:P33"/>
  </mergeCells>
  <pageMargins left="0.70866141732283472" right="0.70866141732283472" top="0.74803149606299213" bottom="0.74803149606299213" header="0.31496062992125984" footer="0.31496062992125984"/>
  <pageSetup scale="54" orientation="landscape" horizontalDpi="4294967293" r:id="rId1"/>
</worksheet>
</file>

<file path=xl/worksheets/sheet11.xml><?xml version="1.0" encoding="utf-8"?>
<worksheet xmlns="http://schemas.openxmlformats.org/spreadsheetml/2006/main" xmlns:r="http://schemas.openxmlformats.org/officeDocument/2006/relationships">
  <dimension ref="A1:R33"/>
  <sheetViews>
    <sheetView tabSelected="1" view="pageBreakPreview" zoomScale="60" zoomScaleNormal="40" workbookViewId="0">
      <selection activeCell="B33" sqref="B33:C33"/>
    </sheetView>
  </sheetViews>
  <sheetFormatPr baseColWidth="10" defaultRowHeight="15"/>
  <cols>
    <col min="1" max="1" width="21" customWidth="1"/>
    <col min="2" max="2" width="34.85546875" customWidth="1"/>
    <col min="3" max="18" width="10.140625" customWidth="1"/>
  </cols>
  <sheetData>
    <row r="1" spans="1:18" ht="38.25" customHeight="1">
      <c r="A1" s="637" t="s">
        <v>57</v>
      </c>
      <c r="B1" s="637"/>
      <c r="C1" s="637"/>
      <c r="D1" s="637"/>
      <c r="E1" s="637"/>
      <c r="F1" s="637"/>
      <c r="G1" s="637"/>
      <c r="H1" s="637"/>
      <c r="I1" s="637"/>
      <c r="J1" s="637"/>
      <c r="K1" s="637"/>
      <c r="L1" s="637"/>
      <c r="M1" s="637"/>
      <c r="N1" s="637"/>
      <c r="O1" s="637"/>
      <c r="P1" s="637"/>
      <c r="Q1" s="637"/>
      <c r="R1" s="637"/>
    </row>
    <row r="2" spans="1:18" ht="27.75" customHeight="1">
      <c r="A2" s="767" t="s">
        <v>182</v>
      </c>
      <c r="B2" s="638"/>
      <c r="C2" s="638"/>
      <c r="D2" s="638"/>
      <c r="E2" s="638"/>
      <c r="F2" s="638"/>
      <c r="G2" s="638"/>
      <c r="H2" s="638"/>
      <c r="I2" s="638"/>
      <c r="J2" s="638"/>
      <c r="K2" s="638"/>
      <c r="L2" s="638"/>
      <c r="M2" s="638"/>
      <c r="N2" s="638"/>
      <c r="O2" s="638"/>
      <c r="P2" s="638"/>
      <c r="Q2" s="638"/>
      <c r="R2" s="638"/>
    </row>
    <row r="5" spans="1:18" s="4" customFormat="1" ht="63.75" customHeight="1">
      <c r="A5" s="658" t="s">
        <v>338</v>
      </c>
      <c r="B5" s="659"/>
      <c r="C5" s="659"/>
      <c r="D5" s="659"/>
      <c r="E5" s="659"/>
      <c r="F5" s="659"/>
      <c r="G5" s="659"/>
      <c r="H5" s="659"/>
      <c r="I5" s="659"/>
      <c r="J5" s="659"/>
      <c r="K5" s="659"/>
      <c r="L5" s="659"/>
      <c r="M5" s="659"/>
      <c r="N5" s="659"/>
      <c r="O5" s="659"/>
      <c r="P5" s="659"/>
      <c r="Q5" s="659"/>
      <c r="R5" s="660"/>
    </row>
    <row r="6" spans="1:18" s="1" customFormat="1" ht="51" customHeight="1">
      <c r="A6" s="661" t="s">
        <v>339</v>
      </c>
      <c r="B6" s="662"/>
      <c r="C6" s="662"/>
      <c r="D6" s="662"/>
      <c r="E6" s="662"/>
      <c r="F6" s="662"/>
      <c r="G6" s="662"/>
      <c r="H6" s="662"/>
      <c r="I6" s="662"/>
      <c r="J6" s="662"/>
      <c r="K6" s="662"/>
      <c r="L6" s="662"/>
      <c r="M6" s="662"/>
      <c r="N6" s="662"/>
      <c r="O6" s="662"/>
      <c r="P6" s="662"/>
      <c r="Q6" s="662"/>
      <c r="R6" s="663"/>
    </row>
    <row r="7" spans="1:18" s="1" customFormat="1" ht="30" customHeight="1">
      <c r="A7" s="664" t="s">
        <v>340</v>
      </c>
      <c r="B7" s="713"/>
      <c r="C7" s="713"/>
      <c r="D7" s="713"/>
      <c r="E7" s="713"/>
      <c r="F7" s="713"/>
      <c r="G7" s="713"/>
      <c r="H7" s="715" t="s">
        <v>7</v>
      </c>
      <c r="I7" s="716"/>
      <c r="J7" s="716"/>
      <c r="K7" s="716"/>
      <c r="L7" s="716"/>
      <c r="M7" s="716"/>
      <c r="N7" s="716"/>
      <c r="O7" s="716"/>
      <c r="P7" s="716"/>
      <c r="Q7" s="716"/>
      <c r="R7" s="717"/>
    </row>
    <row r="8" spans="1:18" s="1" customFormat="1" ht="14.25">
      <c r="A8" s="714"/>
      <c r="B8" s="714"/>
      <c r="C8" s="714"/>
      <c r="D8" s="714"/>
      <c r="E8" s="714"/>
      <c r="F8" s="714"/>
      <c r="G8" s="714"/>
      <c r="H8" s="718" t="s">
        <v>343</v>
      </c>
      <c r="I8" s="718"/>
      <c r="J8" s="718"/>
      <c r="K8" s="718"/>
      <c r="L8" s="718"/>
      <c r="M8" s="718"/>
      <c r="N8" s="718"/>
      <c r="O8" s="718"/>
      <c r="P8" s="718"/>
      <c r="Q8" s="718"/>
      <c r="R8" s="718"/>
    </row>
    <row r="9" spans="1:18" s="1" customFormat="1" ht="14.25">
      <c r="A9" s="714"/>
      <c r="B9" s="714"/>
      <c r="C9" s="714"/>
      <c r="D9" s="714"/>
      <c r="E9" s="714"/>
      <c r="F9" s="714"/>
      <c r="G9" s="714"/>
      <c r="H9" s="718" t="s">
        <v>477</v>
      </c>
      <c r="I9" s="718"/>
      <c r="J9" s="718"/>
      <c r="K9" s="718"/>
      <c r="L9" s="718"/>
      <c r="M9" s="718"/>
      <c r="N9" s="718"/>
      <c r="O9" s="718"/>
      <c r="P9" s="718"/>
      <c r="Q9" s="718"/>
      <c r="R9" s="718"/>
    </row>
    <row r="10" spans="1:18" s="1" customFormat="1" ht="14.25">
      <c r="A10" s="714"/>
      <c r="B10" s="714"/>
      <c r="C10" s="714"/>
      <c r="D10" s="714"/>
      <c r="E10" s="714"/>
      <c r="F10" s="714"/>
      <c r="G10" s="714"/>
      <c r="H10" s="718" t="s">
        <v>478</v>
      </c>
      <c r="I10" s="718"/>
      <c r="J10" s="718"/>
      <c r="K10" s="718"/>
      <c r="L10" s="718"/>
      <c r="M10" s="718"/>
      <c r="N10" s="718"/>
      <c r="O10" s="718"/>
      <c r="P10" s="718"/>
      <c r="Q10" s="718"/>
      <c r="R10" s="718"/>
    </row>
    <row r="11" spans="1:18" s="1" customFormat="1" ht="27" customHeight="1">
      <c r="A11" s="714"/>
      <c r="B11" s="714"/>
      <c r="C11" s="714"/>
      <c r="D11" s="714"/>
      <c r="E11" s="714"/>
      <c r="F11" s="714"/>
      <c r="G11" s="714"/>
      <c r="H11" s="670" t="s">
        <v>479</v>
      </c>
      <c r="I11" s="671"/>
      <c r="J11" s="671"/>
      <c r="K11" s="671"/>
      <c r="L11" s="671"/>
      <c r="M11" s="671"/>
      <c r="N11" s="671"/>
      <c r="O11" s="671"/>
      <c r="P11" s="671"/>
      <c r="Q11" s="671"/>
      <c r="R11" s="672"/>
    </row>
    <row r="12" spans="1:18" s="1" customFormat="1" ht="27.75" customHeight="1">
      <c r="A12" s="714"/>
      <c r="B12" s="714"/>
      <c r="C12" s="714"/>
      <c r="D12" s="714"/>
      <c r="E12" s="714"/>
      <c r="F12" s="714"/>
      <c r="G12" s="714"/>
      <c r="H12" s="670" t="s">
        <v>480</v>
      </c>
      <c r="I12" s="671"/>
      <c r="J12" s="671"/>
      <c r="K12" s="671"/>
      <c r="L12" s="671"/>
      <c r="M12" s="671"/>
      <c r="N12" s="671"/>
      <c r="O12" s="671"/>
      <c r="P12" s="671"/>
      <c r="Q12" s="671"/>
      <c r="R12" s="672"/>
    </row>
    <row r="13" spans="1:18" s="1" customFormat="1" ht="14.25">
      <c r="A13" s="714"/>
      <c r="B13" s="714"/>
      <c r="C13" s="714"/>
      <c r="D13" s="714"/>
      <c r="E13" s="714"/>
      <c r="F13" s="714"/>
      <c r="G13" s="714"/>
      <c r="H13" s="673" t="s">
        <v>344</v>
      </c>
      <c r="I13" s="718"/>
      <c r="J13" s="718"/>
      <c r="K13" s="718"/>
      <c r="L13" s="718"/>
      <c r="M13" s="718"/>
      <c r="N13" s="718"/>
      <c r="O13" s="718"/>
      <c r="P13" s="718"/>
      <c r="Q13" s="718"/>
      <c r="R13" s="718"/>
    </row>
    <row r="14" spans="1:18" s="1" customFormat="1" ht="14.25">
      <c r="A14" s="714"/>
      <c r="B14" s="714"/>
      <c r="C14" s="714"/>
      <c r="D14" s="714"/>
      <c r="E14" s="714"/>
      <c r="F14" s="714"/>
      <c r="G14" s="714"/>
      <c r="H14" s="718" t="s">
        <v>345</v>
      </c>
      <c r="I14" s="718"/>
      <c r="J14" s="718"/>
      <c r="K14" s="718"/>
      <c r="L14" s="718"/>
      <c r="M14" s="718"/>
      <c r="N14" s="718"/>
      <c r="O14" s="718"/>
      <c r="P14" s="718"/>
      <c r="Q14" s="718"/>
      <c r="R14" s="718"/>
    </row>
    <row r="15" spans="1:18" s="1" customFormat="1" ht="14.25">
      <c r="A15" s="714"/>
      <c r="B15" s="714"/>
      <c r="C15" s="714"/>
      <c r="D15" s="714"/>
      <c r="E15" s="714"/>
      <c r="F15" s="714"/>
      <c r="G15" s="714"/>
      <c r="H15" s="718" t="s">
        <v>346</v>
      </c>
      <c r="I15" s="718"/>
      <c r="J15" s="718"/>
      <c r="K15" s="718"/>
      <c r="L15" s="718"/>
      <c r="M15" s="718"/>
      <c r="N15" s="718"/>
      <c r="O15" s="718"/>
      <c r="P15" s="718"/>
      <c r="Q15" s="718"/>
      <c r="R15" s="718"/>
    </row>
    <row r="16" spans="1:18" s="1" customFormat="1" ht="14.25">
      <c r="A16" s="714"/>
      <c r="B16" s="714"/>
      <c r="C16" s="714"/>
      <c r="D16" s="714"/>
      <c r="E16" s="714"/>
      <c r="F16" s="714"/>
      <c r="G16" s="714"/>
      <c r="H16" s="718" t="s">
        <v>347</v>
      </c>
      <c r="I16" s="718"/>
      <c r="J16" s="718"/>
      <c r="K16" s="718"/>
      <c r="L16" s="718"/>
      <c r="M16" s="718"/>
      <c r="N16" s="718"/>
      <c r="O16" s="718"/>
      <c r="P16" s="718"/>
      <c r="Q16" s="718"/>
      <c r="R16" s="718"/>
    </row>
    <row r="17" spans="1:18" s="1" customFormat="1" ht="14.25">
      <c r="A17" s="714"/>
      <c r="B17" s="714"/>
      <c r="C17" s="714"/>
      <c r="D17" s="714"/>
      <c r="E17" s="714"/>
      <c r="F17" s="714"/>
      <c r="G17" s="714"/>
      <c r="H17" s="718" t="s">
        <v>481</v>
      </c>
      <c r="I17" s="718"/>
      <c r="J17" s="718"/>
      <c r="K17" s="718"/>
      <c r="L17" s="718"/>
      <c r="M17" s="718"/>
      <c r="N17" s="718"/>
      <c r="O17" s="718"/>
      <c r="P17" s="718"/>
      <c r="Q17" s="718"/>
      <c r="R17" s="718"/>
    </row>
    <row r="18" spans="1:18" s="1" customFormat="1" thickBot="1">
      <c r="A18" s="714"/>
      <c r="B18" s="714"/>
      <c r="C18" s="714"/>
      <c r="D18" s="714"/>
      <c r="E18" s="714"/>
      <c r="F18" s="714"/>
      <c r="G18" s="714"/>
      <c r="H18" s="718" t="s">
        <v>348</v>
      </c>
      <c r="I18" s="718"/>
      <c r="J18" s="718"/>
      <c r="K18" s="718"/>
      <c r="L18" s="718"/>
      <c r="M18" s="718"/>
      <c r="N18" s="718"/>
      <c r="O18" s="718"/>
      <c r="P18" s="718"/>
      <c r="Q18" s="718"/>
      <c r="R18" s="718"/>
    </row>
    <row r="19" spans="1:18" s="218" customFormat="1" ht="25.5" customHeight="1" thickTop="1" thickBot="1">
      <c r="A19" s="851" t="s">
        <v>5</v>
      </c>
      <c r="B19" s="851" t="s">
        <v>0</v>
      </c>
      <c r="C19" s="709">
        <v>2012</v>
      </c>
      <c r="D19" s="710"/>
      <c r="E19" s="710"/>
      <c r="F19" s="711"/>
      <c r="G19" s="709">
        <v>2013</v>
      </c>
      <c r="H19" s="710"/>
      <c r="I19" s="710"/>
      <c r="J19" s="711"/>
      <c r="K19" s="709">
        <v>2014</v>
      </c>
      <c r="L19" s="710"/>
      <c r="M19" s="710"/>
      <c r="N19" s="711"/>
      <c r="O19" s="709">
        <v>2015</v>
      </c>
      <c r="P19" s="710"/>
      <c r="Q19" s="710"/>
      <c r="R19" s="711"/>
    </row>
    <row r="20" spans="1:18" s="161" customFormat="1" ht="44.25" customHeight="1" thickTop="1" thickBot="1">
      <c r="A20" s="851"/>
      <c r="B20" s="851"/>
      <c r="C20" s="157" t="s">
        <v>1</v>
      </c>
      <c r="D20" s="158" t="s">
        <v>2</v>
      </c>
      <c r="E20" s="158" t="s">
        <v>3</v>
      </c>
      <c r="F20" s="159" t="s">
        <v>4</v>
      </c>
      <c r="G20" s="157" t="s">
        <v>1</v>
      </c>
      <c r="H20" s="158" t="s">
        <v>2</v>
      </c>
      <c r="I20" s="158" t="s">
        <v>3</v>
      </c>
      <c r="J20" s="159" t="s">
        <v>4</v>
      </c>
      <c r="K20" s="157" t="s">
        <v>1</v>
      </c>
      <c r="L20" s="158" t="s">
        <v>2</v>
      </c>
      <c r="M20" s="158" t="s">
        <v>3</v>
      </c>
      <c r="N20" s="159" t="s">
        <v>4</v>
      </c>
      <c r="O20" s="157" t="s">
        <v>1</v>
      </c>
      <c r="P20" s="158" t="s">
        <v>2</v>
      </c>
      <c r="Q20" s="158" t="s">
        <v>3</v>
      </c>
      <c r="R20" s="159" t="s">
        <v>4</v>
      </c>
    </row>
    <row r="21" spans="1:18" s="2" customFormat="1" ht="43.5" thickTop="1">
      <c r="A21" s="570" t="s">
        <v>498</v>
      </c>
      <c r="B21" s="7" t="s">
        <v>351</v>
      </c>
      <c r="C21" s="240"/>
      <c r="D21" s="308">
        <f>+'[1]EJECUCION DE GASTOS'!$H$199+'[1]EJECUCION DE GASTOS'!$H$194</f>
        <v>2999000</v>
      </c>
      <c r="E21" s="244"/>
      <c r="F21" s="242"/>
      <c r="G21" s="240"/>
      <c r="H21" s="308">
        <f>+'[1]EJECUCION DE GASTOS'!$I$194+'[1]EJECUCION DE GASTOS'!$I$198</f>
        <v>3088970</v>
      </c>
      <c r="I21" s="244"/>
      <c r="J21" s="242"/>
      <c r="K21" s="240"/>
      <c r="L21" s="308">
        <f>+'[1]EJECUCION DE GASTOS'!$J$194+'[1]EJECUCION DE GASTOS'!$J$198</f>
        <v>3181639.1</v>
      </c>
      <c r="M21" s="244"/>
      <c r="N21" s="242"/>
      <c r="O21" s="240"/>
      <c r="P21" s="308">
        <f>+'[1]EJECUCION DE GASTOS'!$K$194+'[1]EJECUCION DE GASTOS'!$K$198</f>
        <v>3277088.273</v>
      </c>
      <c r="Q21" s="244"/>
      <c r="R21" s="242"/>
    </row>
    <row r="22" spans="1:18" s="2" customFormat="1" ht="28.5">
      <c r="A22" s="571"/>
      <c r="B22" s="7" t="s">
        <v>350</v>
      </c>
      <c r="C22" s="240"/>
      <c r="D22" s="824">
        <f>+'[1]EJECUCION DE GASTOS'!$H$193+'[1]EJECUCION DE GASTOS'!$H$195+'[1]EJECUCION DE GASTOS'!$H$196-D26+'[1]EJECUCION DE GASTOS'!$H$275</f>
        <v>40528538</v>
      </c>
      <c r="E22" s="244"/>
      <c r="F22" s="242"/>
      <c r="G22" s="240"/>
      <c r="H22" s="824">
        <f>+'[1]EJECUCION DE GASTOS'!$I$193+'[1]EJECUCION DE GASTOS'!$I$195+'[1]EJECUCION DE GASTOS'!$I$196-H26+'[1]EJECUCION DE GASTOS'!$I$275</f>
        <v>41804394.140000001</v>
      </c>
      <c r="I22" s="244"/>
      <c r="J22" s="242"/>
      <c r="K22" s="240"/>
      <c r="L22" s="824">
        <f>+'[1]EJECUCION DE GASTOS'!$J$193+'[1]EJECUCION DE GASTOS'!$J$195+'[1]EJECUCION DE GASTOS'!$J$196-L26+'[1]EJECUCION DE GASTOS'!$J$275</f>
        <v>43118525.964199997</v>
      </c>
      <c r="M22" s="244"/>
      <c r="N22" s="242"/>
      <c r="O22" s="240"/>
      <c r="P22" s="824">
        <f>+'[1]EJECUCION DE GASTOS'!$K$193+'[1]EJECUCION DE GASTOS'!$K$195+'[1]EJECUCION DE GASTOS'!$K$196-P26+'[1]EJECUCION DE GASTOS'!$K$275</f>
        <v>44472081.743125997</v>
      </c>
      <c r="Q22" s="244"/>
      <c r="R22" s="242"/>
    </row>
    <row r="23" spans="1:18" s="2" customFormat="1" ht="63" customHeight="1">
      <c r="A23" s="571"/>
      <c r="B23" s="7" t="s">
        <v>352</v>
      </c>
      <c r="C23" s="240"/>
      <c r="D23" s="824"/>
      <c r="E23" s="244"/>
      <c r="F23" s="242"/>
      <c r="G23" s="240"/>
      <c r="H23" s="824"/>
      <c r="I23" s="244"/>
      <c r="J23" s="242"/>
      <c r="K23" s="240"/>
      <c r="L23" s="824"/>
      <c r="M23" s="244"/>
      <c r="N23" s="242"/>
      <c r="O23" s="240"/>
      <c r="P23" s="824"/>
      <c r="Q23" s="244"/>
      <c r="R23" s="242"/>
    </row>
    <row r="24" spans="1:18" s="2" customFormat="1" ht="63" customHeight="1">
      <c r="A24" s="571"/>
      <c r="B24" s="7" t="s">
        <v>483</v>
      </c>
      <c r="C24" s="240"/>
      <c r="D24" s="824"/>
      <c r="E24" s="244"/>
      <c r="F24" s="242"/>
      <c r="G24" s="240"/>
      <c r="H24" s="824"/>
      <c r="I24" s="244"/>
      <c r="J24" s="242"/>
      <c r="K24" s="240"/>
      <c r="L24" s="824"/>
      <c r="M24" s="244"/>
      <c r="N24" s="242"/>
      <c r="O24" s="240"/>
      <c r="P24" s="824"/>
      <c r="Q24" s="244"/>
      <c r="R24" s="242"/>
    </row>
    <row r="25" spans="1:18" s="2" customFormat="1" ht="57.75" customHeight="1">
      <c r="A25" s="571"/>
      <c r="B25" s="7" t="s">
        <v>482</v>
      </c>
      <c r="C25" s="240"/>
      <c r="D25" s="824"/>
      <c r="E25" s="244"/>
      <c r="F25" s="242"/>
      <c r="G25" s="240"/>
      <c r="H25" s="824"/>
      <c r="I25" s="244"/>
      <c r="J25" s="242"/>
      <c r="K25" s="240"/>
      <c r="L25" s="824"/>
      <c r="M25" s="244"/>
      <c r="N25" s="242"/>
      <c r="O25" s="240"/>
      <c r="P25" s="824"/>
      <c r="Q25" s="244"/>
      <c r="R25" s="242"/>
    </row>
    <row r="26" spans="1:18" s="2" customFormat="1" ht="55.5" customHeight="1">
      <c r="A26" s="571" t="str">
        <f>+A21</f>
        <v>SECTOR: MEDIO AMBIENTE</v>
      </c>
      <c r="B26" s="8" t="s">
        <v>484</v>
      </c>
      <c r="C26" s="240"/>
      <c r="D26" s="834">
        <v>2000000</v>
      </c>
      <c r="E26" s="244"/>
      <c r="F26" s="242"/>
      <c r="G26" s="240"/>
      <c r="H26" s="834">
        <f>+D26</f>
        <v>2000000</v>
      </c>
      <c r="I26" s="244"/>
      <c r="J26" s="242"/>
      <c r="K26" s="240"/>
      <c r="L26" s="834">
        <f>+H26</f>
        <v>2000000</v>
      </c>
      <c r="M26" s="244"/>
      <c r="N26" s="242"/>
      <c r="O26" s="240"/>
      <c r="P26" s="834">
        <f>+L26</f>
        <v>2000000</v>
      </c>
      <c r="Q26" s="244"/>
      <c r="R26" s="242"/>
    </row>
    <row r="27" spans="1:18" s="2" customFormat="1" ht="107.25" customHeight="1">
      <c r="A27" s="571"/>
      <c r="B27" s="8" t="s">
        <v>353</v>
      </c>
      <c r="C27" s="240"/>
      <c r="D27" s="834"/>
      <c r="E27" s="244"/>
      <c r="F27" s="242"/>
      <c r="G27" s="240"/>
      <c r="H27" s="834"/>
      <c r="I27" s="244"/>
      <c r="J27" s="242"/>
      <c r="K27" s="240"/>
      <c r="L27" s="834"/>
      <c r="M27" s="244"/>
      <c r="N27" s="242"/>
      <c r="O27" s="240"/>
      <c r="P27" s="834"/>
      <c r="Q27" s="244"/>
      <c r="R27" s="242"/>
    </row>
    <row r="28" spans="1:18" s="2" customFormat="1" ht="42.75">
      <c r="A28" s="571"/>
      <c r="B28" s="9" t="s">
        <v>349</v>
      </c>
      <c r="C28" s="240"/>
      <c r="D28" s="834"/>
      <c r="E28" s="244"/>
      <c r="F28" s="242"/>
      <c r="G28" s="240"/>
      <c r="H28" s="834"/>
      <c r="I28" s="244"/>
      <c r="J28" s="242"/>
      <c r="K28" s="240"/>
      <c r="L28" s="834"/>
      <c r="M28" s="244"/>
      <c r="N28" s="242"/>
      <c r="O28" s="240"/>
      <c r="P28" s="834"/>
      <c r="Q28" s="244"/>
      <c r="R28" s="242"/>
    </row>
    <row r="29" spans="1:18" s="2" customFormat="1" ht="42.75">
      <c r="A29" s="571"/>
      <c r="B29" s="328" t="s">
        <v>485</v>
      </c>
      <c r="C29" s="240"/>
      <c r="D29" s="834"/>
      <c r="E29" s="244"/>
      <c r="F29" s="242"/>
      <c r="G29" s="240"/>
      <c r="H29" s="834"/>
      <c r="I29" s="244"/>
      <c r="J29" s="242"/>
      <c r="K29" s="240"/>
      <c r="L29" s="834"/>
      <c r="M29" s="244"/>
      <c r="N29" s="242"/>
      <c r="O29" s="240"/>
      <c r="P29" s="834"/>
      <c r="Q29" s="244"/>
      <c r="R29" s="242"/>
    </row>
    <row r="30" spans="1:18" s="2" customFormat="1" ht="85.5" customHeight="1" thickBot="1">
      <c r="A30" s="572"/>
      <c r="B30" s="127" t="s">
        <v>486</v>
      </c>
      <c r="C30" s="246"/>
      <c r="D30" s="835"/>
      <c r="E30" s="249"/>
      <c r="F30" s="247"/>
      <c r="G30" s="246"/>
      <c r="H30" s="835"/>
      <c r="I30" s="249"/>
      <c r="J30" s="247"/>
      <c r="K30" s="246"/>
      <c r="L30" s="835"/>
      <c r="M30" s="249"/>
      <c r="N30" s="247"/>
      <c r="O30" s="246"/>
      <c r="P30" s="835"/>
      <c r="Q30" s="249"/>
      <c r="R30" s="247"/>
    </row>
    <row r="31" spans="1:18" s="2" customFormat="1" ht="21.75" customHeight="1" thickTop="1">
      <c r="A31" s="764"/>
      <c r="B31" s="765"/>
      <c r="C31" s="765"/>
      <c r="D31" s="765"/>
      <c r="E31" s="765"/>
      <c r="F31" s="765"/>
      <c r="G31" s="765"/>
      <c r="H31" s="765"/>
      <c r="I31" s="765"/>
      <c r="J31" s="765"/>
      <c r="K31" s="765"/>
      <c r="L31" s="765"/>
      <c r="M31" s="765"/>
      <c r="N31" s="765"/>
      <c r="O31" s="765"/>
      <c r="P31" s="765"/>
      <c r="Q31" s="765"/>
      <c r="R31" s="766"/>
    </row>
    <row r="32" spans="1:18">
      <c r="E32" s="3"/>
      <c r="F32" s="3"/>
      <c r="G32" s="3"/>
      <c r="H32" s="3"/>
      <c r="I32" s="3"/>
      <c r="J32" s="3"/>
      <c r="K32" s="3"/>
      <c r="L32" s="3"/>
      <c r="M32" s="3"/>
      <c r="N32" s="3"/>
      <c r="O32" s="3"/>
      <c r="P32" s="3"/>
      <c r="Q32" s="3"/>
    </row>
    <row r="33" spans="2:17">
      <c r="B33" s="857"/>
      <c r="C33" s="857"/>
      <c r="E33" s="3"/>
      <c r="F33" s="3"/>
      <c r="G33" s="3"/>
      <c r="H33" s="3"/>
      <c r="I33" s="3"/>
      <c r="J33" s="3"/>
      <c r="K33" s="3"/>
      <c r="L33" s="3"/>
      <c r="M33" s="3"/>
      <c r="N33" s="3"/>
      <c r="O33" s="3"/>
      <c r="P33" s="3"/>
      <c r="Q33" s="3"/>
    </row>
  </sheetData>
  <mergeCells count="35">
    <mergeCell ref="H16:R16"/>
    <mergeCell ref="H18:R18"/>
    <mergeCell ref="A5:R5"/>
    <mergeCell ref="A6:R6"/>
    <mergeCell ref="A7:G18"/>
    <mergeCell ref="H7:R7"/>
    <mergeCell ref="H8:R8"/>
    <mergeCell ref="H9:R9"/>
    <mergeCell ref="H12:R12"/>
    <mergeCell ref="A1:R1"/>
    <mergeCell ref="A2:R2"/>
    <mergeCell ref="H13:R13"/>
    <mergeCell ref="H14:R14"/>
    <mergeCell ref="H15:R15"/>
    <mergeCell ref="P22:P25"/>
    <mergeCell ref="D26:D30"/>
    <mergeCell ref="H26:H30"/>
    <mergeCell ref="L26:L30"/>
    <mergeCell ref="P26:P30"/>
    <mergeCell ref="A21:A25"/>
    <mergeCell ref="A26:A30"/>
    <mergeCell ref="B33:C33"/>
    <mergeCell ref="H10:R10"/>
    <mergeCell ref="H11:R11"/>
    <mergeCell ref="H17:R17"/>
    <mergeCell ref="A31:R31"/>
    <mergeCell ref="D22:D25"/>
    <mergeCell ref="H22:H25"/>
    <mergeCell ref="L22:L25"/>
    <mergeCell ref="C19:F19"/>
    <mergeCell ref="G19:J19"/>
    <mergeCell ref="K19:N19"/>
    <mergeCell ref="O19:R19"/>
    <mergeCell ref="A19:A20"/>
    <mergeCell ref="B19:B20"/>
  </mergeCells>
  <pageMargins left="0.70866141732283472" right="0.70866141732283472" top="0.74803149606299213" bottom="0.74803149606299213" header="0.31496062992125984" footer="0.31496062992125984"/>
  <pageSetup scale="55" orientation="landscape" horizontalDpi="4294967293" r:id="rId1"/>
  <rowBreaks count="1" manualBreakCount="1">
    <brk id="25" max="17" man="1"/>
  </rowBreaks>
</worksheet>
</file>

<file path=xl/worksheets/sheet12.xml><?xml version="1.0" encoding="utf-8"?>
<worksheet xmlns="http://schemas.openxmlformats.org/spreadsheetml/2006/main" xmlns:r="http://schemas.openxmlformats.org/officeDocument/2006/relationships">
  <dimension ref="A1:R33"/>
  <sheetViews>
    <sheetView view="pageBreakPreview" topLeftCell="A13" zoomScale="70" zoomScaleNormal="55" zoomScaleSheetLayoutView="70" workbookViewId="0">
      <selection activeCell="D33" sqref="D33"/>
    </sheetView>
  </sheetViews>
  <sheetFormatPr baseColWidth="10" defaultRowHeight="15"/>
  <cols>
    <col min="1" max="1" width="15.7109375" customWidth="1"/>
    <col min="2" max="2" width="34.85546875" style="113" customWidth="1"/>
    <col min="3" max="3" width="10" customWidth="1"/>
    <col min="4" max="4" width="16.28515625" customWidth="1"/>
    <col min="5" max="5" width="11.5703125" bestFit="1" customWidth="1"/>
    <col min="6" max="6" width="8.5703125" bestFit="1" customWidth="1"/>
    <col min="7" max="7" width="10.7109375" customWidth="1"/>
    <col min="8" max="8" width="11.42578125" customWidth="1"/>
    <col min="9" max="9" width="8.85546875" customWidth="1"/>
    <col min="10" max="10" width="8.42578125" customWidth="1"/>
    <col min="11" max="11" width="11.5703125" customWidth="1"/>
    <col min="12" max="12" width="11.140625" customWidth="1"/>
    <col min="13" max="13" width="9.28515625" customWidth="1"/>
    <col min="14" max="14" width="8.42578125" customWidth="1"/>
    <col min="15" max="15" width="11.28515625" customWidth="1"/>
    <col min="16" max="16" width="12.140625" customWidth="1"/>
    <col min="17" max="17" width="10.42578125" customWidth="1"/>
    <col min="18" max="18" width="8.7109375" customWidth="1"/>
  </cols>
  <sheetData>
    <row r="1" spans="1:18" ht="38.25" customHeight="1">
      <c r="A1" s="637" t="s">
        <v>57</v>
      </c>
      <c r="B1" s="637"/>
      <c r="C1" s="637"/>
      <c r="D1" s="637"/>
      <c r="E1" s="637"/>
      <c r="F1" s="637"/>
      <c r="G1" s="637"/>
      <c r="H1" s="637"/>
      <c r="I1" s="637"/>
      <c r="J1" s="637"/>
      <c r="K1" s="637"/>
      <c r="L1" s="637"/>
      <c r="M1" s="637"/>
      <c r="N1" s="637"/>
      <c r="O1" s="637"/>
      <c r="P1" s="637"/>
      <c r="Q1" s="637"/>
      <c r="R1" s="637"/>
    </row>
    <row r="2" spans="1:18" ht="27.75" customHeight="1">
      <c r="A2" s="767" t="s">
        <v>182</v>
      </c>
      <c r="B2" s="638"/>
      <c r="C2" s="638"/>
      <c r="D2" s="638"/>
      <c r="E2" s="638"/>
      <c r="F2" s="638"/>
      <c r="G2" s="638"/>
      <c r="H2" s="638"/>
      <c r="I2" s="638"/>
      <c r="J2" s="638"/>
      <c r="K2" s="638"/>
      <c r="L2" s="638"/>
      <c r="M2" s="638"/>
      <c r="N2" s="638"/>
      <c r="O2" s="638"/>
      <c r="P2" s="638"/>
      <c r="Q2" s="638"/>
      <c r="R2" s="638"/>
    </row>
    <row r="5" spans="1:18" s="4" customFormat="1" ht="51.75" customHeight="1">
      <c r="A5" s="658" t="s">
        <v>338</v>
      </c>
      <c r="B5" s="659"/>
      <c r="C5" s="659"/>
      <c r="D5" s="659"/>
      <c r="E5" s="659"/>
      <c r="F5" s="659"/>
      <c r="G5" s="659"/>
      <c r="H5" s="659"/>
      <c r="I5" s="659"/>
      <c r="J5" s="659"/>
      <c r="K5" s="659"/>
      <c r="L5" s="659"/>
      <c r="M5" s="659"/>
      <c r="N5" s="659"/>
      <c r="O5" s="659"/>
      <c r="P5" s="659"/>
      <c r="Q5" s="659"/>
      <c r="R5" s="660"/>
    </row>
    <row r="6" spans="1:18" s="1" customFormat="1" ht="43.5" customHeight="1">
      <c r="A6" s="661" t="s">
        <v>342</v>
      </c>
      <c r="B6" s="662"/>
      <c r="C6" s="662"/>
      <c r="D6" s="662"/>
      <c r="E6" s="662"/>
      <c r="F6" s="662"/>
      <c r="G6" s="662"/>
      <c r="H6" s="662"/>
      <c r="I6" s="662"/>
      <c r="J6" s="662"/>
      <c r="K6" s="662"/>
      <c r="L6" s="662"/>
      <c r="M6" s="662"/>
      <c r="N6" s="662"/>
      <c r="O6" s="662"/>
      <c r="P6" s="662"/>
      <c r="Q6" s="662"/>
      <c r="R6" s="663"/>
    </row>
    <row r="7" spans="1:18" s="1" customFormat="1" ht="30" customHeight="1">
      <c r="A7" s="713" t="s">
        <v>341</v>
      </c>
      <c r="B7" s="713"/>
      <c r="C7" s="713"/>
      <c r="D7" s="713"/>
      <c r="E7" s="713"/>
      <c r="F7" s="713"/>
      <c r="G7" s="713"/>
      <c r="H7" s="715" t="s">
        <v>7</v>
      </c>
      <c r="I7" s="716"/>
      <c r="J7" s="716"/>
      <c r="K7" s="716"/>
      <c r="L7" s="716"/>
      <c r="M7" s="716"/>
      <c r="N7" s="716"/>
      <c r="O7" s="716"/>
      <c r="P7" s="716"/>
      <c r="Q7" s="716"/>
      <c r="R7" s="717"/>
    </row>
    <row r="8" spans="1:18" s="1" customFormat="1" ht="14.25">
      <c r="A8" s="714"/>
      <c r="B8" s="714"/>
      <c r="C8" s="714"/>
      <c r="D8" s="714"/>
      <c r="E8" s="714"/>
      <c r="F8" s="714"/>
      <c r="G8" s="714"/>
      <c r="H8" s="718" t="s">
        <v>487</v>
      </c>
      <c r="I8" s="718"/>
      <c r="J8" s="718"/>
      <c r="K8" s="718"/>
      <c r="L8" s="718"/>
      <c r="M8" s="718"/>
      <c r="N8" s="718"/>
      <c r="O8" s="718"/>
      <c r="P8" s="718"/>
      <c r="Q8" s="718"/>
      <c r="R8" s="718"/>
    </row>
    <row r="9" spans="1:18" s="1" customFormat="1" ht="29.25" customHeight="1">
      <c r="A9" s="714"/>
      <c r="B9" s="714"/>
      <c r="C9" s="714"/>
      <c r="D9" s="714"/>
      <c r="E9" s="714"/>
      <c r="F9" s="714"/>
      <c r="G9" s="714"/>
      <c r="H9" s="670" t="s">
        <v>488</v>
      </c>
      <c r="I9" s="671"/>
      <c r="J9" s="671"/>
      <c r="K9" s="671"/>
      <c r="L9" s="671"/>
      <c r="M9" s="671"/>
      <c r="N9" s="671"/>
      <c r="O9" s="671"/>
      <c r="P9" s="671"/>
      <c r="Q9" s="671"/>
      <c r="R9" s="672"/>
    </row>
    <row r="10" spans="1:18" s="1" customFormat="1" ht="14.25">
      <c r="A10" s="714"/>
      <c r="B10" s="714"/>
      <c r="C10" s="714"/>
      <c r="D10" s="714"/>
      <c r="E10" s="714"/>
      <c r="F10" s="714"/>
      <c r="G10" s="714"/>
      <c r="H10" s="670" t="s">
        <v>489</v>
      </c>
      <c r="I10" s="671"/>
      <c r="J10" s="671"/>
      <c r="K10" s="671"/>
      <c r="L10" s="671"/>
      <c r="M10" s="671"/>
      <c r="N10" s="671"/>
      <c r="O10" s="671"/>
      <c r="P10" s="671"/>
      <c r="Q10" s="671"/>
      <c r="R10" s="672"/>
    </row>
    <row r="11" spans="1:18" s="1" customFormat="1" ht="39.75" customHeight="1">
      <c r="A11" s="714"/>
      <c r="B11" s="714"/>
      <c r="C11" s="714"/>
      <c r="D11" s="714"/>
      <c r="E11" s="714"/>
      <c r="F11" s="714"/>
      <c r="G11" s="714"/>
      <c r="H11" s="670" t="s">
        <v>491</v>
      </c>
      <c r="I11" s="671"/>
      <c r="J11" s="671"/>
      <c r="K11" s="671"/>
      <c r="L11" s="671"/>
      <c r="M11" s="671"/>
      <c r="N11" s="671"/>
      <c r="O11" s="671"/>
      <c r="P11" s="671"/>
      <c r="Q11" s="671"/>
      <c r="R11" s="672"/>
    </row>
    <row r="12" spans="1:18" s="1" customFormat="1" ht="36.75" customHeight="1">
      <c r="A12" s="714"/>
      <c r="B12" s="714"/>
      <c r="C12" s="714"/>
      <c r="D12" s="714"/>
      <c r="E12" s="714"/>
      <c r="F12" s="714"/>
      <c r="G12" s="714"/>
      <c r="H12" s="670" t="s">
        <v>490</v>
      </c>
      <c r="I12" s="671"/>
      <c r="J12" s="671"/>
      <c r="K12" s="671"/>
      <c r="L12" s="671"/>
      <c r="M12" s="671"/>
      <c r="N12" s="671"/>
      <c r="O12" s="671"/>
      <c r="P12" s="671"/>
      <c r="Q12" s="671"/>
      <c r="R12" s="672"/>
    </row>
    <row r="13" spans="1:18" s="1" customFormat="1" ht="36.75" customHeight="1">
      <c r="A13" s="321"/>
      <c r="B13" s="321"/>
      <c r="C13" s="321"/>
      <c r="D13" s="321"/>
      <c r="E13" s="321"/>
      <c r="F13" s="321"/>
      <c r="G13" s="321"/>
      <c r="H13" s="670" t="s">
        <v>492</v>
      </c>
      <c r="I13" s="671"/>
      <c r="J13" s="671"/>
      <c r="K13" s="671"/>
      <c r="L13" s="671"/>
      <c r="M13" s="671"/>
      <c r="N13" s="671"/>
      <c r="O13" s="671"/>
      <c r="P13" s="671"/>
      <c r="Q13" s="671"/>
      <c r="R13" s="672"/>
    </row>
    <row r="14" spans="1:18" s="12" customFormat="1" ht="25.5" customHeight="1" thickBot="1">
      <c r="A14" s="861" t="s">
        <v>5</v>
      </c>
      <c r="B14" s="863" t="s">
        <v>0</v>
      </c>
      <c r="C14" s="865">
        <v>2012</v>
      </c>
      <c r="D14" s="866"/>
      <c r="E14" s="866"/>
      <c r="F14" s="867"/>
      <c r="G14" s="865">
        <v>2013</v>
      </c>
      <c r="H14" s="866"/>
      <c r="I14" s="866"/>
      <c r="J14" s="867"/>
      <c r="K14" s="865">
        <v>2014</v>
      </c>
      <c r="L14" s="866"/>
      <c r="M14" s="866"/>
      <c r="N14" s="867"/>
      <c r="O14" s="865">
        <v>2015</v>
      </c>
      <c r="P14" s="866"/>
      <c r="Q14" s="866"/>
      <c r="R14" s="868"/>
    </row>
    <row r="15" spans="1:18" s="10" customFormat="1" ht="44.25" customHeight="1" thickTop="1" thickBot="1">
      <c r="A15" s="862"/>
      <c r="B15" s="864"/>
      <c r="C15" s="117" t="s">
        <v>1</v>
      </c>
      <c r="D15" s="118" t="s">
        <v>2</v>
      </c>
      <c r="E15" s="118" t="s">
        <v>3</v>
      </c>
      <c r="F15" s="116" t="s">
        <v>4</v>
      </c>
      <c r="G15" s="117" t="s">
        <v>1</v>
      </c>
      <c r="H15" s="118" t="s">
        <v>2</v>
      </c>
      <c r="I15" s="118" t="s">
        <v>3</v>
      </c>
      <c r="J15" s="116" t="s">
        <v>4</v>
      </c>
      <c r="K15" s="117" t="s">
        <v>1</v>
      </c>
      <c r="L15" s="118" t="s">
        <v>2</v>
      </c>
      <c r="M15" s="118" t="s">
        <v>3</v>
      </c>
      <c r="N15" s="116" t="s">
        <v>4</v>
      </c>
      <c r="O15" s="117" t="s">
        <v>1</v>
      </c>
      <c r="P15" s="118" t="s">
        <v>2</v>
      </c>
      <c r="Q15" s="118" t="s">
        <v>3</v>
      </c>
      <c r="R15" s="140" t="s">
        <v>4</v>
      </c>
    </row>
    <row r="16" spans="1:18" s="2" customFormat="1" ht="24.75" customHeight="1" thickTop="1">
      <c r="A16" s="535" t="s">
        <v>452</v>
      </c>
      <c r="B16" s="88" t="s">
        <v>354</v>
      </c>
      <c r="C16" s="609"/>
      <c r="D16" s="579">
        <f>+'[1]EJECUCION DE GASTOS'!$H$204+'[1]EJECUCION DE GASTOS'!$H$207</f>
        <v>5000000</v>
      </c>
      <c r="E16" s="467"/>
      <c r="F16" s="470"/>
      <c r="G16" s="858">
        <f>+'[1]EJECUCION DE GASTOS'!$I$273</f>
        <v>36411281.770000003</v>
      </c>
      <c r="H16" s="579">
        <f>+'[1]EJECUCION DE GASTOS'!$I$204+'[1]EJECUCION DE GASTOS'!$I$207</f>
        <v>5150000</v>
      </c>
      <c r="I16" s="467"/>
      <c r="J16" s="470"/>
      <c r="K16" s="858">
        <f>+'[1]EJECUCION DE GASTOS'!$J$272</f>
        <v>37503620.223100007</v>
      </c>
      <c r="L16" s="579">
        <f>+'[1]EJECUCION DE GASTOS'!$J$204+'[1]EJECUCION DE GASTOS'!$J$207</f>
        <v>5304500</v>
      </c>
      <c r="M16" s="467"/>
      <c r="N16" s="470"/>
      <c r="O16" s="858">
        <f>+'[1]EJECUCION DE GASTOS'!$K$272</f>
        <v>38628728.829793006</v>
      </c>
      <c r="P16" s="579">
        <f>+'[1]EJECUCION DE GASTOS'!$K$204+'[1]EJECUCION DE GASTOS'!$K$207</f>
        <v>5463635</v>
      </c>
      <c r="Q16" s="467"/>
      <c r="R16" s="470"/>
    </row>
    <row r="17" spans="1:18" s="2" customFormat="1" ht="36">
      <c r="A17" s="491"/>
      <c r="B17" s="89" t="s">
        <v>355</v>
      </c>
      <c r="C17" s="610"/>
      <c r="D17" s="580"/>
      <c r="E17" s="468"/>
      <c r="F17" s="471"/>
      <c r="G17" s="859"/>
      <c r="H17" s="580"/>
      <c r="I17" s="468"/>
      <c r="J17" s="471"/>
      <c r="K17" s="859"/>
      <c r="L17" s="580"/>
      <c r="M17" s="468"/>
      <c r="N17" s="471"/>
      <c r="O17" s="859"/>
      <c r="P17" s="580"/>
      <c r="Q17" s="468"/>
      <c r="R17" s="471"/>
    </row>
    <row r="18" spans="1:18" s="2" customFormat="1" ht="36.75" customHeight="1">
      <c r="A18" s="491"/>
      <c r="B18" s="89" t="s">
        <v>356</v>
      </c>
      <c r="C18" s="610"/>
      <c r="D18" s="580"/>
      <c r="E18" s="468"/>
      <c r="F18" s="471"/>
      <c r="G18" s="859"/>
      <c r="H18" s="580"/>
      <c r="I18" s="468"/>
      <c r="J18" s="471"/>
      <c r="K18" s="859"/>
      <c r="L18" s="580"/>
      <c r="M18" s="468"/>
      <c r="N18" s="471"/>
      <c r="O18" s="859"/>
      <c r="P18" s="580"/>
      <c r="Q18" s="468"/>
      <c r="R18" s="471"/>
    </row>
    <row r="19" spans="1:18" s="2" customFormat="1" ht="36">
      <c r="A19" s="491"/>
      <c r="B19" s="89" t="s">
        <v>493</v>
      </c>
      <c r="C19" s="610"/>
      <c r="D19" s="580"/>
      <c r="E19" s="468"/>
      <c r="F19" s="471"/>
      <c r="G19" s="859"/>
      <c r="H19" s="580"/>
      <c r="I19" s="468"/>
      <c r="J19" s="471"/>
      <c r="K19" s="859"/>
      <c r="L19" s="580"/>
      <c r="M19" s="468"/>
      <c r="N19" s="471"/>
      <c r="O19" s="859"/>
      <c r="P19" s="580"/>
      <c r="Q19" s="468"/>
      <c r="R19" s="471"/>
    </row>
    <row r="20" spans="1:18" s="2" customFormat="1" ht="36">
      <c r="A20" s="491"/>
      <c r="B20" s="89" t="s">
        <v>494</v>
      </c>
      <c r="C20" s="610"/>
      <c r="D20" s="580"/>
      <c r="E20" s="468"/>
      <c r="F20" s="471"/>
      <c r="G20" s="859"/>
      <c r="H20" s="580"/>
      <c r="I20" s="468"/>
      <c r="J20" s="471"/>
      <c r="K20" s="859"/>
      <c r="L20" s="580"/>
      <c r="M20" s="468"/>
      <c r="N20" s="471"/>
      <c r="O20" s="859"/>
      <c r="P20" s="580"/>
      <c r="Q20" s="468"/>
      <c r="R20" s="471"/>
    </row>
    <row r="21" spans="1:18" s="2" customFormat="1" ht="24">
      <c r="A21" s="491"/>
      <c r="B21" s="89" t="s">
        <v>495</v>
      </c>
      <c r="C21" s="610"/>
      <c r="D21" s="580"/>
      <c r="E21" s="468"/>
      <c r="F21" s="471"/>
      <c r="G21" s="859"/>
      <c r="H21" s="580"/>
      <c r="I21" s="468"/>
      <c r="J21" s="471"/>
      <c r="K21" s="859"/>
      <c r="L21" s="580"/>
      <c r="M21" s="468"/>
      <c r="N21" s="471"/>
      <c r="O21" s="859"/>
      <c r="P21" s="580"/>
      <c r="Q21" s="468"/>
      <c r="R21" s="471"/>
    </row>
    <row r="22" spans="1:18" s="2" customFormat="1" ht="24">
      <c r="A22" s="491"/>
      <c r="B22" s="89" t="s">
        <v>357</v>
      </c>
      <c r="C22" s="610"/>
      <c r="D22" s="580"/>
      <c r="E22" s="468"/>
      <c r="F22" s="471"/>
      <c r="G22" s="859"/>
      <c r="H22" s="580"/>
      <c r="I22" s="468"/>
      <c r="J22" s="471"/>
      <c r="K22" s="859"/>
      <c r="L22" s="580"/>
      <c r="M22" s="468"/>
      <c r="N22" s="471"/>
      <c r="O22" s="859"/>
      <c r="P22" s="580"/>
      <c r="Q22" s="468"/>
      <c r="R22" s="471"/>
    </row>
    <row r="23" spans="1:18" s="2" customFormat="1" ht="48">
      <c r="A23" s="491"/>
      <c r="B23" s="89" t="s">
        <v>496</v>
      </c>
      <c r="C23" s="610"/>
      <c r="D23" s="580"/>
      <c r="E23" s="468"/>
      <c r="F23" s="471"/>
      <c r="G23" s="859"/>
      <c r="H23" s="580"/>
      <c r="I23" s="468"/>
      <c r="J23" s="471"/>
      <c r="K23" s="859"/>
      <c r="L23" s="580"/>
      <c r="M23" s="468"/>
      <c r="N23" s="471"/>
      <c r="O23" s="859"/>
      <c r="P23" s="580"/>
      <c r="Q23" s="468"/>
      <c r="R23" s="471"/>
    </row>
    <row r="24" spans="1:18" s="2" customFormat="1" ht="60">
      <c r="A24" s="491"/>
      <c r="B24" s="89" t="s">
        <v>358</v>
      </c>
      <c r="C24" s="610"/>
      <c r="D24" s="580"/>
      <c r="E24" s="468"/>
      <c r="F24" s="471"/>
      <c r="G24" s="859"/>
      <c r="H24" s="580"/>
      <c r="I24" s="468"/>
      <c r="J24" s="471"/>
      <c r="K24" s="859"/>
      <c r="L24" s="580"/>
      <c r="M24" s="468"/>
      <c r="N24" s="471"/>
      <c r="O24" s="859"/>
      <c r="P24" s="580"/>
      <c r="Q24" s="468"/>
      <c r="R24" s="471"/>
    </row>
    <row r="25" spans="1:18" s="2" customFormat="1" ht="24">
      <c r="A25" s="491"/>
      <c r="B25" s="89" t="s">
        <v>497</v>
      </c>
      <c r="C25" s="610"/>
      <c r="D25" s="580"/>
      <c r="E25" s="468"/>
      <c r="F25" s="471"/>
      <c r="G25" s="859"/>
      <c r="H25" s="580"/>
      <c r="I25" s="468"/>
      <c r="J25" s="471"/>
      <c r="K25" s="859"/>
      <c r="L25" s="580"/>
      <c r="M25" s="468"/>
      <c r="N25" s="471"/>
      <c r="O25" s="859"/>
      <c r="P25" s="580"/>
      <c r="Q25" s="468"/>
      <c r="R25" s="471"/>
    </row>
    <row r="26" spans="1:18" s="2" customFormat="1" ht="36">
      <c r="A26" s="491"/>
      <c r="B26" s="24" t="s">
        <v>359</v>
      </c>
      <c r="C26" s="869"/>
      <c r="D26" s="580"/>
      <c r="E26" s="469"/>
      <c r="F26" s="472"/>
      <c r="G26" s="859"/>
      <c r="H26" s="580"/>
      <c r="I26" s="469"/>
      <c r="J26" s="472"/>
      <c r="K26" s="859"/>
      <c r="L26" s="580"/>
      <c r="M26" s="469"/>
      <c r="N26" s="472"/>
      <c r="O26" s="859"/>
      <c r="P26" s="580"/>
      <c r="Q26" s="469"/>
      <c r="R26" s="472"/>
    </row>
    <row r="27" spans="1:18" s="2" customFormat="1" ht="36">
      <c r="A27" s="491"/>
      <c r="B27" s="24" t="s">
        <v>360</v>
      </c>
      <c r="C27" s="132"/>
      <c r="D27" s="136">
        <f>+'[1]EJECUCION DE GASTOS'!$H$203</f>
        <v>1000000</v>
      </c>
      <c r="E27" s="137"/>
      <c r="F27" s="138"/>
      <c r="G27" s="859"/>
      <c r="H27" s="136">
        <f>+'[1]EJECUCION DE GASTOS'!$I$203</f>
        <v>1030000</v>
      </c>
      <c r="I27" s="137"/>
      <c r="J27" s="138"/>
      <c r="K27" s="859"/>
      <c r="L27" s="136">
        <f>+'[1]EJECUCION DE GASTOS'!$J$203</f>
        <v>1060900</v>
      </c>
      <c r="M27" s="137"/>
      <c r="N27" s="138"/>
      <c r="O27" s="859"/>
      <c r="P27" s="136">
        <f>+'[1]EJECUCION DE GASTOS'!$K$203</f>
        <v>1092727</v>
      </c>
      <c r="Q27" s="137"/>
      <c r="R27" s="135"/>
    </row>
    <row r="28" spans="1:18" s="2" customFormat="1" ht="24">
      <c r="A28" s="491"/>
      <c r="B28" s="139" t="s">
        <v>429</v>
      </c>
      <c r="C28" s="132"/>
      <c r="D28" s="133">
        <f>+'[1]EJECUCION DE GASTOS'!$H$202</f>
        <v>2000000</v>
      </c>
      <c r="E28" s="134"/>
      <c r="F28" s="135"/>
      <c r="G28" s="859"/>
      <c r="H28" s="133">
        <f>+'[1]EJECUCION DE GASTOS'!$I$202</f>
        <v>2060000</v>
      </c>
      <c r="I28" s="134"/>
      <c r="J28" s="135"/>
      <c r="K28" s="859"/>
      <c r="L28" s="133">
        <f>+'[1]EJECUCION DE GASTOS'!$J$202</f>
        <v>2121800</v>
      </c>
      <c r="M28" s="134"/>
      <c r="N28" s="135"/>
      <c r="O28" s="859"/>
      <c r="P28" s="133">
        <f>+'[1]EJECUCION DE GASTOS'!$K$202</f>
        <v>2185454</v>
      </c>
      <c r="Q28" s="134"/>
      <c r="R28" s="135"/>
    </row>
    <row r="29" spans="1:18" s="2" customFormat="1" ht="36">
      <c r="A29" s="491"/>
      <c r="B29" s="141" t="s">
        <v>428</v>
      </c>
      <c r="C29" s="128"/>
      <c r="D29" s="129">
        <f>+'[1]EJECUCION DE GASTOS'!$H$206</f>
        <v>10000000</v>
      </c>
      <c r="E29" s="130"/>
      <c r="F29" s="131"/>
      <c r="G29" s="859"/>
      <c r="H29" s="129">
        <f>+'[1]EJECUCION DE GASTOS'!$I$206</f>
        <v>10300000</v>
      </c>
      <c r="I29" s="130"/>
      <c r="J29" s="131"/>
      <c r="K29" s="859"/>
      <c r="L29" s="129">
        <f>+'[1]EJECUCION DE GASTOS'!$J$206</f>
        <v>10609000</v>
      </c>
      <c r="M29" s="130"/>
      <c r="N29" s="131"/>
      <c r="O29" s="859"/>
      <c r="P29" s="129">
        <f>+'[1]EJECUCION DE GASTOS'!$K$206</f>
        <v>10927270</v>
      </c>
      <c r="Q29" s="130"/>
      <c r="R29" s="131"/>
    </row>
    <row r="30" spans="1:18" s="2" customFormat="1" ht="60.75" thickBot="1">
      <c r="A30" s="79" t="s">
        <v>451</v>
      </c>
      <c r="B30" s="263" t="s">
        <v>450</v>
      </c>
      <c r="C30" s="261">
        <f>+'[1]EJECUCION DE GASTOS'!$H$359</f>
        <v>4000000</v>
      </c>
      <c r="D30" s="262"/>
      <c r="E30" s="262"/>
      <c r="F30" s="65"/>
      <c r="G30" s="860"/>
      <c r="H30" s="262"/>
      <c r="I30" s="262"/>
      <c r="J30" s="65"/>
      <c r="K30" s="860"/>
      <c r="L30" s="262"/>
      <c r="M30" s="262"/>
      <c r="N30" s="65"/>
      <c r="O30" s="860"/>
      <c r="P30" s="262"/>
      <c r="Q30" s="262"/>
      <c r="R30" s="65"/>
    </row>
    <row r="31" spans="1:18" ht="15.75" thickTop="1"/>
    <row r="33" spans="4:4">
      <c r="D33" s="322"/>
    </row>
  </sheetData>
  <mergeCells count="35">
    <mergeCell ref="C16:C26"/>
    <mergeCell ref="E16:E26"/>
    <mergeCell ref="F16:F26"/>
    <mergeCell ref="K16:K30"/>
    <mergeCell ref="O16:O30"/>
    <mergeCell ref="D16:D26"/>
    <mergeCell ref="R16:R26"/>
    <mergeCell ref="H12:R12"/>
    <mergeCell ref="O14:R14"/>
    <mergeCell ref="I16:I26"/>
    <mergeCell ref="H16:H26"/>
    <mergeCell ref="L16:L26"/>
    <mergeCell ref="P16:P26"/>
    <mergeCell ref="J16:J26"/>
    <mergeCell ref="G14:J14"/>
    <mergeCell ref="K14:N14"/>
    <mergeCell ref="Q16:Q26"/>
    <mergeCell ref="M16:M26"/>
    <mergeCell ref="N16:N26"/>
    <mergeCell ref="A16:A29"/>
    <mergeCell ref="G16:G30"/>
    <mergeCell ref="A1:R1"/>
    <mergeCell ref="A2:R2"/>
    <mergeCell ref="A5:R5"/>
    <mergeCell ref="A6:R6"/>
    <mergeCell ref="A7:G12"/>
    <mergeCell ref="H7:R7"/>
    <mergeCell ref="H8:R8"/>
    <mergeCell ref="H9:R9"/>
    <mergeCell ref="H10:R10"/>
    <mergeCell ref="H11:R11"/>
    <mergeCell ref="H13:R13"/>
    <mergeCell ref="A14:A15"/>
    <mergeCell ref="B14:B15"/>
    <mergeCell ref="C14:F14"/>
  </mergeCells>
  <pageMargins left="0.70866141732283472" right="0.70866141732283472" top="0.74803149606299213" bottom="0.74803149606299213" header="0.31496062992125984" footer="0.31496062992125984"/>
  <pageSetup scale="51" orientation="landscape" horizontalDpi="4294967293" r:id="rId1"/>
</worksheet>
</file>

<file path=xl/worksheets/sheet13.xml><?xml version="1.0" encoding="utf-8"?>
<worksheet xmlns="http://schemas.openxmlformats.org/spreadsheetml/2006/main" xmlns:r="http://schemas.openxmlformats.org/officeDocument/2006/relationships">
  <dimension ref="A1:R61"/>
  <sheetViews>
    <sheetView view="pageBreakPreview" topLeftCell="A50" zoomScale="70" zoomScaleSheetLayoutView="70" workbookViewId="0">
      <selection activeCell="D61" sqref="D61"/>
    </sheetView>
  </sheetViews>
  <sheetFormatPr baseColWidth="10" defaultRowHeight="15"/>
  <cols>
    <col min="1" max="1" width="21" customWidth="1"/>
    <col min="2" max="2" width="34.85546875" customWidth="1"/>
    <col min="3" max="3" width="9.5703125" customWidth="1"/>
    <col min="4" max="4" width="13" bestFit="1" customWidth="1"/>
    <col min="5" max="5" width="9.42578125" customWidth="1"/>
    <col min="7" max="7" width="10" customWidth="1"/>
    <col min="8" max="8" width="13" bestFit="1" customWidth="1"/>
    <col min="9" max="9" width="9.5703125" customWidth="1"/>
    <col min="10" max="10" width="8.5703125" customWidth="1"/>
    <col min="11" max="11" width="7.7109375" customWidth="1"/>
    <col min="12" max="12" width="12.140625" bestFit="1" customWidth="1"/>
    <col min="13" max="13" width="9.85546875" customWidth="1"/>
    <col min="14" max="14" width="9.140625" customWidth="1"/>
    <col min="15" max="15" width="8.7109375" customWidth="1"/>
    <col min="16" max="16" width="12.140625" bestFit="1" customWidth="1"/>
    <col min="17" max="17" width="9.5703125" customWidth="1"/>
  </cols>
  <sheetData>
    <row r="1" spans="1:18" ht="20.25">
      <c r="A1" s="637" t="s">
        <v>57</v>
      </c>
      <c r="B1" s="637"/>
      <c r="C1" s="637"/>
      <c r="D1" s="637"/>
      <c r="E1" s="637"/>
      <c r="F1" s="637"/>
      <c r="G1" s="637"/>
      <c r="H1" s="637"/>
      <c r="I1" s="637"/>
      <c r="J1" s="637"/>
      <c r="K1" s="637"/>
      <c r="L1" s="637"/>
      <c r="M1" s="637"/>
      <c r="N1" s="637"/>
      <c r="O1" s="637"/>
      <c r="P1" s="637"/>
      <c r="Q1" s="637"/>
      <c r="R1" s="637"/>
    </row>
    <row r="2" spans="1:18" ht="20.25">
      <c r="A2" s="638" t="s">
        <v>180</v>
      </c>
      <c r="B2" s="638"/>
      <c r="C2" s="638"/>
      <c r="D2" s="638"/>
      <c r="E2" s="638"/>
      <c r="F2" s="638"/>
      <c r="G2" s="638"/>
      <c r="H2" s="638"/>
      <c r="I2" s="638"/>
      <c r="J2" s="638"/>
      <c r="K2" s="638"/>
      <c r="L2" s="638"/>
      <c r="M2" s="638"/>
      <c r="N2" s="638"/>
      <c r="O2" s="638"/>
      <c r="P2" s="638"/>
      <c r="Q2" s="638"/>
      <c r="R2" s="638"/>
    </row>
    <row r="3" spans="1:18" ht="15.75">
      <c r="A3" s="658" t="s">
        <v>67</v>
      </c>
      <c r="B3" s="659"/>
      <c r="C3" s="659"/>
      <c r="D3" s="659"/>
      <c r="E3" s="659"/>
      <c r="F3" s="659"/>
      <c r="G3" s="659"/>
      <c r="H3" s="659"/>
      <c r="I3" s="659"/>
      <c r="J3" s="659"/>
      <c r="K3" s="659"/>
      <c r="L3" s="659"/>
      <c r="M3" s="659"/>
      <c r="N3" s="659"/>
      <c r="O3" s="659"/>
      <c r="P3" s="659"/>
      <c r="Q3" s="659"/>
      <c r="R3" s="660"/>
    </row>
    <row r="4" spans="1:18" ht="15.75">
      <c r="A4" s="661" t="s">
        <v>174</v>
      </c>
      <c r="B4" s="662"/>
      <c r="C4" s="662"/>
      <c r="D4" s="662"/>
      <c r="E4" s="662"/>
      <c r="F4" s="662"/>
      <c r="G4" s="662"/>
      <c r="H4" s="662"/>
      <c r="I4" s="662"/>
      <c r="J4" s="662"/>
      <c r="K4" s="662"/>
      <c r="L4" s="662"/>
      <c r="M4" s="662"/>
      <c r="N4" s="662"/>
      <c r="O4" s="662"/>
      <c r="P4" s="662"/>
      <c r="Q4" s="662"/>
      <c r="R4" s="663"/>
    </row>
    <row r="5" spans="1:18">
      <c r="A5" s="713" t="s">
        <v>173</v>
      </c>
      <c r="B5" s="713"/>
      <c r="C5" s="713"/>
      <c r="D5" s="713"/>
      <c r="E5" s="713"/>
      <c r="F5" s="713"/>
      <c r="G5" s="713"/>
      <c r="H5" s="715" t="s">
        <v>7</v>
      </c>
      <c r="I5" s="716"/>
      <c r="J5" s="716"/>
      <c r="K5" s="716"/>
      <c r="L5" s="716"/>
      <c r="M5" s="716"/>
      <c r="N5" s="716"/>
      <c r="O5" s="716"/>
      <c r="P5" s="716"/>
      <c r="Q5" s="716"/>
      <c r="R5" s="717"/>
    </row>
    <row r="6" spans="1:18">
      <c r="A6" s="714"/>
      <c r="B6" s="714"/>
      <c r="C6" s="714"/>
      <c r="D6" s="714"/>
      <c r="E6" s="714"/>
      <c r="F6" s="714"/>
      <c r="G6" s="714"/>
      <c r="H6" s="887" t="s">
        <v>134</v>
      </c>
      <c r="I6" s="768"/>
      <c r="J6" s="768"/>
      <c r="K6" s="768"/>
      <c r="L6" s="768"/>
      <c r="M6" s="768"/>
      <c r="N6" s="768"/>
      <c r="O6" s="768"/>
      <c r="P6" s="768"/>
      <c r="Q6" s="768"/>
      <c r="R6" s="769"/>
    </row>
    <row r="7" spans="1:18">
      <c r="A7" s="714"/>
      <c r="B7" s="714"/>
      <c r="C7" s="714"/>
      <c r="D7" s="714"/>
      <c r="E7" s="714"/>
      <c r="F7" s="714"/>
      <c r="G7" s="714"/>
      <c r="H7" s="887" t="s">
        <v>133</v>
      </c>
      <c r="I7" s="768"/>
      <c r="J7" s="768"/>
      <c r="K7" s="768"/>
      <c r="L7" s="768"/>
      <c r="M7" s="768"/>
      <c r="N7" s="768"/>
      <c r="O7" s="768"/>
      <c r="P7" s="768"/>
      <c r="Q7" s="768"/>
      <c r="R7" s="769"/>
    </row>
    <row r="8" spans="1:18">
      <c r="A8" s="714"/>
      <c r="B8" s="714"/>
      <c r="C8" s="714"/>
      <c r="D8" s="714"/>
      <c r="E8" s="714"/>
      <c r="F8" s="714"/>
      <c r="G8" s="714"/>
      <c r="H8" s="670" t="s">
        <v>140</v>
      </c>
      <c r="I8" s="671"/>
      <c r="J8" s="671"/>
      <c r="K8" s="671"/>
      <c r="L8" s="671"/>
      <c r="M8" s="671"/>
      <c r="N8" s="671"/>
      <c r="O8" s="671"/>
      <c r="P8" s="671"/>
      <c r="Q8" s="671"/>
      <c r="R8" s="672"/>
    </row>
    <row r="9" spans="1:18">
      <c r="A9" s="714"/>
      <c r="B9" s="714"/>
      <c r="C9" s="714"/>
      <c r="D9" s="714"/>
      <c r="E9" s="714"/>
      <c r="F9" s="714"/>
      <c r="G9" s="714"/>
      <c r="H9" s="670" t="s">
        <v>135</v>
      </c>
      <c r="I9" s="671"/>
      <c r="J9" s="671"/>
      <c r="K9" s="671"/>
      <c r="L9" s="671"/>
      <c r="M9" s="671"/>
      <c r="N9" s="671"/>
      <c r="O9" s="671"/>
      <c r="P9" s="671"/>
      <c r="Q9" s="671"/>
      <c r="R9" s="672"/>
    </row>
    <row r="10" spans="1:18">
      <c r="A10" s="714"/>
      <c r="B10" s="714"/>
      <c r="C10" s="714"/>
      <c r="D10" s="714"/>
      <c r="E10" s="714"/>
      <c r="F10" s="714"/>
      <c r="G10" s="714"/>
      <c r="H10" s="888" t="s">
        <v>136</v>
      </c>
      <c r="I10" s="889"/>
      <c r="J10" s="889"/>
      <c r="K10" s="889"/>
      <c r="L10" s="889"/>
      <c r="M10" s="889"/>
      <c r="N10" s="889"/>
      <c r="O10" s="889"/>
      <c r="P10" s="889"/>
      <c r="Q10" s="889"/>
      <c r="R10" s="890"/>
    </row>
    <row r="11" spans="1:18">
      <c r="A11" s="714"/>
      <c r="B11" s="714"/>
      <c r="C11" s="714"/>
      <c r="D11" s="714"/>
      <c r="E11" s="714"/>
      <c r="F11" s="714"/>
      <c r="G11" s="714"/>
      <c r="H11" s="891" t="s">
        <v>431</v>
      </c>
      <c r="I11" s="892"/>
      <c r="J11" s="892"/>
      <c r="K11" s="892"/>
      <c r="L11" s="892"/>
      <c r="M11" s="892"/>
      <c r="N11" s="892"/>
      <c r="O11" s="892"/>
      <c r="P11" s="892"/>
      <c r="Q11" s="892"/>
      <c r="R11" s="893"/>
    </row>
    <row r="12" spans="1:18">
      <c r="A12" s="714"/>
      <c r="B12" s="714"/>
      <c r="C12" s="714"/>
      <c r="D12" s="714"/>
      <c r="E12" s="714"/>
      <c r="F12" s="714"/>
      <c r="G12" s="714"/>
      <c r="H12" s="887" t="s">
        <v>137</v>
      </c>
      <c r="I12" s="768"/>
      <c r="J12" s="768"/>
      <c r="K12" s="768"/>
      <c r="L12" s="768"/>
      <c r="M12" s="768"/>
      <c r="N12" s="768"/>
      <c r="O12" s="768"/>
      <c r="P12" s="768"/>
      <c r="Q12" s="768"/>
      <c r="R12" s="769"/>
    </row>
    <row r="13" spans="1:18">
      <c r="A13" s="714"/>
      <c r="B13" s="714"/>
      <c r="C13" s="714"/>
      <c r="D13" s="714"/>
      <c r="E13" s="714"/>
      <c r="F13" s="714"/>
      <c r="G13" s="714"/>
      <c r="H13" s="887" t="s">
        <v>138</v>
      </c>
      <c r="I13" s="768"/>
      <c r="J13" s="768"/>
      <c r="K13" s="768"/>
      <c r="L13" s="768"/>
      <c r="M13" s="768"/>
      <c r="N13" s="768"/>
      <c r="O13" s="768"/>
      <c r="P13" s="768"/>
      <c r="Q13" s="768"/>
      <c r="R13" s="769"/>
    </row>
    <row r="14" spans="1:18">
      <c r="A14" s="714"/>
      <c r="B14" s="714"/>
      <c r="C14" s="714"/>
      <c r="D14" s="714"/>
      <c r="E14" s="714"/>
      <c r="F14" s="714"/>
      <c r="G14" s="714"/>
      <c r="H14" s="887" t="s">
        <v>139</v>
      </c>
      <c r="I14" s="768"/>
      <c r="J14" s="768"/>
      <c r="K14" s="768"/>
      <c r="L14" s="768"/>
      <c r="M14" s="768"/>
      <c r="N14" s="768"/>
      <c r="O14" s="768"/>
      <c r="P14" s="768"/>
      <c r="Q14" s="768"/>
      <c r="R14" s="769"/>
    </row>
    <row r="15" spans="1:18">
      <c r="A15" s="714"/>
      <c r="B15" s="714"/>
      <c r="C15" s="714"/>
      <c r="D15" s="714"/>
      <c r="E15" s="714"/>
      <c r="F15" s="714"/>
      <c r="G15" s="714"/>
      <c r="H15" s="887" t="s">
        <v>141</v>
      </c>
      <c r="I15" s="768"/>
      <c r="J15" s="768"/>
      <c r="K15" s="768"/>
      <c r="L15" s="768"/>
      <c r="M15" s="768"/>
      <c r="N15" s="768"/>
      <c r="O15" s="768"/>
      <c r="P15" s="768"/>
      <c r="Q15" s="768"/>
      <c r="R15" s="769"/>
    </row>
    <row r="16" spans="1:18">
      <c r="A16" s="714"/>
      <c r="B16" s="714"/>
      <c r="C16" s="714"/>
      <c r="D16" s="714"/>
      <c r="E16" s="714"/>
      <c r="F16" s="714"/>
      <c r="G16" s="714"/>
      <c r="H16" s="670" t="s">
        <v>142</v>
      </c>
      <c r="I16" s="671"/>
      <c r="J16" s="671"/>
      <c r="K16" s="671"/>
      <c r="L16" s="671"/>
      <c r="M16" s="671"/>
      <c r="N16" s="671"/>
      <c r="O16" s="671"/>
      <c r="P16" s="671"/>
      <c r="Q16" s="671"/>
      <c r="R16" s="672"/>
    </row>
    <row r="17" spans="1:18">
      <c r="A17" s="714"/>
      <c r="B17" s="714"/>
      <c r="C17" s="714"/>
      <c r="D17" s="714"/>
      <c r="E17" s="714"/>
      <c r="F17" s="714"/>
      <c r="G17" s="714"/>
      <c r="H17" s="887" t="s">
        <v>143</v>
      </c>
      <c r="I17" s="768"/>
      <c r="J17" s="768"/>
      <c r="K17" s="768"/>
      <c r="L17" s="768"/>
      <c r="M17" s="768"/>
      <c r="N17" s="768"/>
      <c r="O17" s="768"/>
      <c r="P17" s="768"/>
      <c r="Q17" s="768"/>
      <c r="R17" s="769"/>
    </row>
    <row r="18" spans="1:18">
      <c r="A18" s="714"/>
      <c r="B18" s="714"/>
      <c r="C18" s="714"/>
      <c r="D18" s="714"/>
      <c r="E18" s="714"/>
      <c r="F18" s="714"/>
      <c r="G18" s="714"/>
      <c r="H18" s="887" t="s">
        <v>438</v>
      </c>
      <c r="I18" s="768"/>
      <c r="J18" s="768"/>
      <c r="K18" s="768"/>
      <c r="L18" s="768"/>
      <c r="M18" s="768"/>
      <c r="N18" s="768"/>
      <c r="O18" s="768"/>
      <c r="P18" s="768"/>
      <c r="Q18" s="768"/>
      <c r="R18" s="769"/>
    </row>
    <row r="19" spans="1:18">
      <c r="A19" s="714"/>
      <c r="B19" s="714"/>
      <c r="C19" s="714"/>
      <c r="D19" s="714"/>
      <c r="E19" s="714"/>
      <c r="F19" s="714"/>
      <c r="G19" s="714"/>
      <c r="H19" s="887" t="s">
        <v>124</v>
      </c>
      <c r="I19" s="768"/>
      <c r="J19" s="768"/>
      <c r="K19" s="768"/>
      <c r="L19" s="768"/>
      <c r="M19" s="768"/>
      <c r="N19" s="768"/>
      <c r="O19" s="768"/>
      <c r="P19" s="768"/>
      <c r="Q19" s="768"/>
      <c r="R19" s="769"/>
    </row>
    <row r="20" spans="1:18">
      <c r="A20" s="714"/>
      <c r="B20" s="714"/>
      <c r="C20" s="714"/>
      <c r="D20" s="714"/>
      <c r="E20" s="714"/>
      <c r="F20" s="714"/>
      <c r="G20" s="714"/>
      <c r="H20" s="887" t="s">
        <v>125</v>
      </c>
      <c r="I20" s="768"/>
      <c r="J20" s="768"/>
      <c r="K20" s="768"/>
      <c r="L20" s="768"/>
      <c r="M20" s="768"/>
      <c r="N20" s="768"/>
      <c r="O20" s="768"/>
      <c r="P20" s="768"/>
      <c r="Q20" s="768"/>
      <c r="R20" s="769"/>
    </row>
    <row r="21" spans="1:18" ht="28.5" customHeight="1" thickBot="1">
      <c r="A21" s="714"/>
      <c r="B21" s="714"/>
      <c r="C21" s="714"/>
      <c r="D21" s="714"/>
      <c r="E21" s="714"/>
      <c r="F21" s="714"/>
      <c r="G21" s="714"/>
      <c r="H21" s="670" t="s">
        <v>126</v>
      </c>
      <c r="I21" s="671"/>
      <c r="J21" s="671"/>
      <c r="K21" s="671"/>
      <c r="L21" s="671"/>
      <c r="M21" s="671"/>
      <c r="N21" s="671"/>
      <c r="O21" s="671"/>
      <c r="P21" s="671"/>
      <c r="Q21" s="671"/>
      <c r="R21" s="672"/>
    </row>
    <row r="22" spans="1:18" ht="16.5" thickTop="1" thickBot="1">
      <c r="A22" s="731" t="s">
        <v>5</v>
      </c>
      <c r="B22" s="731" t="s">
        <v>0</v>
      </c>
      <c r="C22" s="755">
        <v>2012</v>
      </c>
      <c r="D22" s="756"/>
      <c r="E22" s="756"/>
      <c r="F22" s="757"/>
      <c r="G22" s="755">
        <v>2013</v>
      </c>
      <c r="H22" s="756"/>
      <c r="I22" s="756"/>
      <c r="J22" s="757"/>
      <c r="K22" s="755">
        <v>2014</v>
      </c>
      <c r="L22" s="756"/>
      <c r="M22" s="756"/>
      <c r="N22" s="757"/>
      <c r="O22" s="755">
        <v>2015</v>
      </c>
      <c r="P22" s="756"/>
      <c r="Q22" s="756"/>
      <c r="R22" s="757"/>
    </row>
    <row r="23" spans="1:18" ht="33" thickTop="1" thickBot="1">
      <c r="A23" s="731"/>
      <c r="B23" s="731"/>
      <c r="C23" s="157" t="s">
        <v>1</v>
      </c>
      <c r="D23" s="158" t="s">
        <v>2</v>
      </c>
      <c r="E23" s="158" t="s">
        <v>3</v>
      </c>
      <c r="F23" s="159" t="s">
        <v>4</v>
      </c>
      <c r="G23" s="157" t="s">
        <v>1</v>
      </c>
      <c r="H23" s="158" t="s">
        <v>2</v>
      </c>
      <c r="I23" s="158" t="s">
        <v>3</v>
      </c>
      <c r="J23" s="159" t="s">
        <v>4</v>
      </c>
      <c r="K23" s="157" t="s">
        <v>1</v>
      </c>
      <c r="L23" s="158" t="s">
        <v>2</v>
      </c>
      <c r="M23" s="158" t="s">
        <v>3</v>
      </c>
      <c r="N23" s="159" t="s">
        <v>4</v>
      </c>
      <c r="O23" s="157" t="s">
        <v>1</v>
      </c>
      <c r="P23" s="158" t="s">
        <v>2</v>
      </c>
      <c r="Q23" s="158" t="s">
        <v>3</v>
      </c>
      <c r="R23" s="159" t="s">
        <v>4</v>
      </c>
    </row>
    <row r="24" spans="1:18" ht="16.5" thickTop="1" thickBot="1">
      <c r="A24" s="722" t="s">
        <v>144</v>
      </c>
      <c r="B24" s="722"/>
      <c r="C24" s="722"/>
      <c r="D24" s="722"/>
      <c r="E24" s="722"/>
      <c r="F24" s="722"/>
      <c r="G24" s="722"/>
      <c r="H24" s="722"/>
      <c r="I24" s="722"/>
      <c r="J24" s="722"/>
      <c r="K24" s="722"/>
      <c r="L24" s="722"/>
      <c r="M24" s="722"/>
      <c r="N24" s="722"/>
      <c r="O24" s="722"/>
      <c r="P24" s="722"/>
      <c r="Q24" s="722"/>
      <c r="R24" s="722"/>
    </row>
    <row r="25" spans="1:18" ht="57" customHeight="1" thickTop="1">
      <c r="A25" s="535" t="s">
        <v>433</v>
      </c>
      <c r="B25" s="150" t="s">
        <v>145</v>
      </c>
      <c r="C25" s="473"/>
      <c r="D25" s="873">
        <f>+'[1]EJECUCION DE GASTOS'!$H$119+'[1]EJECUCION DE GASTOS'!$H$120+'[1]EJECUCION DE GASTOS'!$H$122</f>
        <v>37438374</v>
      </c>
      <c r="E25" s="467"/>
      <c r="F25" s="876">
        <f>+'[1]EJECUCION DE GASTOS'!$H$319+'[1]EJECUCION DE GASTOS'!$H$320+'[1]EJECUCION DE GASTOS'!$H$321+'[1]EJECUCION DE GASTOS'!$H$323+'[1]EJECUCION DE GASTOS'!$H$302</f>
        <v>54945653</v>
      </c>
      <c r="G25" s="473"/>
      <c r="H25" s="873">
        <f>+'[1]EJECUCION DE GASTOS'!$I$119+'[1]EJECUCION DE GASTOS'!$I$120+'[1]EJECUCION DE GASTOS'!$I$122</f>
        <v>38561525.219999999</v>
      </c>
      <c r="I25" s="467"/>
      <c r="J25" s="870"/>
      <c r="K25" s="473"/>
      <c r="L25" s="873">
        <f>+'[1]EJECUCION DE GASTOS'!$J$119+'[1]EJECUCION DE GASTOS'!$J$120+'[1]EJECUCION DE GASTOS'!$J$122</f>
        <v>39718370.976599999</v>
      </c>
      <c r="M25" s="467"/>
      <c r="N25" s="870"/>
      <c r="O25" s="473"/>
      <c r="P25" s="873">
        <f>+'[1]EJECUCION DE GASTOS'!$K$119+'[1]EJECUCION DE GASTOS'!$K$120+'[1]EJECUCION DE GASTOS'!$K$122</f>
        <v>40909922.105898</v>
      </c>
      <c r="Q25" s="467"/>
      <c r="R25" s="870"/>
    </row>
    <row r="26" spans="1:18" ht="36">
      <c r="A26" s="491"/>
      <c r="B26" s="142" t="s">
        <v>147</v>
      </c>
      <c r="C26" s="474"/>
      <c r="D26" s="874"/>
      <c r="E26" s="468"/>
      <c r="F26" s="877"/>
      <c r="G26" s="474"/>
      <c r="H26" s="874"/>
      <c r="I26" s="468"/>
      <c r="J26" s="871"/>
      <c r="K26" s="474"/>
      <c r="L26" s="874"/>
      <c r="M26" s="468"/>
      <c r="N26" s="871"/>
      <c r="O26" s="474"/>
      <c r="P26" s="874"/>
      <c r="Q26" s="468"/>
      <c r="R26" s="871"/>
    </row>
    <row r="27" spans="1:18" ht="36">
      <c r="A27" s="491"/>
      <c r="B27" s="142" t="s">
        <v>154</v>
      </c>
      <c r="C27" s="474"/>
      <c r="D27" s="874"/>
      <c r="E27" s="468"/>
      <c r="F27" s="877"/>
      <c r="G27" s="474"/>
      <c r="H27" s="874"/>
      <c r="I27" s="468"/>
      <c r="J27" s="871"/>
      <c r="K27" s="474"/>
      <c r="L27" s="874"/>
      <c r="M27" s="468"/>
      <c r="N27" s="871"/>
      <c r="O27" s="474"/>
      <c r="P27" s="874"/>
      <c r="Q27" s="468"/>
      <c r="R27" s="871"/>
    </row>
    <row r="28" spans="1:18" ht="36">
      <c r="A28" s="491"/>
      <c r="B28" s="142" t="s">
        <v>146</v>
      </c>
      <c r="C28" s="474"/>
      <c r="D28" s="874"/>
      <c r="E28" s="468"/>
      <c r="F28" s="877"/>
      <c r="G28" s="474"/>
      <c r="H28" s="874"/>
      <c r="I28" s="468"/>
      <c r="J28" s="871"/>
      <c r="K28" s="474"/>
      <c r="L28" s="874"/>
      <c r="M28" s="468"/>
      <c r="N28" s="871"/>
      <c r="O28" s="474"/>
      <c r="P28" s="874"/>
      <c r="Q28" s="468"/>
      <c r="R28" s="871"/>
    </row>
    <row r="29" spans="1:18" ht="36">
      <c r="A29" s="491"/>
      <c r="B29" s="142" t="s">
        <v>148</v>
      </c>
      <c r="C29" s="474"/>
      <c r="D29" s="874"/>
      <c r="E29" s="468"/>
      <c r="F29" s="877"/>
      <c r="G29" s="474"/>
      <c r="H29" s="874"/>
      <c r="I29" s="468"/>
      <c r="J29" s="871"/>
      <c r="K29" s="474"/>
      <c r="L29" s="874"/>
      <c r="M29" s="468"/>
      <c r="N29" s="871"/>
      <c r="O29" s="474"/>
      <c r="P29" s="874"/>
      <c r="Q29" s="468"/>
      <c r="R29" s="871"/>
    </row>
    <row r="30" spans="1:18" ht="36">
      <c r="A30" s="491"/>
      <c r="B30" s="142" t="s">
        <v>150</v>
      </c>
      <c r="C30" s="474"/>
      <c r="D30" s="874"/>
      <c r="E30" s="468"/>
      <c r="F30" s="877"/>
      <c r="G30" s="474"/>
      <c r="H30" s="874"/>
      <c r="I30" s="468"/>
      <c r="J30" s="871"/>
      <c r="K30" s="474"/>
      <c r="L30" s="874"/>
      <c r="M30" s="468"/>
      <c r="N30" s="871"/>
      <c r="O30" s="474"/>
      <c r="P30" s="874"/>
      <c r="Q30" s="468"/>
      <c r="R30" s="871"/>
    </row>
    <row r="31" spans="1:18" ht="24">
      <c r="A31" s="491"/>
      <c r="B31" s="142" t="s">
        <v>155</v>
      </c>
      <c r="C31" s="474"/>
      <c r="D31" s="874"/>
      <c r="E31" s="468"/>
      <c r="F31" s="877"/>
      <c r="G31" s="474"/>
      <c r="H31" s="874"/>
      <c r="I31" s="468"/>
      <c r="J31" s="871"/>
      <c r="K31" s="474"/>
      <c r="L31" s="874"/>
      <c r="M31" s="468"/>
      <c r="N31" s="871"/>
      <c r="O31" s="474"/>
      <c r="P31" s="874"/>
      <c r="Q31" s="468"/>
      <c r="R31" s="871"/>
    </row>
    <row r="32" spans="1:18" ht="36">
      <c r="A32" s="491"/>
      <c r="B32" s="142" t="s">
        <v>152</v>
      </c>
      <c r="C32" s="475"/>
      <c r="D32" s="875"/>
      <c r="E32" s="469"/>
      <c r="F32" s="878"/>
      <c r="G32" s="475"/>
      <c r="H32" s="875"/>
      <c r="I32" s="469"/>
      <c r="J32" s="872"/>
      <c r="K32" s="475"/>
      <c r="L32" s="875"/>
      <c r="M32" s="469"/>
      <c r="N32" s="872"/>
      <c r="O32" s="475"/>
      <c r="P32" s="875"/>
      <c r="Q32" s="469"/>
      <c r="R32" s="872"/>
    </row>
    <row r="33" spans="1:18" ht="36">
      <c r="A33" s="491"/>
      <c r="B33" s="142" t="s">
        <v>153</v>
      </c>
      <c r="C33" s="164"/>
      <c r="D33" s="168">
        <f>+'[1]EJECUCION DE GASTOS'!$H$123</f>
        <v>1000000</v>
      </c>
      <c r="E33" s="134"/>
      <c r="F33" s="135"/>
      <c r="G33" s="164"/>
      <c r="H33" s="168">
        <f>+'[1]EJECUCION DE GASTOS'!$I$123</f>
        <v>1030000</v>
      </c>
      <c r="I33" s="134"/>
      <c r="J33" s="135"/>
      <c r="K33" s="164"/>
      <c r="L33" s="168">
        <f>+'[1]EJECUCION DE GASTOS'!$J$123</f>
        <v>1060900</v>
      </c>
      <c r="M33" s="134"/>
      <c r="N33" s="135"/>
      <c r="O33" s="164"/>
      <c r="P33" s="168">
        <f>+'[1]EJECUCION DE GASTOS'!$K$123</f>
        <v>1092727</v>
      </c>
      <c r="Q33" s="134"/>
      <c r="R33" s="135"/>
    </row>
    <row r="34" spans="1:18" ht="60">
      <c r="A34" s="491"/>
      <c r="B34" s="142" t="s">
        <v>432</v>
      </c>
      <c r="C34" s="164"/>
      <c r="D34" s="166">
        <f>+'[1]EJECUCION DE GASTOS'!$H$124</f>
        <v>24287720</v>
      </c>
      <c r="E34" s="134"/>
      <c r="F34" s="167">
        <f>+'[1]EJECUCION DE GASTOS'!$H$322</f>
        <v>3814069</v>
      </c>
      <c r="G34" s="164"/>
      <c r="H34" s="166">
        <f>+'[1]EJECUCION DE GASTOS'!$I$124</f>
        <v>25016351.600000001</v>
      </c>
      <c r="I34" s="134"/>
      <c r="J34" s="165"/>
      <c r="K34" s="164"/>
      <c r="L34" s="166">
        <f>+'[1]EJECUCION DE GASTOS'!$J$124</f>
        <v>25766842.148000002</v>
      </c>
      <c r="M34" s="134"/>
      <c r="N34" s="165"/>
      <c r="O34" s="164"/>
      <c r="P34" s="166">
        <f>+'[1]EJECUCION DE GASTOS'!$K$124</f>
        <v>26539847.412440002</v>
      </c>
      <c r="Q34" s="134"/>
      <c r="R34" s="165"/>
    </row>
    <row r="35" spans="1:18" ht="36">
      <c r="A35" s="491"/>
      <c r="B35" s="142" t="s">
        <v>149</v>
      </c>
      <c r="C35" s="164"/>
      <c r="D35" s="36">
        <f>+'[1]EJECUCION DE GASTOS'!$H$121</f>
        <v>7244181</v>
      </c>
      <c r="E35" s="134"/>
      <c r="F35" s="165"/>
      <c r="G35" s="164"/>
      <c r="H35" s="36">
        <f>+'[1]EJECUCION DE GASTOS'!$I$121</f>
        <v>7461506.4300000006</v>
      </c>
      <c r="I35" s="134"/>
      <c r="J35" s="165"/>
      <c r="K35" s="164"/>
      <c r="L35" s="36">
        <f>+'[1]EJECUCION DE GASTOS'!$J$121</f>
        <v>7685351.6229000008</v>
      </c>
      <c r="M35" s="134"/>
      <c r="N35" s="165"/>
      <c r="O35" s="164"/>
      <c r="P35" s="36">
        <f>+'[1]EJECUCION DE GASTOS'!$K$121</f>
        <v>7915912.1715870006</v>
      </c>
      <c r="Q35" s="134"/>
      <c r="R35" s="165"/>
    </row>
    <row r="36" spans="1:18" ht="36.75" thickBot="1">
      <c r="A36" s="574"/>
      <c r="B36" s="151" t="s">
        <v>151</v>
      </c>
      <c r="C36" s="66"/>
      <c r="D36" s="169">
        <f>+'[1]EJECUCION DE GASTOS'!$H$118</f>
        <v>1000000</v>
      </c>
      <c r="E36" s="64"/>
      <c r="F36" s="163"/>
      <c r="G36" s="66"/>
      <c r="H36" s="169">
        <f>+'[1]EJECUCION DE GASTOS'!$I$118</f>
        <v>1030000</v>
      </c>
      <c r="I36" s="64"/>
      <c r="J36" s="163"/>
      <c r="K36" s="66"/>
      <c r="L36" s="169">
        <f>+'[1]EJECUCION DE GASTOS'!$J$118</f>
        <v>1060900</v>
      </c>
      <c r="M36" s="64"/>
      <c r="N36" s="163"/>
      <c r="O36" s="66"/>
      <c r="P36" s="169">
        <f>+'[1]EJECUCION DE GASTOS'!$K$118</f>
        <v>1092727</v>
      </c>
      <c r="Q36" s="64"/>
      <c r="R36" s="163"/>
    </row>
    <row r="37" spans="1:18" ht="16.5" thickTop="1" thickBot="1">
      <c r="A37" s="462" t="s">
        <v>430</v>
      </c>
      <c r="B37" s="462"/>
      <c r="C37" s="462"/>
      <c r="D37" s="462"/>
      <c r="E37" s="462"/>
      <c r="F37" s="462"/>
      <c r="G37" s="462"/>
      <c r="H37" s="462"/>
      <c r="I37" s="462"/>
      <c r="J37" s="462"/>
      <c r="K37" s="462"/>
      <c r="L37" s="462"/>
      <c r="M37" s="462"/>
      <c r="N37" s="462"/>
      <c r="O37" s="462"/>
      <c r="P37" s="462"/>
      <c r="Q37" s="462"/>
      <c r="R37" s="462"/>
    </row>
    <row r="38" spans="1:18" ht="36.75" customHeight="1" thickTop="1">
      <c r="A38" s="880" t="s">
        <v>434</v>
      </c>
      <c r="B38" s="152" t="s">
        <v>156</v>
      </c>
      <c r="C38" s="170"/>
      <c r="D38" s="563">
        <f>+'[1]EJECUCION DE GASTOS'!$H$127-'[1]EJECUCION DE GASTOS'!$H$128</f>
        <v>5000000</v>
      </c>
      <c r="E38" s="173"/>
      <c r="F38" s="174"/>
      <c r="G38" s="175"/>
      <c r="H38" s="563">
        <f>+'[1]EJECUCION DE GASTOS'!$I$127-'[1]EJECUCION DE GASTOS'!$I$128</f>
        <v>5150000</v>
      </c>
      <c r="I38" s="173"/>
      <c r="J38" s="174"/>
      <c r="K38" s="175"/>
      <c r="L38" s="563">
        <f>+'[1]EJECUCION DE GASTOS'!$J$127-'[1]EJECUCION DE GASTOS'!$J$128</f>
        <v>5304500</v>
      </c>
      <c r="M38" s="193"/>
      <c r="N38" s="194"/>
      <c r="O38" s="195"/>
      <c r="P38" s="563">
        <f>+'[1]EJECUCION DE GASTOS'!$K$127-'[1]EJECUCION DE GASTOS'!$K$128</f>
        <v>5463635</v>
      </c>
      <c r="Q38" s="173"/>
      <c r="R38" s="176"/>
    </row>
    <row r="39" spans="1:18" ht="24">
      <c r="A39" s="881"/>
      <c r="B39" s="143" t="s">
        <v>157</v>
      </c>
      <c r="C39" s="171"/>
      <c r="D39" s="564"/>
      <c r="E39" s="177"/>
      <c r="F39" s="178"/>
      <c r="G39" s="179"/>
      <c r="H39" s="564"/>
      <c r="I39" s="177"/>
      <c r="J39" s="178"/>
      <c r="K39" s="179"/>
      <c r="L39" s="564"/>
      <c r="M39" s="196"/>
      <c r="N39" s="197"/>
      <c r="O39" s="198"/>
      <c r="P39" s="564"/>
      <c r="Q39" s="177"/>
      <c r="R39" s="180"/>
    </row>
    <row r="40" spans="1:18" ht="36">
      <c r="A40" s="881"/>
      <c r="B40" s="143" t="s">
        <v>158</v>
      </c>
      <c r="C40" s="171"/>
      <c r="D40" s="564"/>
      <c r="E40" s="177"/>
      <c r="F40" s="178"/>
      <c r="G40" s="179"/>
      <c r="H40" s="564"/>
      <c r="I40" s="177"/>
      <c r="J40" s="178"/>
      <c r="K40" s="179"/>
      <c r="L40" s="564"/>
      <c r="M40" s="196"/>
      <c r="N40" s="197"/>
      <c r="O40" s="198"/>
      <c r="P40" s="564"/>
      <c r="Q40" s="177"/>
      <c r="R40" s="180"/>
    </row>
    <row r="41" spans="1:18" ht="36">
      <c r="A41" s="881"/>
      <c r="B41" s="143" t="s">
        <v>159</v>
      </c>
      <c r="C41" s="171"/>
      <c r="D41" s="564"/>
      <c r="E41" s="177"/>
      <c r="F41" s="178"/>
      <c r="G41" s="179"/>
      <c r="H41" s="564"/>
      <c r="I41" s="177"/>
      <c r="J41" s="178"/>
      <c r="K41" s="179"/>
      <c r="L41" s="564"/>
      <c r="M41" s="196"/>
      <c r="N41" s="197"/>
      <c r="O41" s="198"/>
      <c r="P41" s="564"/>
      <c r="Q41" s="177"/>
      <c r="R41" s="180"/>
    </row>
    <row r="42" spans="1:18" ht="24">
      <c r="A42" s="881"/>
      <c r="B42" s="143" t="s">
        <v>160</v>
      </c>
      <c r="C42" s="171"/>
      <c r="D42" s="564"/>
      <c r="E42" s="177"/>
      <c r="F42" s="178"/>
      <c r="G42" s="179"/>
      <c r="H42" s="564"/>
      <c r="I42" s="177"/>
      <c r="J42" s="178"/>
      <c r="K42" s="179"/>
      <c r="L42" s="564"/>
      <c r="M42" s="196"/>
      <c r="N42" s="197"/>
      <c r="O42" s="198"/>
      <c r="P42" s="564"/>
      <c r="Q42" s="177"/>
      <c r="R42" s="180"/>
    </row>
    <row r="43" spans="1:18" ht="36">
      <c r="A43" s="881"/>
      <c r="B43" s="143" t="s">
        <v>161</v>
      </c>
      <c r="C43" s="171"/>
      <c r="D43" s="564"/>
      <c r="E43" s="177"/>
      <c r="F43" s="178"/>
      <c r="G43" s="179"/>
      <c r="H43" s="564"/>
      <c r="I43" s="177"/>
      <c r="J43" s="178"/>
      <c r="K43" s="179"/>
      <c r="L43" s="564"/>
      <c r="M43" s="196"/>
      <c r="N43" s="197"/>
      <c r="O43" s="198"/>
      <c r="P43" s="564"/>
      <c r="Q43" s="177"/>
      <c r="R43" s="180"/>
    </row>
    <row r="44" spans="1:18" ht="36">
      <c r="A44" s="881"/>
      <c r="B44" s="143" t="s">
        <v>163</v>
      </c>
      <c r="C44" s="171"/>
      <c r="D44" s="564"/>
      <c r="E44" s="177"/>
      <c r="F44" s="178"/>
      <c r="G44" s="179"/>
      <c r="H44" s="564"/>
      <c r="I44" s="177"/>
      <c r="J44" s="178"/>
      <c r="K44" s="179"/>
      <c r="L44" s="564"/>
      <c r="M44" s="196"/>
      <c r="N44" s="197"/>
      <c r="O44" s="198"/>
      <c r="P44" s="564"/>
      <c r="Q44" s="177"/>
      <c r="R44" s="180"/>
    </row>
    <row r="45" spans="1:18" ht="36">
      <c r="A45" s="881"/>
      <c r="B45" s="144" t="s">
        <v>164</v>
      </c>
      <c r="C45" s="171"/>
      <c r="D45" s="564"/>
      <c r="E45" s="177"/>
      <c r="F45" s="178"/>
      <c r="G45" s="179"/>
      <c r="H45" s="564"/>
      <c r="I45" s="177"/>
      <c r="J45" s="178"/>
      <c r="K45" s="179"/>
      <c r="L45" s="564"/>
      <c r="M45" s="196"/>
      <c r="N45" s="197"/>
      <c r="O45" s="198"/>
      <c r="P45" s="564"/>
      <c r="Q45" s="177"/>
      <c r="R45" s="180"/>
    </row>
    <row r="46" spans="1:18" ht="24">
      <c r="A46" s="881"/>
      <c r="B46" s="144" t="s">
        <v>165</v>
      </c>
      <c r="C46" s="185"/>
      <c r="D46" s="879"/>
      <c r="E46" s="186"/>
      <c r="F46" s="187"/>
      <c r="G46" s="179"/>
      <c r="H46" s="879"/>
      <c r="I46" s="177"/>
      <c r="J46" s="178"/>
      <c r="K46" s="179"/>
      <c r="L46" s="879"/>
      <c r="M46" s="196"/>
      <c r="N46" s="197"/>
      <c r="O46" s="198"/>
      <c r="P46" s="879"/>
      <c r="Q46" s="177"/>
      <c r="R46" s="180"/>
    </row>
    <row r="47" spans="1:18" ht="60">
      <c r="A47" s="881"/>
      <c r="B47" s="142" t="s">
        <v>435</v>
      </c>
      <c r="C47" s="185"/>
      <c r="D47" s="192">
        <f>+'[1]EJECUCION DE GASTOS'!$H$134</f>
        <v>12143860</v>
      </c>
      <c r="E47" s="186"/>
      <c r="F47" s="187"/>
      <c r="G47" s="188"/>
      <c r="H47" s="192">
        <f>+'[1]EJECUCION DE GASTOS'!$I$134</f>
        <v>12508175.800000001</v>
      </c>
      <c r="I47" s="189"/>
      <c r="J47" s="190"/>
      <c r="K47" s="188"/>
      <c r="L47" s="192">
        <f>+'[1]EJECUCION DE GASTOS'!$J$134</f>
        <v>12883421.074000001</v>
      </c>
      <c r="M47" s="189"/>
      <c r="N47" s="190"/>
      <c r="O47" s="188"/>
      <c r="P47" s="192">
        <f>+'[1]EJECUCION DE GASTOS'!$K$134</f>
        <v>13269923.706220001</v>
      </c>
      <c r="Q47" s="189"/>
      <c r="R47" s="191"/>
    </row>
    <row r="48" spans="1:18" ht="36">
      <c r="A48" s="882"/>
      <c r="B48" s="143" t="s">
        <v>162</v>
      </c>
      <c r="C48" s="171"/>
      <c r="D48" s="162">
        <f>+'[1]EJECUCION DE GASTOS'!$H$128</f>
        <v>1000000</v>
      </c>
      <c r="E48" s="177"/>
      <c r="F48" s="178"/>
      <c r="G48" s="179"/>
      <c r="H48" s="162">
        <f>+'[1]EJECUCION DE GASTOS'!$I$128</f>
        <v>1030000</v>
      </c>
      <c r="I48" s="177"/>
      <c r="J48" s="178"/>
      <c r="K48" s="179"/>
      <c r="L48" s="162">
        <f>+'[1]EJECUCION DE GASTOS'!$J$128</f>
        <v>1060900</v>
      </c>
      <c r="M48" s="177"/>
      <c r="N48" s="178"/>
      <c r="O48" s="179"/>
      <c r="P48" s="162">
        <f>+'[1]EJECUCION DE GASTOS'!$K$128</f>
        <v>1092727</v>
      </c>
      <c r="Q48" s="177"/>
      <c r="R48" s="180"/>
    </row>
    <row r="49" spans="1:18" s="106" customFormat="1" ht="36">
      <c r="A49" s="883" t="s">
        <v>436</v>
      </c>
      <c r="B49" s="207" t="s">
        <v>166</v>
      </c>
      <c r="C49" s="208"/>
      <c r="D49" s="874">
        <f>+SUM('[1]EJECUCION DE GASTOS'!$H$138:$H$142)</f>
        <v>5000000</v>
      </c>
      <c r="E49" s="209"/>
      <c r="F49" s="210"/>
      <c r="G49" s="211"/>
      <c r="H49" s="874">
        <f>+SUM('[1]EJECUCION DE GASTOS'!$I$138:$I$142)</f>
        <v>5150000</v>
      </c>
      <c r="I49" s="209"/>
      <c r="J49" s="210"/>
      <c r="K49" s="211"/>
      <c r="L49" s="874">
        <f>+SUM('[1]EJECUCION DE GASTOS'!$J$138:$J$142)</f>
        <v>5304500</v>
      </c>
      <c r="M49" s="209"/>
      <c r="N49" s="210"/>
      <c r="O49" s="211"/>
      <c r="P49" s="874">
        <f>+SUM('[1]EJECUCION DE GASTOS'!$K$138:$K$142)</f>
        <v>5463635</v>
      </c>
      <c r="Q49" s="209"/>
      <c r="R49" s="212"/>
    </row>
    <row r="50" spans="1:18" ht="36">
      <c r="A50" s="881"/>
      <c r="B50" s="199" t="s">
        <v>167</v>
      </c>
      <c r="C50" s="171"/>
      <c r="D50" s="874"/>
      <c r="E50" s="177"/>
      <c r="F50" s="178"/>
      <c r="G50" s="179"/>
      <c r="H50" s="874"/>
      <c r="I50" s="177"/>
      <c r="J50" s="178"/>
      <c r="K50" s="179"/>
      <c r="L50" s="874"/>
      <c r="M50" s="177"/>
      <c r="N50" s="178"/>
      <c r="O50" s="179"/>
      <c r="P50" s="874"/>
      <c r="Q50" s="177"/>
      <c r="R50" s="180"/>
    </row>
    <row r="51" spans="1:18" ht="36">
      <c r="A51" s="881"/>
      <c r="B51" s="199" t="s">
        <v>168</v>
      </c>
      <c r="C51" s="171"/>
      <c r="D51" s="875"/>
      <c r="E51" s="177"/>
      <c r="F51" s="178"/>
      <c r="G51" s="179"/>
      <c r="H51" s="875"/>
      <c r="I51" s="177"/>
      <c r="J51" s="178"/>
      <c r="K51" s="179"/>
      <c r="L51" s="875"/>
      <c r="M51" s="177"/>
      <c r="N51" s="178"/>
      <c r="O51" s="179"/>
      <c r="P51" s="875"/>
      <c r="Q51" s="177"/>
      <c r="R51" s="180"/>
    </row>
    <row r="52" spans="1:18" ht="60.75" thickBot="1">
      <c r="A52" s="881"/>
      <c r="B52" s="214" t="s">
        <v>435</v>
      </c>
      <c r="C52" s="201"/>
      <c r="D52" s="206">
        <f>+'[1]EJECUCION DE GASTOS'!$H$144</f>
        <v>12143860</v>
      </c>
      <c r="E52" s="202"/>
      <c r="F52" s="203"/>
      <c r="G52" s="204"/>
      <c r="H52" s="206">
        <f>+'[1]EJECUCION DE GASTOS'!$I$144</f>
        <v>12508175.800000001</v>
      </c>
      <c r="I52" s="202"/>
      <c r="J52" s="203"/>
      <c r="K52" s="204"/>
      <c r="L52" s="206">
        <f>+'[1]EJECUCION DE GASTOS'!$J$144</f>
        <v>12883421.074000001</v>
      </c>
      <c r="M52" s="202"/>
      <c r="N52" s="203"/>
      <c r="O52" s="204"/>
      <c r="P52" s="206">
        <f>+'[1]EJECUCION DE GASTOS'!$K$144</f>
        <v>13269923.706220001</v>
      </c>
      <c r="Q52" s="202"/>
      <c r="R52" s="205"/>
    </row>
    <row r="53" spans="1:18" ht="94.5" customHeight="1" thickTop="1" thickBot="1">
      <c r="A53" s="215" t="s">
        <v>437</v>
      </c>
      <c r="B53" s="216" t="s">
        <v>439</v>
      </c>
      <c r="C53" s="172"/>
      <c r="D53" s="200">
        <f>+'[1]EJECUCION DE GASTOS'!$H$143</f>
        <v>97827605</v>
      </c>
      <c r="E53" s="181"/>
      <c r="F53" s="182"/>
      <c r="G53" s="183"/>
      <c r="H53" s="200">
        <f>+'[1]EJECUCION DE GASTOS'!$I$143</f>
        <v>100762433.15000001</v>
      </c>
      <c r="I53" s="181"/>
      <c r="J53" s="182"/>
      <c r="K53" s="183"/>
      <c r="L53" s="200">
        <f>+'[1]EJECUCION DE GASTOS'!$J$143</f>
        <v>103785306.1445</v>
      </c>
      <c r="M53" s="181"/>
      <c r="N53" s="182"/>
      <c r="O53" s="183"/>
      <c r="P53" s="200">
        <f>+'[1]EJECUCION DE GASTOS'!$K$143</f>
        <v>106898865.32883501</v>
      </c>
      <c r="Q53" s="181"/>
      <c r="R53" s="184"/>
    </row>
    <row r="54" spans="1:18" ht="16.5" thickTop="1" thickBot="1">
      <c r="A54" s="722" t="s">
        <v>127</v>
      </c>
      <c r="B54" s="722"/>
      <c r="C54" s="722"/>
      <c r="D54" s="722"/>
      <c r="E54" s="722"/>
      <c r="F54" s="722"/>
      <c r="G54" s="722"/>
      <c r="H54" s="722"/>
      <c r="I54" s="722"/>
      <c r="J54" s="722"/>
      <c r="K54" s="722"/>
      <c r="L54" s="722"/>
      <c r="M54" s="722"/>
      <c r="N54" s="722"/>
      <c r="O54" s="722"/>
      <c r="P54" s="722"/>
      <c r="Q54" s="722"/>
      <c r="R54" s="722"/>
    </row>
    <row r="55" spans="1:18" ht="48.75" thickTop="1">
      <c r="A55" s="535" t="s">
        <v>440</v>
      </c>
      <c r="B55" s="150" t="s">
        <v>129</v>
      </c>
      <c r="C55" s="473"/>
      <c r="D55" s="884">
        <f>+'[1]EJECUCION DE GASTOS'!$H$162</f>
        <v>79002000</v>
      </c>
      <c r="E55" s="467"/>
      <c r="F55" s="470"/>
      <c r="G55" s="473"/>
      <c r="H55" s="884">
        <f>+'[1]EJECUCION DE GASTOS'!$I$162</f>
        <v>81372060</v>
      </c>
      <c r="I55" s="467"/>
      <c r="J55" s="470"/>
      <c r="K55" s="473"/>
      <c r="L55" s="884">
        <f>+'[1]EJECUCION DE GASTOS'!$J$162</f>
        <v>83813221.799999997</v>
      </c>
      <c r="M55" s="467"/>
      <c r="N55" s="470"/>
      <c r="O55" s="473"/>
      <c r="P55" s="884">
        <f>+'[1]EJECUCION DE GASTOS'!$K$162</f>
        <v>86327618.453999996</v>
      </c>
      <c r="Q55" s="467"/>
      <c r="R55" s="470"/>
    </row>
    <row r="56" spans="1:18" ht="36">
      <c r="A56" s="491"/>
      <c r="B56" s="142" t="s">
        <v>130</v>
      </c>
      <c r="C56" s="474"/>
      <c r="D56" s="885"/>
      <c r="E56" s="468"/>
      <c r="F56" s="471"/>
      <c r="G56" s="474"/>
      <c r="H56" s="885"/>
      <c r="I56" s="468"/>
      <c r="J56" s="471"/>
      <c r="K56" s="474"/>
      <c r="L56" s="885"/>
      <c r="M56" s="468"/>
      <c r="N56" s="471"/>
      <c r="O56" s="474"/>
      <c r="P56" s="885"/>
      <c r="Q56" s="468"/>
      <c r="R56" s="471"/>
    </row>
    <row r="57" spans="1:18" ht="36.75" thickBot="1">
      <c r="A57" s="574"/>
      <c r="B57" s="151" t="s">
        <v>131</v>
      </c>
      <c r="C57" s="739"/>
      <c r="D57" s="886"/>
      <c r="E57" s="740"/>
      <c r="F57" s="741"/>
      <c r="G57" s="739"/>
      <c r="H57" s="886"/>
      <c r="I57" s="740"/>
      <c r="J57" s="741"/>
      <c r="K57" s="739"/>
      <c r="L57" s="886"/>
      <c r="M57" s="740"/>
      <c r="N57" s="741"/>
      <c r="O57" s="739"/>
      <c r="P57" s="886"/>
      <c r="Q57" s="740"/>
      <c r="R57" s="741"/>
    </row>
    <row r="58" spans="1:18" ht="16.5" thickTop="1" thickBot="1">
      <c r="A58" s="705" t="s">
        <v>128</v>
      </c>
      <c r="B58" s="705"/>
      <c r="C58" s="705"/>
      <c r="D58" s="705"/>
      <c r="E58" s="705"/>
      <c r="F58" s="705"/>
      <c r="G58" s="705"/>
      <c r="H58" s="705"/>
      <c r="I58" s="705"/>
      <c r="J58" s="705"/>
      <c r="K58" s="705"/>
      <c r="L58" s="705"/>
      <c r="M58" s="705"/>
      <c r="N58" s="705"/>
      <c r="O58" s="705"/>
      <c r="P58" s="705"/>
      <c r="Q58" s="705"/>
      <c r="R58" s="705"/>
    </row>
    <row r="59" spans="1:18" ht="37.5" thickTop="1" thickBot="1">
      <c r="A59" s="145" t="s">
        <v>6</v>
      </c>
      <c r="B59" s="146" t="s">
        <v>132</v>
      </c>
      <c r="C59" s="147"/>
      <c r="D59" s="148"/>
      <c r="E59" s="148"/>
      <c r="F59" s="213">
        <v>1000000</v>
      </c>
      <c r="G59" s="147"/>
      <c r="H59" s="148"/>
      <c r="I59" s="148"/>
      <c r="J59" s="149"/>
      <c r="K59" s="147"/>
      <c r="L59" s="148"/>
      <c r="M59" s="148"/>
      <c r="N59" s="149"/>
      <c r="O59" s="147"/>
      <c r="P59" s="148"/>
      <c r="Q59" s="148"/>
      <c r="R59" s="149"/>
    </row>
    <row r="60" spans="1:18" ht="15.75" thickTop="1"/>
    <row r="61" spans="1:18">
      <c r="D61" s="322"/>
    </row>
  </sheetData>
  <mergeCells count="76">
    <mergeCell ref="H15:R15"/>
    <mergeCell ref="A1:R1"/>
    <mergeCell ref="A2:R2"/>
    <mergeCell ref="A3:R3"/>
    <mergeCell ref="A4:R4"/>
    <mergeCell ref="A5:G21"/>
    <mergeCell ref="H5:R5"/>
    <mergeCell ref="H6:R6"/>
    <mergeCell ref="H7:R7"/>
    <mergeCell ref="H8:R8"/>
    <mergeCell ref="H9:R9"/>
    <mergeCell ref="H10:R10"/>
    <mergeCell ref="H11:R11"/>
    <mergeCell ref="H12:R12"/>
    <mergeCell ref="H13:R13"/>
    <mergeCell ref="H14:R14"/>
    <mergeCell ref="A22:A23"/>
    <mergeCell ref="B22:B23"/>
    <mergeCell ref="C22:F22"/>
    <mergeCell ref="G22:J22"/>
    <mergeCell ref="K22:N22"/>
    <mergeCell ref="H25:H32"/>
    <mergeCell ref="H16:R16"/>
    <mergeCell ref="H17:R17"/>
    <mergeCell ref="H19:R19"/>
    <mergeCell ref="H20:R20"/>
    <mergeCell ref="H21:R21"/>
    <mergeCell ref="H18:R18"/>
    <mergeCell ref="P25:P32"/>
    <mergeCell ref="Q25:Q32"/>
    <mergeCell ref="R25:R32"/>
    <mergeCell ref="A58:R58"/>
    <mergeCell ref="H55:H57"/>
    <mergeCell ref="I55:I57"/>
    <mergeCell ref="J55:J57"/>
    <mergeCell ref="K55:K57"/>
    <mergeCell ref="L55:L57"/>
    <mergeCell ref="M55:M57"/>
    <mergeCell ref="A55:A57"/>
    <mergeCell ref="C55:C57"/>
    <mergeCell ref="D55:D57"/>
    <mergeCell ref="E55:E57"/>
    <mergeCell ref="F55:F57"/>
    <mergeCell ref="G55:G57"/>
    <mergeCell ref="N55:N57"/>
    <mergeCell ref="O55:O57"/>
    <mergeCell ref="P55:P57"/>
    <mergeCell ref="Q55:Q57"/>
    <mergeCell ref="R55:R57"/>
    <mergeCell ref="L38:L46"/>
    <mergeCell ref="P38:P46"/>
    <mergeCell ref="A38:A48"/>
    <mergeCell ref="A49:A52"/>
    <mergeCell ref="D49:D51"/>
    <mergeCell ref="H49:H51"/>
    <mergeCell ref="L49:L51"/>
    <mergeCell ref="P49:P51"/>
    <mergeCell ref="A54:R54"/>
    <mergeCell ref="D38:D46"/>
    <mergeCell ref="H38:H46"/>
    <mergeCell ref="A37:R37"/>
    <mergeCell ref="O22:R22"/>
    <mergeCell ref="A24:R24"/>
    <mergeCell ref="I25:I32"/>
    <mergeCell ref="J25:J32"/>
    <mergeCell ref="K25:K32"/>
    <mergeCell ref="L25:L32"/>
    <mergeCell ref="M25:M32"/>
    <mergeCell ref="N25:N32"/>
    <mergeCell ref="O25:O32"/>
    <mergeCell ref="A25:A36"/>
    <mergeCell ref="C25:C32"/>
    <mergeCell ref="D25:D32"/>
    <mergeCell ref="E25:E32"/>
    <mergeCell ref="F25:F32"/>
    <mergeCell ref="G25:G32"/>
  </mergeCells>
  <pageMargins left="0.70866141732283472" right="0.70866141732283472" top="0.74803149606299213" bottom="0.74803149606299213" header="0.31496062992125984" footer="0.31496062992125984"/>
  <pageSetup scale="55" orientation="landscape" horizontalDpi="4294967293" r:id="rId1"/>
  <rowBreaks count="1" manualBreakCount="1">
    <brk id="36" max="16383" man="1"/>
  </rowBreaks>
</worksheet>
</file>

<file path=xl/worksheets/sheet14.xml><?xml version="1.0" encoding="utf-8"?>
<worksheet xmlns="http://schemas.openxmlformats.org/spreadsheetml/2006/main" xmlns:r="http://schemas.openxmlformats.org/officeDocument/2006/relationships">
  <dimension ref="A1:L393"/>
  <sheetViews>
    <sheetView topLeftCell="C4" workbookViewId="0">
      <pane ySplit="1" topLeftCell="A5" activePane="bottomLeft" state="frozen"/>
      <selection activeCell="B4" sqref="B4"/>
      <selection pane="bottomLeft" activeCell="M325" sqref="M325"/>
    </sheetView>
  </sheetViews>
  <sheetFormatPr baseColWidth="10" defaultRowHeight="12.75"/>
  <cols>
    <col min="1" max="1" width="10" style="330" customWidth="1"/>
    <col min="2" max="2" width="14.7109375" style="330" bestFit="1" customWidth="1"/>
    <col min="3" max="3" width="53.42578125" style="332" customWidth="1"/>
    <col min="4" max="4" width="14.140625" style="456" hidden="1" customWidth="1"/>
    <col min="5" max="5" width="10.7109375" style="330" hidden="1" customWidth="1"/>
    <col min="6" max="6" width="12.140625" style="330" hidden="1" customWidth="1"/>
    <col min="7" max="7" width="4.85546875" style="330" customWidth="1"/>
    <col min="8" max="8" width="17.5703125" style="456" bestFit="1" customWidth="1"/>
    <col min="9" max="11" width="15" style="456" customWidth="1"/>
    <col min="12" max="16384" width="11.42578125" style="330"/>
  </cols>
  <sheetData>
    <row r="1" spans="2:11">
      <c r="B1" s="894" t="s">
        <v>513</v>
      </c>
      <c r="C1" s="894"/>
      <c r="D1" s="894"/>
      <c r="E1" s="894"/>
      <c r="F1" s="894"/>
      <c r="G1" s="894"/>
      <c r="H1" s="894"/>
      <c r="I1" s="894"/>
      <c r="J1" s="894"/>
      <c r="K1" s="894"/>
    </row>
    <row r="2" spans="2:11">
      <c r="B2" s="331"/>
      <c r="D2" s="333"/>
      <c r="E2" s="331"/>
      <c r="F2" s="331"/>
      <c r="G2" s="331"/>
      <c r="H2" s="333"/>
      <c r="I2" s="333"/>
      <c r="J2" s="333"/>
      <c r="K2" s="333"/>
    </row>
    <row r="4" spans="2:11" s="337" customFormat="1">
      <c r="B4" s="334" t="s">
        <v>514</v>
      </c>
      <c r="C4" s="335" t="s">
        <v>515</v>
      </c>
      <c r="D4" s="336" t="s">
        <v>516</v>
      </c>
      <c r="E4" s="334" t="s">
        <v>517</v>
      </c>
      <c r="F4" s="334" t="s">
        <v>518</v>
      </c>
      <c r="G4" s="334"/>
      <c r="H4" s="336" t="s">
        <v>519</v>
      </c>
      <c r="I4" s="336" t="s">
        <v>520</v>
      </c>
      <c r="J4" s="336" t="s">
        <v>521</v>
      </c>
      <c r="K4" s="336" t="s">
        <v>522</v>
      </c>
    </row>
    <row r="5" spans="2:11">
      <c r="B5" s="338" t="s">
        <v>523</v>
      </c>
      <c r="C5" s="339" t="s">
        <v>524</v>
      </c>
      <c r="D5" s="340">
        <v>6332449686</v>
      </c>
      <c r="E5" s="338">
        <v>4569587173</v>
      </c>
      <c r="F5" s="338">
        <v>273233585</v>
      </c>
      <c r="G5" s="338"/>
      <c r="H5" s="340">
        <v>10628803274</v>
      </c>
      <c r="I5" s="340"/>
      <c r="J5" s="340"/>
      <c r="K5" s="340"/>
    </row>
    <row r="6" spans="2:11" s="337" customFormat="1">
      <c r="B6" s="334" t="s">
        <v>525</v>
      </c>
      <c r="C6" s="335" t="s">
        <v>526</v>
      </c>
      <c r="D6" s="336">
        <v>805996539</v>
      </c>
      <c r="E6" s="334">
        <v>179135500</v>
      </c>
      <c r="F6" s="334">
        <v>62027</v>
      </c>
      <c r="G6" s="334"/>
      <c r="H6" s="336">
        <v>985070012</v>
      </c>
      <c r="I6" s="336"/>
      <c r="J6" s="336"/>
      <c r="K6" s="336"/>
    </row>
    <row r="7" spans="2:11">
      <c r="B7" s="338" t="s">
        <v>527</v>
      </c>
      <c r="C7" s="339" t="s">
        <v>528</v>
      </c>
      <c r="D7" s="340">
        <v>109298790</v>
      </c>
      <c r="E7" s="338">
        <v>0</v>
      </c>
      <c r="F7" s="338">
        <v>0</v>
      </c>
      <c r="G7" s="338"/>
      <c r="H7" s="340">
        <v>109298790</v>
      </c>
      <c r="I7" s="340"/>
      <c r="J7" s="340"/>
      <c r="K7" s="340"/>
    </row>
    <row r="8" spans="2:11">
      <c r="B8" s="338" t="s">
        <v>529</v>
      </c>
      <c r="C8" s="339" t="s">
        <v>530</v>
      </c>
      <c r="D8" s="340">
        <v>85005000</v>
      </c>
      <c r="E8" s="338">
        <v>0</v>
      </c>
      <c r="F8" s="338">
        <v>0</v>
      </c>
      <c r="G8" s="338"/>
      <c r="H8" s="340">
        <v>85005000</v>
      </c>
      <c r="I8" s="340"/>
      <c r="J8" s="340"/>
      <c r="K8" s="340"/>
    </row>
    <row r="9" spans="2:11">
      <c r="B9" s="338" t="s">
        <v>531</v>
      </c>
      <c r="C9" s="339" t="s">
        <v>532</v>
      </c>
      <c r="D9" s="340">
        <v>611692749</v>
      </c>
      <c r="E9" s="338">
        <v>179135500</v>
      </c>
      <c r="F9" s="338">
        <v>62027</v>
      </c>
      <c r="G9" s="338"/>
      <c r="H9" s="340">
        <v>790766222</v>
      </c>
      <c r="I9" s="340"/>
      <c r="J9" s="340"/>
      <c r="K9" s="340"/>
    </row>
    <row r="10" spans="2:11">
      <c r="B10" s="338" t="s">
        <v>533</v>
      </c>
      <c r="C10" s="339" t="s">
        <v>534</v>
      </c>
      <c r="D10" s="340">
        <v>487693749</v>
      </c>
      <c r="E10" s="338">
        <v>0</v>
      </c>
      <c r="F10" s="338">
        <v>0</v>
      </c>
      <c r="G10" s="338"/>
      <c r="H10" s="340">
        <v>487693749</v>
      </c>
      <c r="I10" s="340"/>
      <c r="J10" s="340"/>
      <c r="K10" s="340"/>
    </row>
    <row r="11" spans="2:11">
      <c r="B11" s="338" t="s">
        <v>535</v>
      </c>
      <c r="C11" s="339" t="s">
        <v>536</v>
      </c>
      <c r="D11" s="340">
        <v>208045000</v>
      </c>
      <c r="E11" s="338">
        <v>0</v>
      </c>
      <c r="F11" s="338">
        <v>0</v>
      </c>
      <c r="G11" s="338"/>
      <c r="H11" s="340">
        <v>208045000</v>
      </c>
      <c r="I11" s="340"/>
      <c r="J11" s="340"/>
      <c r="K11" s="340"/>
    </row>
    <row r="12" spans="2:11">
      <c r="B12" s="338" t="s">
        <v>537</v>
      </c>
      <c r="C12" s="339" t="s">
        <v>538</v>
      </c>
      <c r="D12" s="340">
        <v>191222749</v>
      </c>
      <c r="E12" s="338">
        <v>0</v>
      </c>
      <c r="F12" s="338">
        <v>0</v>
      </c>
      <c r="G12" s="338"/>
      <c r="H12" s="340">
        <v>191222749</v>
      </c>
      <c r="I12" s="340"/>
      <c r="J12" s="340"/>
      <c r="K12" s="340"/>
    </row>
    <row r="13" spans="2:11">
      <c r="B13" s="338" t="s">
        <v>539</v>
      </c>
      <c r="C13" s="339" t="s">
        <v>540</v>
      </c>
      <c r="D13" s="340">
        <v>91200000</v>
      </c>
      <c r="E13" s="338">
        <v>0</v>
      </c>
      <c r="F13" s="338">
        <v>0</v>
      </c>
      <c r="G13" s="338"/>
      <c r="H13" s="340">
        <v>91200000</v>
      </c>
      <c r="I13" s="340"/>
      <c r="J13" s="340"/>
      <c r="K13" s="340"/>
    </row>
    <row r="14" spans="2:11" ht="24">
      <c r="B14" s="338" t="s">
        <v>541</v>
      </c>
      <c r="C14" s="339" t="s">
        <v>542</v>
      </c>
      <c r="D14" s="340">
        <v>100022749</v>
      </c>
      <c r="E14" s="338">
        <v>0</v>
      </c>
      <c r="F14" s="338">
        <v>0</v>
      </c>
      <c r="G14" s="338"/>
      <c r="H14" s="340">
        <v>100022749</v>
      </c>
      <c r="I14" s="340"/>
      <c r="J14" s="340"/>
      <c r="K14" s="340"/>
    </row>
    <row r="15" spans="2:11">
      <c r="B15" s="338" t="s">
        <v>543</v>
      </c>
      <c r="C15" s="339" t="s">
        <v>544</v>
      </c>
      <c r="D15" s="340">
        <v>88426000</v>
      </c>
      <c r="E15" s="338">
        <v>0</v>
      </c>
      <c r="F15" s="338">
        <v>0</v>
      </c>
      <c r="G15" s="338"/>
      <c r="H15" s="340">
        <v>88426000</v>
      </c>
      <c r="I15" s="340"/>
      <c r="J15" s="340"/>
      <c r="K15" s="340"/>
    </row>
    <row r="16" spans="2:11">
      <c r="B16" s="338" t="s">
        <v>545</v>
      </c>
      <c r="C16" s="339" t="s">
        <v>546</v>
      </c>
      <c r="D16" s="340">
        <v>88426000</v>
      </c>
      <c r="E16" s="338">
        <v>0</v>
      </c>
      <c r="F16" s="338">
        <v>0</v>
      </c>
      <c r="G16" s="338"/>
      <c r="H16" s="340">
        <v>88426000</v>
      </c>
      <c r="I16" s="340"/>
      <c r="J16" s="340"/>
      <c r="K16" s="340"/>
    </row>
    <row r="17" spans="2:11">
      <c r="B17" s="338" t="s">
        <v>547</v>
      </c>
      <c r="C17" s="339" t="s">
        <v>548</v>
      </c>
      <c r="D17" s="340">
        <v>25151000</v>
      </c>
      <c r="E17" s="338">
        <v>0</v>
      </c>
      <c r="F17" s="338">
        <v>0</v>
      </c>
      <c r="G17" s="338"/>
      <c r="H17" s="340">
        <v>25151000</v>
      </c>
      <c r="I17" s="340"/>
      <c r="J17" s="340"/>
      <c r="K17" s="340"/>
    </row>
    <row r="18" spans="2:11">
      <c r="B18" s="338" t="s">
        <v>549</v>
      </c>
      <c r="C18" s="339" t="s">
        <v>550</v>
      </c>
      <c r="D18" s="340">
        <v>17151000</v>
      </c>
      <c r="E18" s="338">
        <v>0</v>
      </c>
      <c r="F18" s="338">
        <v>0</v>
      </c>
      <c r="G18" s="338"/>
      <c r="H18" s="340">
        <v>17151000</v>
      </c>
      <c r="I18" s="340"/>
      <c r="J18" s="340"/>
      <c r="K18" s="340"/>
    </row>
    <row r="19" spans="2:11" ht="24">
      <c r="B19" s="338" t="s">
        <v>551</v>
      </c>
      <c r="C19" s="339" t="s">
        <v>552</v>
      </c>
      <c r="D19" s="340">
        <v>8000000</v>
      </c>
      <c r="E19" s="338">
        <v>0</v>
      </c>
      <c r="F19" s="338">
        <v>0</v>
      </c>
      <c r="G19" s="338"/>
      <c r="H19" s="340">
        <v>8000000</v>
      </c>
      <c r="I19" s="340"/>
      <c r="J19" s="340"/>
      <c r="K19" s="340"/>
    </row>
    <row r="20" spans="2:11">
      <c r="B20" s="338" t="s">
        <v>553</v>
      </c>
      <c r="C20" s="339" t="s">
        <v>554</v>
      </c>
      <c r="D20" s="340">
        <v>25222000</v>
      </c>
      <c r="E20" s="338">
        <v>0</v>
      </c>
      <c r="F20" s="338">
        <v>0</v>
      </c>
      <c r="G20" s="338"/>
      <c r="H20" s="340">
        <v>25222000</v>
      </c>
      <c r="I20" s="340"/>
      <c r="J20" s="340"/>
      <c r="K20" s="340"/>
    </row>
    <row r="21" spans="2:11">
      <c r="B21" s="338" t="s">
        <v>555</v>
      </c>
      <c r="C21" s="339" t="s">
        <v>556</v>
      </c>
      <c r="D21" s="340">
        <v>25222000</v>
      </c>
      <c r="E21" s="338">
        <v>0</v>
      </c>
      <c r="F21" s="338">
        <v>0</v>
      </c>
      <c r="G21" s="338"/>
      <c r="H21" s="340">
        <v>25222000</v>
      </c>
      <c r="I21" s="340"/>
      <c r="J21" s="340"/>
      <c r="K21" s="340"/>
    </row>
    <row r="22" spans="2:11">
      <c r="B22" s="338" t="s">
        <v>557</v>
      </c>
      <c r="C22" s="339" t="s">
        <v>558</v>
      </c>
      <c r="D22" s="340">
        <v>1055000</v>
      </c>
      <c r="E22" s="338">
        <v>0</v>
      </c>
      <c r="F22" s="338">
        <v>0</v>
      </c>
      <c r="G22" s="338"/>
      <c r="H22" s="340">
        <v>1055000</v>
      </c>
      <c r="I22" s="340"/>
      <c r="J22" s="340"/>
      <c r="K22" s="340"/>
    </row>
    <row r="23" spans="2:11">
      <c r="B23" s="338" t="s">
        <v>559</v>
      </c>
      <c r="C23" s="339" t="s">
        <v>556</v>
      </c>
      <c r="D23" s="340">
        <v>1055000</v>
      </c>
      <c r="E23" s="338">
        <v>0</v>
      </c>
      <c r="F23" s="338">
        <v>0</v>
      </c>
      <c r="G23" s="338"/>
      <c r="H23" s="340">
        <v>1055000</v>
      </c>
      <c r="I23" s="340"/>
      <c r="J23" s="340"/>
      <c r="K23" s="340"/>
    </row>
    <row r="24" spans="2:11">
      <c r="B24" s="338" t="s">
        <v>560</v>
      </c>
      <c r="C24" s="339" t="s">
        <v>561</v>
      </c>
      <c r="D24" s="340">
        <v>18832000</v>
      </c>
      <c r="E24" s="338">
        <v>0</v>
      </c>
      <c r="F24" s="338">
        <v>0</v>
      </c>
      <c r="G24" s="338"/>
      <c r="H24" s="340">
        <v>18832000</v>
      </c>
      <c r="I24" s="340"/>
      <c r="J24" s="340"/>
      <c r="K24" s="340"/>
    </row>
    <row r="25" spans="2:11">
      <c r="B25" s="338" t="s">
        <v>562</v>
      </c>
      <c r="C25" s="339" t="s">
        <v>550</v>
      </c>
      <c r="D25" s="340">
        <v>18832000</v>
      </c>
      <c r="E25" s="338">
        <v>0</v>
      </c>
      <c r="F25" s="338">
        <v>0</v>
      </c>
      <c r="G25" s="338"/>
      <c r="H25" s="340">
        <v>18832000</v>
      </c>
      <c r="I25" s="340"/>
      <c r="J25" s="340"/>
      <c r="K25" s="340"/>
    </row>
    <row r="26" spans="2:11">
      <c r="B26" s="338" t="s">
        <v>563</v>
      </c>
      <c r="C26" s="339" t="s">
        <v>564</v>
      </c>
      <c r="D26" s="340">
        <v>18166000</v>
      </c>
      <c r="E26" s="338">
        <v>0</v>
      </c>
      <c r="F26" s="338">
        <v>0</v>
      </c>
      <c r="G26" s="338"/>
      <c r="H26" s="340">
        <v>18166000</v>
      </c>
      <c r="I26" s="340"/>
      <c r="J26" s="340"/>
      <c r="K26" s="340"/>
    </row>
    <row r="27" spans="2:11">
      <c r="B27" s="338" t="s">
        <v>565</v>
      </c>
      <c r="C27" s="339" t="s">
        <v>566</v>
      </c>
      <c r="D27" s="340">
        <v>6054000</v>
      </c>
      <c r="E27" s="338">
        <v>0</v>
      </c>
      <c r="F27" s="338">
        <v>0</v>
      </c>
      <c r="G27" s="338"/>
      <c r="H27" s="340">
        <v>6054000</v>
      </c>
      <c r="I27" s="340"/>
      <c r="J27" s="340"/>
      <c r="K27" s="340"/>
    </row>
    <row r="28" spans="2:11">
      <c r="B28" s="338" t="s">
        <v>567</v>
      </c>
      <c r="C28" s="339" t="s">
        <v>568</v>
      </c>
      <c r="D28" s="340">
        <v>8072000</v>
      </c>
      <c r="E28" s="338">
        <v>0</v>
      </c>
      <c r="F28" s="338">
        <v>0</v>
      </c>
      <c r="G28" s="338"/>
      <c r="H28" s="340">
        <v>8072000</v>
      </c>
      <c r="I28" s="340"/>
      <c r="J28" s="340"/>
      <c r="K28" s="340"/>
    </row>
    <row r="29" spans="2:11">
      <c r="B29" s="338" t="s">
        <v>569</v>
      </c>
      <c r="C29" s="339" t="s">
        <v>570</v>
      </c>
      <c r="D29" s="340">
        <v>1010000</v>
      </c>
      <c r="E29" s="338">
        <v>0</v>
      </c>
      <c r="F29" s="338">
        <v>0</v>
      </c>
      <c r="G29" s="338"/>
      <c r="H29" s="340">
        <v>1010000</v>
      </c>
      <c r="I29" s="340"/>
      <c r="J29" s="340"/>
      <c r="K29" s="340"/>
    </row>
    <row r="30" spans="2:11">
      <c r="B30" s="338" t="s">
        <v>571</v>
      </c>
      <c r="C30" s="339" t="s">
        <v>572</v>
      </c>
      <c r="D30" s="340">
        <v>1010000</v>
      </c>
      <c r="E30" s="338">
        <v>0</v>
      </c>
      <c r="F30" s="338">
        <v>0</v>
      </c>
      <c r="G30" s="338"/>
      <c r="H30" s="340">
        <v>1010000</v>
      </c>
      <c r="I30" s="340"/>
      <c r="J30" s="340"/>
      <c r="K30" s="340"/>
    </row>
    <row r="31" spans="2:11">
      <c r="B31" s="338" t="s">
        <v>573</v>
      </c>
      <c r="C31" s="339" t="s">
        <v>574</v>
      </c>
      <c r="D31" s="340">
        <v>2020000</v>
      </c>
      <c r="E31" s="338">
        <v>0</v>
      </c>
      <c r="F31" s="338">
        <v>0</v>
      </c>
      <c r="G31" s="338"/>
      <c r="H31" s="340">
        <v>2020000</v>
      </c>
      <c r="I31" s="340"/>
      <c r="J31" s="340"/>
      <c r="K31" s="340"/>
    </row>
    <row r="32" spans="2:11">
      <c r="B32" s="338" t="s">
        <v>575</v>
      </c>
      <c r="C32" s="339" t="s">
        <v>576</v>
      </c>
      <c r="D32" s="340">
        <v>102999000</v>
      </c>
      <c r="E32" s="338">
        <v>139135500</v>
      </c>
      <c r="F32" s="338">
        <v>62027</v>
      </c>
      <c r="G32" s="338"/>
      <c r="H32" s="340">
        <v>242072473</v>
      </c>
      <c r="I32" s="340"/>
      <c r="J32" s="340"/>
      <c r="K32" s="340"/>
    </row>
    <row r="33" spans="2:11">
      <c r="B33" s="338" t="s">
        <v>577</v>
      </c>
      <c r="C33" s="339" t="s">
        <v>578</v>
      </c>
      <c r="D33" s="340">
        <v>30000000</v>
      </c>
      <c r="E33" s="338">
        <v>46000000</v>
      </c>
      <c r="F33" s="338">
        <v>62027</v>
      </c>
      <c r="G33" s="338"/>
      <c r="H33" s="340">
        <v>75937973</v>
      </c>
      <c r="I33" s="340"/>
      <c r="J33" s="340"/>
      <c r="K33" s="340"/>
    </row>
    <row r="34" spans="2:11">
      <c r="B34" s="338" t="s">
        <v>579</v>
      </c>
      <c r="C34" s="339" t="s">
        <v>580</v>
      </c>
      <c r="D34" s="340">
        <v>8000000</v>
      </c>
      <c r="E34" s="338">
        <v>8000000</v>
      </c>
      <c r="F34" s="338">
        <v>0</v>
      </c>
      <c r="G34" s="338"/>
      <c r="H34" s="340">
        <v>16000000</v>
      </c>
      <c r="I34" s="340"/>
      <c r="J34" s="340"/>
      <c r="K34" s="340"/>
    </row>
    <row r="35" spans="2:11">
      <c r="B35" s="338" t="s">
        <v>581</v>
      </c>
      <c r="C35" s="339" t="s">
        <v>582</v>
      </c>
      <c r="D35" s="340">
        <v>12000000</v>
      </c>
      <c r="E35" s="338">
        <v>8000000</v>
      </c>
      <c r="F35" s="338">
        <v>62027</v>
      </c>
      <c r="G35" s="338"/>
      <c r="H35" s="340">
        <v>19937973</v>
      </c>
      <c r="I35" s="340"/>
      <c r="J35" s="340"/>
      <c r="K35" s="340"/>
    </row>
    <row r="36" spans="2:11">
      <c r="B36" s="338" t="s">
        <v>583</v>
      </c>
      <c r="C36" s="339" t="s">
        <v>584</v>
      </c>
      <c r="D36" s="340">
        <v>10000000</v>
      </c>
      <c r="E36" s="338">
        <v>30000000</v>
      </c>
      <c r="F36" s="338">
        <v>0</v>
      </c>
      <c r="G36" s="338"/>
      <c r="H36" s="340">
        <v>40000000</v>
      </c>
      <c r="I36" s="340"/>
      <c r="J36" s="340"/>
      <c r="K36" s="340"/>
    </row>
    <row r="37" spans="2:11">
      <c r="B37" s="338" t="s">
        <v>585</v>
      </c>
      <c r="C37" s="339" t="s">
        <v>586</v>
      </c>
      <c r="D37" s="340">
        <v>72999000</v>
      </c>
      <c r="E37" s="338">
        <v>93135500</v>
      </c>
      <c r="F37" s="338">
        <v>0</v>
      </c>
      <c r="G37" s="338"/>
      <c r="H37" s="340">
        <v>166134500</v>
      </c>
      <c r="I37" s="340"/>
      <c r="J37" s="340"/>
      <c r="K37" s="340"/>
    </row>
    <row r="38" spans="2:11">
      <c r="B38" s="338" t="s">
        <v>587</v>
      </c>
      <c r="C38" s="339" t="s">
        <v>588</v>
      </c>
      <c r="D38" s="340">
        <v>1000</v>
      </c>
      <c r="E38" s="338">
        <v>2999000</v>
      </c>
      <c r="F38" s="338">
        <v>0</v>
      </c>
      <c r="G38" s="338"/>
      <c r="H38" s="340">
        <v>3000000</v>
      </c>
      <c r="I38" s="340"/>
      <c r="J38" s="340"/>
      <c r="K38" s="340"/>
    </row>
    <row r="39" spans="2:11">
      <c r="B39" s="338" t="s">
        <v>589</v>
      </c>
      <c r="C39" s="339" t="s">
        <v>590</v>
      </c>
      <c r="D39" s="340">
        <v>2000000</v>
      </c>
      <c r="E39" s="338">
        <v>3000000</v>
      </c>
      <c r="F39" s="338">
        <v>0</v>
      </c>
      <c r="G39" s="338"/>
      <c r="H39" s="340">
        <v>5000000</v>
      </c>
      <c r="I39" s="340"/>
      <c r="J39" s="340"/>
      <c r="K39" s="340"/>
    </row>
    <row r="40" spans="2:11">
      <c r="B40" s="338" t="s">
        <v>591</v>
      </c>
      <c r="C40" s="339" t="s">
        <v>592</v>
      </c>
      <c r="D40" s="340">
        <v>1200000</v>
      </c>
      <c r="E40" s="338">
        <v>0</v>
      </c>
      <c r="F40" s="338">
        <v>0</v>
      </c>
      <c r="G40" s="338"/>
      <c r="H40" s="340">
        <v>1200000</v>
      </c>
      <c r="I40" s="340"/>
      <c r="J40" s="340"/>
      <c r="K40" s="340"/>
    </row>
    <row r="41" spans="2:11">
      <c r="B41" s="338" t="s">
        <v>593</v>
      </c>
      <c r="C41" s="339" t="s">
        <v>594</v>
      </c>
      <c r="D41" s="340">
        <v>9200000</v>
      </c>
      <c r="E41" s="338">
        <v>0</v>
      </c>
      <c r="F41" s="338">
        <v>0</v>
      </c>
      <c r="G41" s="338"/>
      <c r="H41" s="340">
        <v>9200000</v>
      </c>
      <c r="I41" s="340"/>
      <c r="J41" s="340"/>
      <c r="K41" s="340"/>
    </row>
    <row r="42" spans="2:11">
      <c r="B42" s="338" t="s">
        <v>595</v>
      </c>
      <c r="C42" s="339" t="s">
        <v>596</v>
      </c>
      <c r="D42" s="340">
        <v>5598000</v>
      </c>
      <c r="E42" s="338">
        <v>6600500</v>
      </c>
      <c r="F42" s="338">
        <v>0</v>
      </c>
      <c r="G42" s="338"/>
      <c r="H42" s="340">
        <v>12198500</v>
      </c>
      <c r="I42" s="340"/>
      <c r="J42" s="340"/>
      <c r="K42" s="340"/>
    </row>
    <row r="43" spans="2:11">
      <c r="B43" s="338" t="s">
        <v>597</v>
      </c>
      <c r="C43" s="339" t="s">
        <v>598</v>
      </c>
      <c r="D43" s="340">
        <v>2000000</v>
      </c>
      <c r="E43" s="338">
        <v>4000000</v>
      </c>
      <c r="F43" s="338">
        <v>0</v>
      </c>
      <c r="G43" s="338"/>
      <c r="H43" s="340">
        <v>6000000</v>
      </c>
      <c r="I43" s="340"/>
      <c r="J43" s="340"/>
      <c r="K43" s="340"/>
    </row>
    <row r="44" spans="2:11">
      <c r="B44" s="338" t="s">
        <v>599</v>
      </c>
      <c r="C44" s="339" t="s">
        <v>600</v>
      </c>
      <c r="D44" s="340">
        <v>7000000</v>
      </c>
      <c r="E44" s="338">
        <v>0</v>
      </c>
      <c r="F44" s="338">
        <v>0</v>
      </c>
      <c r="G44" s="338"/>
      <c r="H44" s="340">
        <v>7000000</v>
      </c>
      <c r="I44" s="340"/>
      <c r="J44" s="340"/>
      <c r="K44" s="340"/>
    </row>
    <row r="45" spans="2:11">
      <c r="B45" s="338" t="s">
        <v>601</v>
      </c>
      <c r="C45" s="339" t="s">
        <v>602</v>
      </c>
      <c r="D45" s="340">
        <v>5000000</v>
      </c>
      <c r="E45" s="338">
        <v>0</v>
      </c>
      <c r="F45" s="338">
        <v>0</v>
      </c>
      <c r="G45" s="338"/>
      <c r="H45" s="340">
        <v>5000000</v>
      </c>
      <c r="I45" s="340"/>
      <c r="J45" s="340"/>
      <c r="K45" s="340"/>
    </row>
    <row r="46" spans="2:11">
      <c r="B46" s="338" t="s">
        <v>603</v>
      </c>
      <c r="C46" s="339" t="s">
        <v>604</v>
      </c>
      <c r="D46" s="340">
        <v>8000000</v>
      </c>
      <c r="E46" s="338">
        <v>46000000</v>
      </c>
      <c r="F46" s="338">
        <v>0</v>
      </c>
      <c r="G46" s="338"/>
      <c r="H46" s="340">
        <v>54000000</v>
      </c>
      <c r="I46" s="340"/>
      <c r="J46" s="340"/>
      <c r="K46" s="340"/>
    </row>
    <row r="47" spans="2:11">
      <c r="B47" s="338" t="s">
        <v>605</v>
      </c>
      <c r="C47" s="339" t="s">
        <v>606</v>
      </c>
      <c r="D47" s="340">
        <v>16000000</v>
      </c>
      <c r="E47" s="338">
        <v>12000000</v>
      </c>
      <c r="F47" s="338">
        <v>0</v>
      </c>
      <c r="G47" s="338"/>
      <c r="H47" s="340">
        <v>28000000</v>
      </c>
      <c r="I47" s="340"/>
      <c r="J47" s="340"/>
      <c r="K47" s="340"/>
    </row>
    <row r="48" spans="2:11">
      <c r="B48" s="338" t="s">
        <v>607</v>
      </c>
      <c r="C48" s="339" t="s">
        <v>608</v>
      </c>
      <c r="D48" s="340">
        <v>1000</v>
      </c>
      <c r="E48" s="338">
        <v>0</v>
      </c>
      <c r="F48" s="338">
        <v>0</v>
      </c>
      <c r="G48" s="338"/>
      <c r="H48" s="340">
        <v>1000</v>
      </c>
      <c r="I48" s="340"/>
      <c r="J48" s="340"/>
      <c r="K48" s="340"/>
    </row>
    <row r="49" spans="2:11">
      <c r="B49" s="338" t="s">
        <v>609</v>
      </c>
      <c r="C49" s="339" t="s">
        <v>610</v>
      </c>
      <c r="D49" s="340">
        <v>4000000</v>
      </c>
      <c r="E49" s="338">
        <v>0</v>
      </c>
      <c r="F49" s="338">
        <v>0</v>
      </c>
      <c r="G49" s="338"/>
      <c r="H49" s="340">
        <v>4000000</v>
      </c>
      <c r="I49" s="340"/>
      <c r="J49" s="340"/>
      <c r="K49" s="340"/>
    </row>
    <row r="50" spans="2:11">
      <c r="B50" s="338" t="s">
        <v>611</v>
      </c>
      <c r="C50" s="339" t="s">
        <v>612</v>
      </c>
      <c r="D50" s="340">
        <v>3800000</v>
      </c>
      <c r="E50" s="338">
        <v>2000000</v>
      </c>
      <c r="F50" s="338">
        <v>0</v>
      </c>
      <c r="G50" s="338"/>
      <c r="H50" s="340">
        <v>5800000</v>
      </c>
      <c r="I50" s="340"/>
      <c r="J50" s="340"/>
      <c r="K50" s="340"/>
    </row>
    <row r="51" spans="2:11">
      <c r="B51" s="338" t="s">
        <v>613</v>
      </c>
      <c r="C51" s="339" t="s">
        <v>614</v>
      </c>
      <c r="D51" s="340">
        <v>2000000</v>
      </c>
      <c r="E51" s="338">
        <v>4400000</v>
      </c>
      <c r="F51" s="338">
        <v>0</v>
      </c>
      <c r="G51" s="338"/>
      <c r="H51" s="340">
        <v>6400000</v>
      </c>
      <c r="I51" s="340"/>
      <c r="J51" s="340"/>
      <c r="K51" s="340"/>
    </row>
    <row r="52" spans="2:11">
      <c r="B52" s="338" t="s">
        <v>615</v>
      </c>
      <c r="C52" s="339" t="s">
        <v>616</v>
      </c>
      <c r="D52" s="340">
        <v>2000000</v>
      </c>
      <c r="E52" s="338">
        <v>3000000</v>
      </c>
      <c r="F52" s="338">
        <v>0</v>
      </c>
      <c r="G52" s="338"/>
      <c r="H52" s="340">
        <v>5000000</v>
      </c>
      <c r="I52" s="340"/>
      <c r="J52" s="340"/>
      <c r="K52" s="340"/>
    </row>
    <row r="53" spans="2:11">
      <c r="B53" s="338" t="s">
        <v>617</v>
      </c>
      <c r="C53" s="339" t="s">
        <v>618</v>
      </c>
      <c r="D53" s="340">
        <v>4000000</v>
      </c>
      <c r="E53" s="338">
        <v>0</v>
      </c>
      <c r="F53" s="338">
        <v>0</v>
      </c>
      <c r="G53" s="338"/>
      <c r="H53" s="340">
        <v>4000000</v>
      </c>
      <c r="I53" s="340"/>
      <c r="J53" s="340"/>
      <c r="K53" s="340"/>
    </row>
    <row r="54" spans="2:11">
      <c r="B54" s="338" t="s">
        <v>619</v>
      </c>
      <c r="C54" s="339" t="s">
        <v>620</v>
      </c>
      <c r="D54" s="340">
        <v>1198000</v>
      </c>
      <c r="E54" s="338">
        <v>3802000</v>
      </c>
      <c r="F54" s="338">
        <v>0</v>
      </c>
      <c r="G54" s="338"/>
      <c r="H54" s="340">
        <v>5000000</v>
      </c>
      <c r="I54" s="340"/>
      <c r="J54" s="340"/>
      <c r="K54" s="340"/>
    </row>
    <row r="55" spans="2:11">
      <c r="B55" s="338" t="s">
        <v>621</v>
      </c>
      <c r="C55" s="339" t="s">
        <v>622</v>
      </c>
      <c r="D55" s="340">
        <v>1000</v>
      </c>
      <c r="E55" s="338">
        <v>5334000</v>
      </c>
      <c r="F55" s="338">
        <v>0</v>
      </c>
      <c r="G55" s="338"/>
      <c r="H55" s="340">
        <v>5335000</v>
      </c>
      <c r="I55" s="340"/>
      <c r="J55" s="340"/>
      <c r="K55" s="340"/>
    </row>
    <row r="56" spans="2:11">
      <c r="B56" s="338" t="s">
        <v>623</v>
      </c>
      <c r="C56" s="339" t="s">
        <v>624</v>
      </c>
      <c r="D56" s="340">
        <v>21000000</v>
      </c>
      <c r="E56" s="338">
        <v>40000000</v>
      </c>
      <c r="F56" s="338">
        <v>0</v>
      </c>
      <c r="G56" s="338"/>
      <c r="H56" s="340">
        <v>61000000</v>
      </c>
      <c r="I56" s="340"/>
      <c r="J56" s="340"/>
      <c r="K56" s="340"/>
    </row>
    <row r="57" spans="2:11">
      <c r="B57" s="338" t="s">
        <v>625</v>
      </c>
      <c r="C57" s="339" t="s">
        <v>626</v>
      </c>
      <c r="D57" s="340">
        <v>1000000</v>
      </c>
      <c r="E57" s="338">
        <v>0</v>
      </c>
      <c r="F57" s="338">
        <v>0</v>
      </c>
      <c r="G57" s="338"/>
      <c r="H57" s="340">
        <v>1000000</v>
      </c>
      <c r="I57" s="340"/>
      <c r="J57" s="340"/>
      <c r="K57" s="340"/>
    </row>
    <row r="58" spans="2:11">
      <c r="B58" s="338" t="s">
        <v>627</v>
      </c>
      <c r="C58" s="339" t="s">
        <v>628</v>
      </c>
      <c r="D58" s="340">
        <v>15000000</v>
      </c>
      <c r="E58" s="338">
        <v>40000000</v>
      </c>
      <c r="F58" s="338">
        <v>0</v>
      </c>
      <c r="G58" s="338"/>
      <c r="H58" s="340">
        <v>55000000</v>
      </c>
      <c r="I58" s="340"/>
      <c r="J58" s="340"/>
      <c r="K58" s="340"/>
    </row>
    <row r="59" spans="2:11">
      <c r="B59" s="338" t="s">
        <v>629</v>
      </c>
      <c r="C59" s="339" t="s">
        <v>630</v>
      </c>
      <c r="D59" s="340">
        <v>5000000</v>
      </c>
      <c r="E59" s="338">
        <v>0</v>
      </c>
      <c r="F59" s="338">
        <v>0</v>
      </c>
      <c r="G59" s="338"/>
      <c r="H59" s="340">
        <v>5000000</v>
      </c>
      <c r="I59" s="340"/>
      <c r="J59" s="340"/>
      <c r="K59" s="340"/>
    </row>
    <row r="60" spans="2:11" s="344" customFormat="1">
      <c r="B60" s="341" t="s">
        <v>631</v>
      </c>
      <c r="C60" s="342" t="s">
        <v>632</v>
      </c>
      <c r="D60" s="343">
        <v>2000</v>
      </c>
      <c r="E60" s="341">
        <v>0</v>
      </c>
      <c r="F60" s="341">
        <v>0</v>
      </c>
      <c r="G60" s="341"/>
      <c r="H60" s="343">
        <v>2000</v>
      </c>
      <c r="I60" s="343"/>
      <c r="J60" s="343"/>
      <c r="K60" s="343"/>
    </row>
    <row r="61" spans="2:11">
      <c r="B61" s="338" t="s">
        <v>633</v>
      </c>
      <c r="C61" s="339" t="s">
        <v>634</v>
      </c>
      <c r="D61" s="340">
        <v>2000</v>
      </c>
      <c r="E61" s="338">
        <v>0</v>
      </c>
      <c r="F61" s="338">
        <v>0</v>
      </c>
      <c r="G61" s="338"/>
      <c r="H61" s="340">
        <v>2000</v>
      </c>
      <c r="I61" s="340"/>
      <c r="J61" s="340"/>
      <c r="K61" s="340"/>
    </row>
    <row r="62" spans="2:11">
      <c r="B62" s="338" t="s">
        <v>635</v>
      </c>
      <c r="C62" s="339" t="s">
        <v>636</v>
      </c>
      <c r="D62" s="340">
        <v>1000</v>
      </c>
      <c r="E62" s="338">
        <v>0</v>
      </c>
      <c r="F62" s="338">
        <v>0</v>
      </c>
      <c r="G62" s="338"/>
      <c r="H62" s="340">
        <v>1000</v>
      </c>
      <c r="I62" s="340"/>
      <c r="J62" s="340"/>
      <c r="K62" s="340"/>
    </row>
    <row r="63" spans="2:11">
      <c r="B63" s="338" t="s">
        <v>637</v>
      </c>
      <c r="C63" s="339" t="s">
        <v>638</v>
      </c>
      <c r="D63" s="340">
        <v>1000</v>
      </c>
      <c r="E63" s="338">
        <v>0</v>
      </c>
      <c r="F63" s="338">
        <v>0</v>
      </c>
      <c r="G63" s="338"/>
      <c r="H63" s="340">
        <v>1000</v>
      </c>
      <c r="I63" s="340"/>
      <c r="J63" s="340"/>
      <c r="K63" s="340"/>
    </row>
    <row r="64" spans="2:11">
      <c r="B64" s="338" t="s">
        <v>639</v>
      </c>
      <c r="C64" s="339" t="s">
        <v>640</v>
      </c>
      <c r="D64" s="340">
        <v>0</v>
      </c>
      <c r="E64" s="338">
        <v>0</v>
      </c>
      <c r="F64" s="338">
        <v>0</v>
      </c>
      <c r="G64" s="338"/>
      <c r="H64" s="340">
        <v>0</v>
      </c>
      <c r="I64" s="340"/>
      <c r="J64" s="340"/>
      <c r="K64" s="340"/>
    </row>
    <row r="65" spans="2:11">
      <c r="B65" s="338" t="s">
        <v>641</v>
      </c>
      <c r="C65" s="339" t="s">
        <v>642</v>
      </c>
      <c r="D65" s="340">
        <v>1000</v>
      </c>
      <c r="E65" s="338">
        <v>0</v>
      </c>
      <c r="F65" s="338">
        <v>0</v>
      </c>
      <c r="G65" s="338"/>
      <c r="H65" s="340">
        <v>1000</v>
      </c>
      <c r="I65" s="340"/>
      <c r="J65" s="340"/>
      <c r="K65" s="340"/>
    </row>
    <row r="66" spans="2:11">
      <c r="B66" s="338" t="s">
        <v>643</v>
      </c>
      <c r="C66" s="339" t="s">
        <v>638</v>
      </c>
      <c r="D66" s="340">
        <v>1000</v>
      </c>
      <c r="E66" s="338">
        <v>0</v>
      </c>
      <c r="F66" s="338">
        <v>0</v>
      </c>
      <c r="G66" s="338"/>
      <c r="H66" s="340">
        <v>1000</v>
      </c>
      <c r="I66" s="340"/>
      <c r="J66" s="340"/>
      <c r="K66" s="340"/>
    </row>
    <row r="67" spans="2:11" s="344" customFormat="1">
      <c r="B67" s="341" t="s">
        <v>644</v>
      </c>
      <c r="C67" s="342" t="s">
        <v>645</v>
      </c>
      <c r="D67" s="343">
        <v>3438820493</v>
      </c>
      <c r="E67" s="341">
        <v>375081535</v>
      </c>
      <c r="F67" s="341">
        <v>273171558</v>
      </c>
      <c r="G67" s="341"/>
      <c r="H67" s="343">
        <v>3540730470</v>
      </c>
      <c r="I67" s="343"/>
      <c r="J67" s="343"/>
      <c r="K67" s="343"/>
    </row>
    <row r="68" spans="2:11" s="348" customFormat="1">
      <c r="B68" s="345" t="s">
        <v>646</v>
      </c>
      <c r="C68" s="346" t="s">
        <v>647</v>
      </c>
      <c r="D68" s="347">
        <v>207710555</v>
      </c>
      <c r="E68" s="345">
        <v>0</v>
      </c>
      <c r="F68" s="345">
        <v>0</v>
      </c>
      <c r="G68" s="345"/>
      <c r="H68" s="347">
        <v>207710555</v>
      </c>
      <c r="I68" s="347">
        <f>+H68*1.03</f>
        <v>213941871.65000001</v>
      </c>
      <c r="J68" s="347">
        <f t="shared" ref="J68:K68" si="0">+I68*1.03</f>
        <v>220360127.79950002</v>
      </c>
      <c r="K68" s="347">
        <f t="shared" si="0"/>
        <v>226970931.63348502</v>
      </c>
    </row>
    <row r="69" spans="2:11" s="348" customFormat="1">
      <c r="B69" s="345" t="s">
        <v>648</v>
      </c>
      <c r="C69" s="346" t="s">
        <v>649</v>
      </c>
      <c r="D69" s="347">
        <v>110626555</v>
      </c>
      <c r="E69" s="345">
        <v>0</v>
      </c>
      <c r="F69" s="345">
        <v>0</v>
      </c>
      <c r="G69" s="345"/>
      <c r="H69" s="347">
        <v>110626555</v>
      </c>
      <c r="I69" s="347">
        <f t="shared" ref="I69:K84" si="1">+H69*1.03</f>
        <v>113945351.65000001</v>
      </c>
      <c r="J69" s="347">
        <f t="shared" si="1"/>
        <v>117363712.19950001</v>
      </c>
      <c r="K69" s="347">
        <f t="shared" si="1"/>
        <v>120884623.56548502</v>
      </c>
    </row>
    <row r="70" spans="2:11" s="348" customFormat="1">
      <c r="B70" s="345" t="s">
        <v>650</v>
      </c>
      <c r="C70" s="346" t="s">
        <v>651</v>
      </c>
      <c r="D70" s="347">
        <v>110626555</v>
      </c>
      <c r="E70" s="345">
        <v>0</v>
      </c>
      <c r="F70" s="345">
        <v>0</v>
      </c>
      <c r="G70" s="345"/>
      <c r="H70" s="347">
        <v>110626555</v>
      </c>
      <c r="I70" s="347">
        <f t="shared" si="1"/>
        <v>113945351.65000001</v>
      </c>
      <c r="J70" s="347">
        <f t="shared" si="1"/>
        <v>117363712.19950001</v>
      </c>
      <c r="K70" s="347">
        <f t="shared" si="1"/>
        <v>120884623.56548502</v>
      </c>
    </row>
    <row r="71" spans="2:11" s="348" customFormat="1" ht="24">
      <c r="B71" s="345" t="s">
        <v>652</v>
      </c>
      <c r="C71" s="346" t="s">
        <v>653</v>
      </c>
      <c r="D71" s="347">
        <v>1000000</v>
      </c>
      <c r="E71" s="345">
        <v>0</v>
      </c>
      <c r="F71" s="345">
        <v>0</v>
      </c>
      <c r="G71" s="345"/>
      <c r="H71" s="349">
        <v>1000000</v>
      </c>
      <c r="I71" s="349">
        <f t="shared" si="1"/>
        <v>1030000</v>
      </c>
      <c r="J71" s="349">
        <f t="shared" si="1"/>
        <v>1060900</v>
      </c>
      <c r="K71" s="349">
        <f t="shared" si="1"/>
        <v>1092727</v>
      </c>
    </row>
    <row r="72" spans="2:11" s="348" customFormat="1" ht="24">
      <c r="B72" s="345" t="s">
        <v>654</v>
      </c>
      <c r="C72" s="346" t="s">
        <v>655</v>
      </c>
      <c r="D72" s="347">
        <v>35752555</v>
      </c>
      <c r="E72" s="345">
        <v>0</v>
      </c>
      <c r="F72" s="345">
        <v>0</v>
      </c>
      <c r="G72" s="345"/>
      <c r="H72" s="336">
        <v>35752555</v>
      </c>
      <c r="I72" s="336">
        <f t="shared" si="1"/>
        <v>36825131.649999999</v>
      </c>
      <c r="J72" s="336">
        <f t="shared" si="1"/>
        <v>37929885.5995</v>
      </c>
      <c r="K72" s="336">
        <f t="shared" si="1"/>
        <v>39067782.167484999</v>
      </c>
    </row>
    <row r="73" spans="2:11" s="348" customFormat="1">
      <c r="B73" s="345" t="s">
        <v>656</v>
      </c>
      <c r="C73" s="346" t="s">
        <v>657</v>
      </c>
      <c r="D73" s="347">
        <v>20000000</v>
      </c>
      <c r="E73" s="345">
        <v>0</v>
      </c>
      <c r="F73" s="345">
        <v>0</v>
      </c>
      <c r="G73" s="345"/>
      <c r="H73" s="350">
        <v>20000000</v>
      </c>
      <c r="I73" s="350">
        <f t="shared" si="1"/>
        <v>20600000</v>
      </c>
      <c r="J73" s="350">
        <f t="shared" si="1"/>
        <v>21218000</v>
      </c>
      <c r="K73" s="350">
        <f t="shared" si="1"/>
        <v>21854540</v>
      </c>
    </row>
    <row r="74" spans="2:11" s="348" customFormat="1" ht="24">
      <c r="B74" s="345" t="s">
        <v>658</v>
      </c>
      <c r="C74" s="346" t="s">
        <v>659</v>
      </c>
      <c r="D74" s="347">
        <v>29000000</v>
      </c>
      <c r="E74" s="345">
        <v>0</v>
      </c>
      <c r="F74" s="345">
        <v>0</v>
      </c>
      <c r="G74" s="345"/>
      <c r="H74" s="351">
        <v>29000000</v>
      </c>
      <c r="I74" s="351">
        <f t="shared" si="1"/>
        <v>29870000</v>
      </c>
      <c r="J74" s="351">
        <f t="shared" si="1"/>
        <v>30766100</v>
      </c>
      <c r="K74" s="351">
        <f t="shared" si="1"/>
        <v>31689083</v>
      </c>
    </row>
    <row r="75" spans="2:11" s="348" customFormat="1" ht="24">
      <c r="B75" s="345" t="s">
        <v>660</v>
      </c>
      <c r="C75" s="346" t="s">
        <v>661</v>
      </c>
      <c r="D75" s="347">
        <v>6000000</v>
      </c>
      <c r="E75" s="345">
        <v>0</v>
      </c>
      <c r="F75" s="345">
        <v>0</v>
      </c>
      <c r="G75" s="345"/>
      <c r="H75" s="352">
        <v>6000000</v>
      </c>
      <c r="I75" s="347">
        <f t="shared" si="1"/>
        <v>6180000</v>
      </c>
      <c r="J75" s="347">
        <f t="shared" si="1"/>
        <v>6365400</v>
      </c>
      <c r="K75" s="347">
        <f t="shared" si="1"/>
        <v>6556362</v>
      </c>
    </row>
    <row r="76" spans="2:11" s="348" customFormat="1">
      <c r="B76" s="345" t="s">
        <v>662</v>
      </c>
      <c r="C76" s="346" t="s">
        <v>663</v>
      </c>
      <c r="D76" s="347">
        <v>9874000</v>
      </c>
      <c r="E76" s="345">
        <v>0</v>
      </c>
      <c r="F76" s="345">
        <v>0</v>
      </c>
      <c r="G76" s="345"/>
      <c r="H76" s="343">
        <v>9874000</v>
      </c>
      <c r="I76" s="343">
        <f t="shared" si="1"/>
        <v>10170220</v>
      </c>
      <c r="J76" s="343">
        <f t="shared" si="1"/>
        <v>10475326.6</v>
      </c>
      <c r="K76" s="343">
        <f t="shared" si="1"/>
        <v>10789586.398</v>
      </c>
    </row>
    <row r="77" spans="2:11" s="348" customFormat="1">
      <c r="B77" s="345" t="s">
        <v>664</v>
      </c>
      <c r="C77" s="346" t="s">
        <v>665</v>
      </c>
      <c r="D77" s="347">
        <v>9000000</v>
      </c>
      <c r="E77" s="345">
        <v>0</v>
      </c>
      <c r="F77" s="345">
        <v>0</v>
      </c>
      <c r="G77" s="345"/>
      <c r="H77" s="353">
        <v>9000000</v>
      </c>
      <c r="I77" s="353">
        <f t="shared" si="1"/>
        <v>9270000</v>
      </c>
      <c r="J77" s="353">
        <f t="shared" si="1"/>
        <v>9548100</v>
      </c>
      <c r="K77" s="353">
        <f t="shared" si="1"/>
        <v>9834543</v>
      </c>
    </row>
    <row r="78" spans="2:11" s="357" customFormat="1">
      <c r="B78" s="354" t="s">
        <v>666</v>
      </c>
      <c r="C78" s="355" t="s">
        <v>667</v>
      </c>
      <c r="D78" s="356">
        <v>97084000</v>
      </c>
      <c r="E78" s="354">
        <v>0</v>
      </c>
      <c r="F78" s="354">
        <v>0</v>
      </c>
      <c r="G78" s="354"/>
      <c r="H78" s="356">
        <v>97084000</v>
      </c>
      <c r="I78" s="356">
        <f t="shared" si="1"/>
        <v>99996520</v>
      </c>
      <c r="J78" s="356">
        <f t="shared" si="1"/>
        <v>102996415.60000001</v>
      </c>
      <c r="K78" s="356">
        <f t="shared" si="1"/>
        <v>106086308.06800002</v>
      </c>
    </row>
    <row r="79" spans="2:11" s="357" customFormat="1">
      <c r="B79" s="354" t="s">
        <v>668</v>
      </c>
      <c r="C79" s="355" t="s">
        <v>669</v>
      </c>
      <c r="D79" s="356">
        <v>97084000</v>
      </c>
      <c r="E79" s="354">
        <v>0</v>
      </c>
      <c r="F79" s="354">
        <v>0</v>
      </c>
      <c r="G79" s="354"/>
      <c r="H79" s="356">
        <v>97084000</v>
      </c>
      <c r="I79" s="356">
        <f t="shared" si="1"/>
        <v>99996520</v>
      </c>
      <c r="J79" s="356">
        <f t="shared" si="1"/>
        <v>102996415.60000001</v>
      </c>
      <c r="K79" s="356">
        <f t="shared" si="1"/>
        <v>106086308.06800002</v>
      </c>
    </row>
    <row r="80" spans="2:11" s="357" customFormat="1">
      <c r="B80" s="354" t="s">
        <v>670</v>
      </c>
      <c r="C80" s="355" t="s">
        <v>671</v>
      </c>
      <c r="D80" s="356">
        <v>97084000</v>
      </c>
      <c r="E80" s="354">
        <v>0</v>
      </c>
      <c r="F80" s="354">
        <v>0</v>
      </c>
      <c r="G80" s="354"/>
      <c r="H80" s="356">
        <v>97084000</v>
      </c>
      <c r="I80" s="356">
        <f t="shared" si="1"/>
        <v>99996520</v>
      </c>
      <c r="J80" s="356">
        <f t="shared" si="1"/>
        <v>102996415.60000001</v>
      </c>
      <c r="K80" s="356">
        <f t="shared" si="1"/>
        <v>106086308.06800002</v>
      </c>
    </row>
    <row r="81" spans="2:11" s="360" customFormat="1">
      <c r="B81" s="358" t="s">
        <v>672</v>
      </c>
      <c r="C81" s="359" t="s">
        <v>673</v>
      </c>
      <c r="D81" s="349">
        <v>23773276</v>
      </c>
      <c r="E81" s="358">
        <v>7813799</v>
      </c>
      <c r="F81" s="358">
        <v>0</v>
      </c>
      <c r="G81" s="358"/>
      <c r="H81" s="353">
        <v>31587075</v>
      </c>
      <c r="I81" s="353">
        <f t="shared" si="1"/>
        <v>32534687.25</v>
      </c>
      <c r="J81" s="353">
        <f t="shared" si="1"/>
        <v>33510727.8675</v>
      </c>
      <c r="K81" s="353">
        <f t="shared" si="1"/>
        <v>34516049.703524999</v>
      </c>
    </row>
    <row r="82" spans="2:11" s="360" customFormat="1">
      <c r="B82" s="358" t="s">
        <v>674</v>
      </c>
      <c r="C82" s="359" t="s">
        <v>675</v>
      </c>
      <c r="D82" s="349">
        <v>23773276</v>
      </c>
      <c r="E82" s="358">
        <v>7813799</v>
      </c>
      <c r="F82" s="358">
        <v>0</v>
      </c>
      <c r="G82" s="358"/>
      <c r="H82" s="353">
        <v>31587075</v>
      </c>
      <c r="I82" s="353">
        <f t="shared" si="1"/>
        <v>32534687.25</v>
      </c>
      <c r="J82" s="353">
        <f t="shared" si="1"/>
        <v>33510727.8675</v>
      </c>
      <c r="K82" s="353">
        <f t="shared" si="1"/>
        <v>34516049.703524999</v>
      </c>
    </row>
    <row r="83" spans="2:11" s="360" customFormat="1" ht="24">
      <c r="B83" s="358" t="s">
        <v>676</v>
      </c>
      <c r="C83" s="359" t="s">
        <v>677</v>
      </c>
      <c r="D83" s="349">
        <v>19773276</v>
      </c>
      <c r="E83" s="358">
        <v>6244000</v>
      </c>
      <c r="F83" s="358">
        <v>0</v>
      </c>
      <c r="G83" s="358"/>
      <c r="H83" s="353">
        <v>26017276</v>
      </c>
      <c r="I83" s="353">
        <f t="shared" si="1"/>
        <v>26797794.280000001</v>
      </c>
      <c r="J83" s="353">
        <f t="shared" si="1"/>
        <v>27601728.108400002</v>
      </c>
      <c r="K83" s="353">
        <f t="shared" si="1"/>
        <v>28429779.951652002</v>
      </c>
    </row>
    <row r="84" spans="2:11" s="360" customFormat="1">
      <c r="B84" s="358" t="s">
        <v>678</v>
      </c>
      <c r="C84" s="359" t="s">
        <v>679</v>
      </c>
      <c r="D84" s="349">
        <v>2000000</v>
      </c>
      <c r="E84" s="358">
        <v>0</v>
      </c>
      <c r="F84" s="358">
        <v>0</v>
      </c>
      <c r="G84" s="358"/>
      <c r="H84" s="353">
        <v>2000000</v>
      </c>
      <c r="I84" s="353">
        <f t="shared" si="1"/>
        <v>2060000</v>
      </c>
      <c r="J84" s="353">
        <f t="shared" si="1"/>
        <v>2121800</v>
      </c>
      <c r="K84" s="353">
        <f t="shared" si="1"/>
        <v>2185454</v>
      </c>
    </row>
    <row r="85" spans="2:11" s="360" customFormat="1">
      <c r="B85" s="358" t="s">
        <v>680</v>
      </c>
      <c r="C85" s="359" t="s">
        <v>681</v>
      </c>
      <c r="D85" s="349">
        <v>2000000</v>
      </c>
      <c r="E85" s="358">
        <v>1569799</v>
      </c>
      <c r="F85" s="358">
        <v>0</v>
      </c>
      <c r="G85" s="358"/>
      <c r="H85" s="353">
        <v>3569799</v>
      </c>
      <c r="I85" s="353">
        <f t="shared" ref="I85:K85" si="2">+H85*1.03</f>
        <v>3676892.97</v>
      </c>
      <c r="J85" s="353">
        <f t="shared" si="2"/>
        <v>3787199.7591000004</v>
      </c>
      <c r="K85" s="353">
        <f t="shared" si="2"/>
        <v>3900815.7518730005</v>
      </c>
    </row>
    <row r="86" spans="2:11" s="364" customFormat="1">
      <c r="B86" s="361" t="s">
        <v>682</v>
      </c>
      <c r="C86" s="362" t="s">
        <v>683</v>
      </c>
      <c r="D86" s="363">
        <v>1994279188</v>
      </c>
      <c r="E86" s="361">
        <v>98286851</v>
      </c>
      <c r="F86" s="361">
        <v>153177481</v>
      </c>
      <c r="G86" s="361"/>
      <c r="H86" s="363">
        <v>1939388558</v>
      </c>
      <c r="I86" s="363"/>
      <c r="J86" s="363"/>
      <c r="K86" s="363"/>
    </row>
    <row r="87" spans="2:11" s="364" customFormat="1">
      <c r="B87" s="361" t="s">
        <v>684</v>
      </c>
      <c r="C87" s="362" t="s">
        <v>685</v>
      </c>
      <c r="D87" s="363">
        <v>1036625271</v>
      </c>
      <c r="E87" s="361">
        <v>5493529</v>
      </c>
      <c r="F87" s="361">
        <v>59441712</v>
      </c>
      <c r="G87" s="361"/>
      <c r="H87" s="363">
        <v>982677088</v>
      </c>
      <c r="I87" s="363"/>
      <c r="J87" s="363"/>
      <c r="K87" s="363"/>
    </row>
    <row r="88" spans="2:11" s="364" customFormat="1">
      <c r="B88" s="361" t="s">
        <v>686</v>
      </c>
      <c r="C88" s="362" t="s">
        <v>687</v>
      </c>
      <c r="D88" s="363">
        <v>1036625271</v>
      </c>
      <c r="E88" s="361">
        <v>5493529</v>
      </c>
      <c r="F88" s="361">
        <v>59441712</v>
      </c>
      <c r="G88" s="361"/>
      <c r="H88" s="363">
        <v>982677088</v>
      </c>
      <c r="I88" s="363"/>
      <c r="J88" s="363"/>
      <c r="K88" s="363"/>
    </row>
    <row r="89" spans="2:11" s="364" customFormat="1">
      <c r="B89" s="361" t="s">
        <v>688</v>
      </c>
      <c r="C89" s="362" t="s">
        <v>689</v>
      </c>
      <c r="D89" s="363">
        <v>1036624271</v>
      </c>
      <c r="E89" s="361">
        <v>5493529</v>
      </c>
      <c r="F89" s="361">
        <v>59441712</v>
      </c>
      <c r="G89" s="361"/>
      <c r="H89" s="363">
        <v>982676088</v>
      </c>
      <c r="I89" s="363"/>
      <c r="J89" s="363"/>
      <c r="K89" s="363"/>
    </row>
    <row r="90" spans="2:11" s="364" customFormat="1">
      <c r="B90" s="361" t="s">
        <v>690</v>
      </c>
      <c r="C90" s="362" t="s">
        <v>691</v>
      </c>
      <c r="D90" s="363">
        <v>1000</v>
      </c>
      <c r="E90" s="361">
        <v>0</v>
      </c>
      <c r="F90" s="361">
        <v>0</v>
      </c>
      <c r="G90" s="361"/>
      <c r="H90" s="363">
        <v>1000</v>
      </c>
      <c r="I90" s="363"/>
      <c r="J90" s="363"/>
      <c r="K90" s="363"/>
    </row>
    <row r="91" spans="2:11" s="364" customFormat="1">
      <c r="B91" s="361" t="s">
        <v>692</v>
      </c>
      <c r="C91" s="362" t="s">
        <v>693</v>
      </c>
      <c r="D91" s="363">
        <v>4364214</v>
      </c>
      <c r="E91" s="361">
        <v>80901872</v>
      </c>
      <c r="F91" s="361">
        <v>74061628</v>
      </c>
      <c r="G91" s="361"/>
      <c r="H91" s="363">
        <v>11204458</v>
      </c>
      <c r="I91" s="363"/>
      <c r="J91" s="363"/>
      <c r="K91" s="363"/>
    </row>
    <row r="92" spans="2:11" s="364" customFormat="1">
      <c r="B92" s="361" t="s">
        <v>694</v>
      </c>
      <c r="C92" s="362" t="s">
        <v>695</v>
      </c>
      <c r="D92" s="363">
        <v>4364214</v>
      </c>
      <c r="E92" s="361">
        <v>80901872</v>
      </c>
      <c r="F92" s="361">
        <v>74061628</v>
      </c>
      <c r="G92" s="361"/>
      <c r="H92" s="363">
        <v>11204458</v>
      </c>
      <c r="I92" s="363"/>
      <c r="J92" s="363"/>
      <c r="K92" s="363"/>
    </row>
    <row r="93" spans="2:11" s="364" customFormat="1">
      <c r="B93" s="361" t="s">
        <v>696</v>
      </c>
      <c r="C93" s="362" t="s">
        <v>697</v>
      </c>
      <c r="D93" s="363">
        <v>4364214</v>
      </c>
      <c r="E93" s="361">
        <v>80901872</v>
      </c>
      <c r="F93" s="361">
        <v>74061628</v>
      </c>
      <c r="G93" s="361"/>
      <c r="H93" s="363">
        <v>11204458</v>
      </c>
      <c r="I93" s="363"/>
      <c r="J93" s="363"/>
      <c r="K93" s="363"/>
    </row>
    <row r="94" spans="2:11" s="364" customFormat="1">
      <c r="B94" s="361" t="s">
        <v>698</v>
      </c>
      <c r="C94" s="362" t="s">
        <v>699</v>
      </c>
      <c r="D94" s="363">
        <v>31073015</v>
      </c>
      <c r="E94" s="361">
        <v>0</v>
      </c>
      <c r="F94" s="361">
        <v>9279019</v>
      </c>
      <c r="G94" s="361"/>
      <c r="H94" s="363">
        <v>21793996</v>
      </c>
      <c r="I94" s="363"/>
      <c r="J94" s="363"/>
      <c r="K94" s="363"/>
    </row>
    <row r="95" spans="2:11" s="364" customFormat="1">
      <c r="B95" s="361" t="s">
        <v>700</v>
      </c>
      <c r="C95" s="362" t="s">
        <v>701</v>
      </c>
      <c r="D95" s="363">
        <v>31073015</v>
      </c>
      <c r="E95" s="361">
        <v>0</v>
      </c>
      <c r="F95" s="361">
        <v>9279019</v>
      </c>
      <c r="G95" s="361"/>
      <c r="H95" s="363">
        <v>21793996</v>
      </c>
      <c r="I95" s="363"/>
      <c r="J95" s="363"/>
      <c r="K95" s="363"/>
    </row>
    <row r="96" spans="2:11" s="364" customFormat="1">
      <c r="B96" s="361" t="s">
        <v>702</v>
      </c>
      <c r="C96" s="362" t="s">
        <v>703</v>
      </c>
      <c r="D96" s="363">
        <v>31073015</v>
      </c>
      <c r="E96" s="361">
        <v>0</v>
      </c>
      <c r="F96" s="361">
        <v>9279019</v>
      </c>
      <c r="G96" s="361"/>
      <c r="H96" s="363">
        <v>21793996</v>
      </c>
      <c r="I96" s="363"/>
      <c r="J96" s="363"/>
      <c r="K96" s="363"/>
    </row>
    <row r="97" spans="2:11" s="364" customFormat="1">
      <c r="B97" s="361" t="s">
        <v>704</v>
      </c>
      <c r="C97" s="362" t="s">
        <v>705</v>
      </c>
      <c r="D97" s="363">
        <v>24545862</v>
      </c>
      <c r="E97" s="361">
        <v>11891450</v>
      </c>
      <c r="F97" s="361">
        <v>10395122</v>
      </c>
      <c r="G97" s="361"/>
      <c r="H97" s="363">
        <v>26042190</v>
      </c>
      <c r="I97" s="363"/>
      <c r="J97" s="363"/>
      <c r="K97" s="363"/>
    </row>
    <row r="98" spans="2:11" s="364" customFormat="1">
      <c r="B98" s="361" t="s">
        <v>706</v>
      </c>
      <c r="C98" s="362" t="s">
        <v>707</v>
      </c>
      <c r="D98" s="363">
        <v>24545862</v>
      </c>
      <c r="E98" s="361">
        <v>11891450</v>
      </c>
      <c r="F98" s="361">
        <v>10395122</v>
      </c>
      <c r="G98" s="361"/>
      <c r="H98" s="363">
        <v>26042190</v>
      </c>
      <c r="I98" s="363"/>
      <c r="J98" s="363"/>
      <c r="K98" s="363"/>
    </row>
    <row r="99" spans="2:11" s="364" customFormat="1">
      <c r="B99" s="361" t="s">
        <v>708</v>
      </c>
      <c r="C99" s="362" t="s">
        <v>709</v>
      </c>
      <c r="D99" s="363">
        <v>4545862</v>
      </c>
      <c r="E99" s="361">
        <v>1891450</v>
      </c>
      <c r="F99" s="361">
        <v>1395122</v>
      </c>
      <c r="G99" s="361"/>
      <c r="H99" s="363">
        <v>5042190</v>
      </c>
      <c r="I99" s="363"/>
      <c r="J99" s="363"/>
      <c r="K99" s="363"/>
    </row>
    <row r="100" spans="2:11" s="364" customFormat="1">
      <c r="B100" s="361" t="s">
        <v>710</v>
      </c>
      <c r="C100" s="362" t="s">
        <v>711</v>
      </c>
      <c r="D100" s="363">
        <v>4000000</v>
      </c>
      <c r="E100" s="361">
        <v>2000000</v>
      </c>
      <c r="F100" s="361">
        <v>1000000</v>
      </c>
      <c r="G100" s="361"/>
      <c r="H100" s="363">
        <v>5000000</v>
      </c>
      <c r="I100" s="363"/>
      <c r="J100" s="363"/>
      <c r="K100" s="363"/>
    </row>
    <row r="101" spans="2:11" s="364" customFormat="1">
      <c r="B101" s="361" t="s">
        <v>712</v>
      </c>
      <c r="C101" s="362" t="s">
        <v>713</v>
      </c>
      <c r="D101" s="363">
        <v>4000000</v>
      </c>
      <c r="E101" s="361">
        <v>2000000</v>
      </c>
      <c r="F101" s="361">
        <v>2000000</v>
      </c>
      <c r="G101" s="361"/>
      <c r="H101" s="363">
        <v>4000000</v>
      </c>
      <c r="I101" s="363"/>
      <c r="J101" s="363"/>
      <c r="K101" s="363"/>
    </row>
    <row r="102" spans="2:11" s="364" customFormat="1">
      <c r="B102" s="361" t="s">
        <v>714</v>
      </c>
      <c r="C102" s="362" t="s">
        <v>715</v>
      </c>
      <c r="D102" s="363">
        <v>4000000</v>
      </c>
      <c r="E102" s="361">
        <v>2000000</v>
      </c>
      <c r="F102" s="361">
        <v>2000000</v>
      </c>
      <c r="G102" s="361"/>
      <c r="H102" s="363">
        <v>4000000</v>
      </c>
      <c r="I102" s="363"/>
      <c r="J102" s="363"/>
      <c r="K102" s="363"/>
    </row>
    <row r="103" spans="2:11" s="364" customFormat="1">
      <c r="B103" s="361" t="s">
        <v>716</v>
      </c>
      <c r="C103" s="362" t="s">
        <v>717</v>
      </c>
      <c r="D103" s="363">
        <v>4000000</v>
      </c>
      <c r="E103" s="361">
        <v>2000000</v>
      </c>
      <c r="F103" s="361">
        <v>2000000</v>
      </c>
      <c r="G103" s="361"/>
      <c r="H103" s="363">
        <v>4000000</v>
      </c>
      <c r="I103" s="363"/>
      <c r="J103" s="363"/>
      <c r="K103" s="363"/>
    </row>
    <row r="104" spans="2:11" s="364" customFormat="1">
      <c r="B104" s="361" t="s">
        <v>718</v>
      </c>
      <c r="C104" s="362" t="s">
        <v>719</v>
      </c>
      <c r="D104" s="363">
        <v>4000000</v>
      </c>
      <c r="E104" s="361">
        <v>2000000</v>
      </c>
      <c r="F104" s="361">
        <v>2000000</v>
      </c>
      <c r="G104" s="361"/>
      <c r="H104" s="363">
        <v>4000000</v>
      </c>
      <c r="I104" s="363"/>
      <c r="J104" s="363"/>
      <c r="K104" s="363"/>
    </row>
    <row r="105" spans="2:11" s="364" customFormat="1">
      <c r="B105" s="361" t="s">
        <v>720</v>
      </c>
      <c r="C105" s="362" t="s">
        <v>721</v>
      </c>
      <c r="D105" s="363">
        <v>884169826</v>
      </c>
      <c r="E105" s="361">
        <v>0</v>
      </c>
      <c r="F105" s="361">
        <v>0</v>
      </c>
      <c r="G105" s="361"/>
      <c r="H105" s="363">
        <v>884169826</v>
      </c>
      <c r="I105" s="363"/>
      <c r="J105" s="363"/>
      <c r="K105" s="363"/>
    </row>
    <row r="106" spans="2:11" s="364" customFormat="1">
      <c r="B106" s="361" t="s">
        <v>722</v>
      </c>
      <c r="C106" s="362" t="s">
        <v>723</v>
      </c>
      <c r="D106" s="363">
        <v>884169826</v>
      </c>
      <c r="E106" s="361">
        <v>0</v>
      </c>
      <c r="F106" s="361">
        <v>0</v>
      </c>
      <c r="G106" s="361"/>
      <c r="H106" s="363">
        <v>884169826</v>
      </c>
      <c r="I106" s="363"/>
      <c r="J106" s="363"/>
      <c r="K106" s="363"/>
    </row>
    <row r="107" spans="2:11" s="364" customFormat="1">
      <c r="B107" s="361" t="s">
        <v>724</v>
      </c>
      <c r="C107" s="362" t="s">
        <v>725</v>
      </c>
      <c r="D107" s="363">
        <v>884168826</v>
      </c>
      <c r="E107" s="361">
        <v>0</v>
      </c>
      <c r="F107" s="361">
        <v>0</v>
      </c>
      <c r="G107" s="361"/>
      <c r="H107" s="363">
        <v>884168826</v>
      </c>
      <c r="I107" s="363"/>
      <c r="J107" s="363"/>
      <c r="K107" s="363"/>
    </row>
    <row r="108" spans="2:11" s="364" customFormat="1">
      <c r="B108" s="361" t="s">
        <v>726</v>
      </c>
      <c r="C108" s="362" t="s">
        <v>727</v>
      </c>
      <c r="D108" s="363">
        <v>1000</v>
      </c>
      <c r="E108" s="361">
        <v>0</v>
      </c>
      <c r="F108" s="361">
        <v>0</v>
      </c>
      <c r="G108" s="361"/>
      <c r="H108" s="363">
        <v>1000</v>
      </c>
      <c r="I108" s="363"/>
      <c r="J108" s="363"/>
      <c r="K108" s="363"/>
    </row>
    <row r="109" spans="2:11" s="364" customFormat="1">
      <c r="B109" s="361" t="s">
        <v>728</v>
      </c>
      <c r="C109" s="362" t="s">
        <v>729</v>
      </c>
      <c r="D109" s="363">
        <v>13500000</v>
      </c>
      <c r="E109" s="361">
        <v>0</v>
      </c>
      <c r="F109" s="361">
        <v>0</v>
      </c>
      <c r="G109" s="361"/>
      <c r="H109" s="363">
        <v>13500000</v>
      </c>
      <c r="I109" s="363"/>
      <c r="J109" s="363"/>
      <c r="K109" s="363"/>
    </row>
    <row r="110" spans="2:11" s="364" customFormat="1">
      <c r="B110" s="361" t="s">
        <v>730</v>
      </c>
      <c r="C110" s="362" t="s">
        <v>723</v>
      </c>
      <c r="D110" s="363">
        <v>13500000</v>
      </c>
      <c r="E110" s="361">
        <v>0</v>
      </c>
      <c r="F110" s="361">
        <v>0</v>
      </c>
      <c r="G110" s="361"/>
      <c r="H110" s="363">
        <v>13500000</v>
      </c>
      <c r="I110" s="363"/>
      <c r="J110" s="363"/>
      <c r="K110" s="363"/>
    </row>
    <row r="111" spans="2:11" s="364" customFormat="1">
      <c r="B111" s="361" t="s">
        <v>731</v>
      </c>
      <c r="C111" s="362" t="s">
        <v>732</v>
      </c>
      <c r="D111" s="363">
        <v>13500000</v>
      </c>
      <c r="E111" s="361">
        <v>0</v>
      </c>
      <c r="F111" s="361">
        <v>0</v>
      </c>
      <c r="G111" s="361"/>
      <c r="H111" s="363">
        <v>13500000</v>
      </c>
      <c r="I111" s="363"/>
      <c r="J111" s="363"/>
      <c r="K111" s="363"/>
    </row>
    <row r="112" spans="2:11" s="364" customFormat="1">
      <c r="B112" s="361" t="s">
        <v>733</v>
      </c>
      <c r="C112" s="362" t="s">
        <v>734</v>
      </c>
      <c r="D112" s="363">
        <v>1000</v>
      </c>
      <c r="E112" s="361">
        <v>0</v>
      </c>
      <c r="F112" s="361">
        <v>0</v>
      </c>
      <c r="G112" s="361"/>
      <c r="H112" s="363">
        <v>1000</v>
      </c>
      <c r="I112" s="363"/>
      <c r="J112" s="363"/>
      <c r="K112" s="363"/>
    </row>
    <row r="113" spans="2:11" s="364" customFormat="1">
      <c r="B113" s="361" t="s">
        <v>735</v>
      </c>
      <c r="C113" s="362" t="s">
        <v>723</v>
      </c>
      <c r="D113" s="363">
        <v>1000</v>
      </c>
      <c r="E113" s="361">
        <v>0</v>
      </c>
      <c r="F113" s="361">
        <v>0</v>
      </c>
      <c r="G113" s="361"/>
      <c r="H113" s="363">
        <v>1000</v>
      </c>
      <c r="I113" s="363"/>
      <c r="J113" s="363"/>
      <c r="K113" s="363"/>
    </row>
    <row r="114" spans="2:11" s="364" customFormat="1">
      <c r="B114" s="361" t="s">
        <v>736</v>
      </c>
      <c r="C114" s="362" t="s">
        <v>737</v>
      </c>
      <c r="D114" s="363">
        <v>1000</v>
      </c>
      <c r="E114" s="361">
        <v>0</v>
      </c>
      <c r="F114" s="361">
        <v>0</v>
      </c>
      <c r="G114" s="361"/>
      <c r="H114" s="363">
        <v>1000</v>
      </c>
      <c r="I114" s="363"/>
      <c r="J114" s="363"/>
      <c r="K114" s="363"/>
    </row>
    <row r="115" spans="2:11" s="368" customFormat="1">
      <c r="B115" s="365" t="s">
        <v>738</v>
      </c>
      <c r="C115" s="366" t="s">
        <v>739</v>
      </c>
      <c r="D115" s="367">
        <v>323836261</v>
      </c>
      <c r="E115" s="365">
        <v>160854</v>
      </c>
      <c r="F115" s="365">
        <v>119911515</v>
      </c>
      <c r="G115" s="365"/>
      <c r="H115" s="367">
        <v>204085600</v>
      </c>
      <c r="I115" s="367">
        <f>+H115*1.03</f>
        <v>210208168</v>
      </c>
      <c r="J115" s="367">
        <f t="shared" ref="J115:K115" si="3">+I115*1.03</f>
        <v>216514413.03999999</v>
      </c>
      <c r="K115" s="367">
        <f t="shared" si="3"/>
        <v>223009845.4312</v>
      </c>
    </row>
    <row r="116" spans="2:11" s="372" customFormat="1">
      <c r="B116" s="369" t="s">
        <v>740</v>
      </c>
      <c r="C116" s="370" t="s">
        <v>741</v>
      </c>
      <c r="D116" s="371">
        <v>113004328</v>
      </c>
      <c r="E116" s="369">
        <v>160854</v>
      </c>
      <c r="F116" s="369">
        <v>42194907</v>
      </c>
      <c r="G116" s="369"/>
      <c r="H116" s="371">
        <v>70970275</v>
      </c>
      <c r="I116" s="371"/>
      <c r="J116" s="371"/>
      <c r="K116" s="371"/>
    </row>
    <row r="117" spans="2:11" s="372" customFormat="1">
      <c r="B117" s="369" t="s">
        <v>742</v>
      </c>
      <c r="C117" s="370" t="s">
        <v>651</v>
      </c>
      <c r="D117" s="371">
        <v>88716608</v>
      </c>
      <c r="E117" s="369">
        <v>160854</v>
      </c>
      <c r="F117" s="369">
        <v>42194907</v>
      </c>
      <c r="G117" s="373"/>
      <c r="H117" s="371">
        <v>46682555</v>
      </c>
      <c r="I117" s="371"/>
      <c r="J117" s="371"/>
      <c r="K117" s="371"/>
    </row>
    <row r="118" spans="2:11" s="372" customFormat="1">
      <c r="B118" s="369" t="s">
        <v>743</v>
      </c>
      <c r="C118" s="370" t="s">
        <v>744</v>
      </c>
      <c r="D118" s="371">
        <v>8000000</v>
      </c>
      <c r="E118" s="369">
        <v>0</v>
      </c>
      <c r="F118" s="369">
        <v>7000000</v>
      </c>
      <c r="G118" s="369"/>
      <c r="H118" s="374">
        <v>1000000</v>
      </c>
      <c r="I118" s="374">
        <f>+H118*1.03</f>
        <v>1030000</v>
      </c>
      <c r="J118" s="374">
        <f t="shared" ref="J118:K125" si="4">+I118*1.03</f>
        <v>1060900</v>
      </c>
      <c r="K118" s="374">
        <f t="shared" si="4"/>
        <v>1092727</v>
      </c>
    </row>
    <row r="119" spans="2:11" s="372" customFormat="1">
      <c r="B119" s="369" t="s">
        <v>745</v>
      </c>
      <c r="C119" s="370" t="s">
        <v>746</v>
      </c>
      <c r="D119" s="371">
        <v>10004328</v>
      </c>
      <c r="E119" s="369">
        <v>0</v>
      </c>
      <c r="F119" s="369">
        <v>9004328</v>
      </c>
      <c r="G119" s="369"/>
      <c r="H119" s="375">
        <v>1000000</v>
      </c>
      <c r="I119" s="375">
        <f t="shared" ref="I119:K134" si="5">+H119*1.03</f>
        <v>1030000</v>
      </c>
      <c r="J119" s="375">
        <f t="shared" si="4"/>
        <v>1060900</v>
      </c>
      <c r="K119" s="375">
        <f t="shared" si="4"/>
        <v>1092727</v>
      </c>
    </row>
    <row r="120" spans="2:11" s="372" customFormat="1" ht="24">
      <c r="B120" s="369" t="s">
        <v>747</v>
      </c>
      <c r="C120" s="370" t="s">
        <v>748</v>
      </c>
      <c r="D120" s="371">
        <v>30000000</v>
      </c>
      <c r="E120" s="369">
        <v>0</v>
      </c>
      <c r="F120" s="369">
        <v>0</v>
      </c>
      <c r="G120" s="369"/>
      <c r="H120" s="375">
        <v>30000000</v>
      </c>
      <c r="I120" s="375">
        <f t="shared" si="5"/>
        <v>30900000</v>
      </c>
      <c r="J120" s="375">
        <f t="shared" si="4"/>
        <v>31827000</v>
      </c>
      <c r="K120" s="375">
        <f t="shared" si="4"/>
        <v>32781810</v>
      </c>
    </row>
    <row r="121" spans="2:11" s="372" customFormat="1" ht="24">
      <c r="B121" s="369" t="s">
        <v>749</v>
      </c>
      <c r="C121" s="370" t="s">
        <v>750</v>
      </c>
      <c r="D121" s="371">
        <v>10000000</v>
      </c>
      <c r="E121" s="369">
        <v>160854</v>
      </c>
      <c r="F121" s="369">
        <v>2916673</v>
      </c>
      <c r="G121" s="369"/>
      <c r="H121" s="343">
        <v>7244181</v>
      </c>
      <c r="I121" s="343">
        <f t="shared" si="5"/>
        <v>7461506.4300000006</v>
      </c>
      <c r="J121" s="343">
        <f t="shared" si="4"/>
        <v>7685351.6229000008</v>
      </c>
      <c r="K121" s="343">
        <f t="shared" si="4"/>
        <v>7915912.1715870006</v>
      </c>
    </row>
    <row r="122" spans="2:11" s="372" customFormat="1" ht="24">
      <c r="B122" s="369" t="s">
        <v>751</v>
      </c>
      <c r="C122" s="370" t="s">
        <v>752</v>
      </c>
      <c r="D122" s="371">
        <v>25712280</v>
      </c>
      <c r="E122" s="369">
        <v>0</v>
      </c>
      <c r="F122" s="369">
        <v>19273906</v>
      </c>
      <c r="G122" s="369"/>
      <c r="H122" s="375">
        <v>6438374</v>
      </c>
      <c r="I122" s="375">
        <f t="shared" si="5"/>
        <v>6631525.2199999997</v>
      </c>
      <c r="J122" s="375">
        <f t="shared" si="4"/>
        <v>6830470.9765999997</v>
      </c>
      <c r="K122" s="375">
        <f t="shared" si="4"/>
        <v>7035385.1058980003</v>
      </c>
    </row>
    <row r="123" spans="2:11" s="372" customFormat="1">
      <c r="B123" s="369" t="s">
        <v>753</v>
      </c>
      <c r="C123" s="370" t="s">
        <v>754</v>
      </c>
      <c r="D123" s="371">
        <v>5000000</v>
      </c>
      <c r="E123" s="369">
        <v>0</v>
      </c>
      <c r="F123" s="369">
        <v>4000000</v>
      </c>
      <c r="G123" s="369"/>
      <c r="H123" s="376">
        <v>1000000</v>
      </c>
      <c r="I123" s="376">
        <f t="shared" si="5"/>
        <v>1030000</v>
      </c>
      <c r="J123" s="376">
        <f t="shared" si="4"/>
        <v>1060900</v>
      </c>
      <c r="K123" s="376">
        <f t="shared" si="4"/>
        <v>1092727</v>
      </c>
    </row>
    <row r="124" spans="2:11" s="372" customFormat="1" ht="24">
      <c r="B124" s="369" t="s">
        <v>755</v>
      </c>
      <c r="C124" s="370" t="s">
        <v>756</v>
      </c>
      <c r="D124" s="371">
        <v>24287720</v>
      </c>
      <c r="E124" s="369">
        <v>0</v>
      </c>
      <c r="F124" s="369">
        <v>0</v>
      </c>
      <c r="G124" s="369"/>
      <c r="H124" s="351">
        <v>24287720</v>
      </c>
      <c r="I124" s="351">
        <f t="shared" si="5"/>
        <v>25016351.600000001</v>
      </c>
      <c r="J124" s="351">
        <f t="shared" si="4"/>
        <v>25766842.148000002</v>
      </c>
      <c r="K124" s="351">
        <f t="shared" si="4"/>
        <v>26539847.412440002</v>
      </c>
    </row>
    <row r="125" spans="2:11" s="372" customFormat="1" ht="24">
      <c r="B125" s="369" t="s">
        <v>757</v>
      </c>
      <c r="C125" s="370" t="s">
        <v>758</v>
      </c>
      <c r="D125" s="371">
        <v>24287720</v>
      </c>
      <c r="E125" s="369">
        <v>0</v>
      </c>
      <c r="F125" s="369">
        <v>0</v>
      </c>
      <c r="G125" s="369"/>
      <c r="H125" s="351">
        <v>24287720</v>
      </c>
      <c r="I125" s="351">
        <f t="shared" si="5"/>
        <v>25016351.600000001</v>
      </c>
      <c r="J125" s="351">
        <f t="shared" si="4"/>
        <v>25766842.148000002</v>
      </c>
      <c r="K125" s="351">
        <f t="shared" si="4"/>
        <v>26539847.412440002</v>
      </c>
    </row>
    <row r="126" spans="2:11" s="380" customFormat="1">
      <c r="B126" s="377" t="s">
        <v>759</v>
      </c>
      <c r="C126" s="378" t="s">
        <v>760</v>
      </c>
      <c r="D126" s="379">
        <v>56502164</v>
      </c>
      <c r="E126" s="377">
        <v>0</v>
      </c>
      <c r="F126" s="377">
        <v>38358304</v>
      </c>
      <c r="G126" s="377"/>
      <c r="H126" s="379">
        <v>18143860</v>
      </c>
      <c r="I126" s="371">
        <f t="shared" si="5"/>
        <v>18688175.800000001</v>
      </c>
      <c r="J126" s="371">
        <f t="shared" si="5"/>
        <v>19248821.074000001</v>
      </c>
      <c r="K126" s="371">
        <f t="shared" si="5"/>
        <v>19826285.706220001</v>
      </c>
    </row>
    <row r="127" spans="2:11" s="380" customFormat="1">
      <c r="B127" s="377" t="s">
        <v>761</v>
      </c>
      <c r="C127" s="378" t="s">
        <v>651</v>
      </c>
      <c r="D127" s="379">
        <v>44358304</v>
      </c>
      <c r="E127" s="377">
        <v>0</v>
      </c>
      <c r="F127" s="377">
        <v>38358304</v>
      </c>
      <c r="G127" s="377"/>
      <c r="H127" s="353">
        <v>6000000</v>
      </c>
      <c r="I127" s="353">
        <f t="shared" si="5"/>
        <v>6180000</v>
      </c>
      <c r="J127" s="353">
        <f t="shared" si="5"/>
        <v>6365400</v>
      </c>
      <c r="K127" s="353">
        <f t="shared" si="5"/>
        <v>6556362</v>
      </c>
    </row>
    <row r="128" spans="2:11" s="380" customFormat="1">
      <c r="B128" s="377" t="s">
        <v>762</v>
      </c>
      <c r="C128" s="378" t="s">
        <v>763</v>
      </c>
      <c r="D128" s="379">
        <v>8000000</v>
      </c>
      <c r="E128" s="377">
        <v>0</v>
      </c>
      <c r="F128" s="377">
        <v>7000000</v>
      </c>
      <c r="G128" s="377"/>
      <c r="H128" s="351">
        <v>1000000</v>
      </c>
      <c r="I128" s="351">
        <f t="shared" si="5"/>
        <v>1030000</v>
      </c>
      <c r="J128" s="351">
        <f t="shared" si="5"/>
        <v>1060900</v>
      </c>
      <c r="K128" s="351">
        <f t="shared" si="5"/>
        <v>1092727</v>
      </c>
    </row>
    <row r="129" spans="2:11" s="380" customFormat="1">
      <c r="B129" s="377" t="s">
        <v>764</v>
      </c>
      <c r="C129" s="378" t="s">
        <v>765</v>
      </c>
      <c r="D129" s="379">
        <v>8000000</v>
      </c>
      <c r="E129" s="377">
        <v>0</v>
      </c>
      <c r="F129" s="377">
        <v>7000000</v>
      </c>
      <c r="G129" s="377"/>
      <c r="H129" s="353">
        <v>1000000</v>
      </c>
      <c r="I129" s="353">
        <f t="shared" si="5"/>
        <v>1030000</v>
      </c>
      <c r="J129" s="353">
        <f t="shared" si="5"/>
        <v>1060900</v>
      </c>
      <c r="K129" s="353">
        <f t="shared" si="5"/>
        <v>1092727</v>
      </c>
    </row>
    <row r="130" spans="2:11" s="380" customFormat="1" ht="24">
      <c r="B130" s="377" t="s">
        <v>766</v>
      </c>
      <c r="C130" s="378" t="s">
        <v>767</v>
      </c>
      <c r="D130" s="379">
        <v>10000000</v>
      </c>
      <c r="E130" s="377">
        <v>0</v>
      </c>
      <c r="F130" s="377">
        <v>9000000</v>
      </c>
      <c r="G130" s="377"/>
      <c r="H130" s="353">
        <v>1000000</v>
      </c>
      <c r="I130" s="353">
        <f t="shared" si="5"/>
        <v>1030000</v>
      </c>
      <c r="J130" s="353">
        <f t="shared" si="5"/>
        <v>1060900</v>
      </c>
      <c r="K130" s="353">
        <f t="shared" si="5"/>
        <v>1092727</v>
      </c>
    </row>
    <row r="131" spans="2:11" s="380" customFormat="1" ht="24">
      <c r="B131" s="377" t="s">
        <v>768</v>
      </c>
      <c r="C131" s="378" t="s">
        <v>769</v>
      </c>
      <c r="D131" s="379">
        <v>10000000</v>
      </c>
      <c r="E131" s="377">
        <v>0</v>
      </c>
      <c r="F131" s="377">
        <v>9000000</v>
      </c>
      <c r="G131" s="377"/>
      <c r="H131" s="353">
        <v>1000000</v>
      </c>
      <c r="I131" s="353">
        <f t="shared" si="5"/>
        <v>1030000</v>
      </c>
      <c r="J131" s="353">
        <f t="shared" si="5"/>
        <v>1060900</v>
      </c>
      <c r="K131" s="353">
        <f t="shared" si="5"/>
        <v>1092727</v>
      </c>
    </row>
    <row r="132" spans="2:11" s="380" customFormat="1" ht="24">
      <c r="B132" s="377" t="s">
        <v>770</v>
      </c>
      <c r="C132" s="378" t="s">
        <v>771</v>
      </c>
      <c r="D132" s="379">
        <v>5000000</v>
      </c>
      <c r="E132" s="377">
        <v>0</v>
      </c>
      <c r="F132" s="377">
        <v>4000000</v>
      </c>
      <c r="G132" s="377"/>
      <c r="H132" s="353">
        <v>1000000</v>
      </c>
      <c r="I132" s="353">
        <f t="shared" si="5"/>
        <v>1030000</v>
      </c>
      <c r="J132" s="353">
        <f t="shared" si="5"/>
        <v>1060900</v>
      </c>
      <c r="K132" s="353">
        <f t="shared" si="5"/>
        <v>1092727</v>
      </c>
    </row>
    <row r="133" spans="2:11" s="380" customFormat="1">
      <c r="B133" s="377" t="s">
        <v>772</v>
      </c>
      <c r="C133" s="378" t="s">
        <v>773</v>
      </c>
      <c r="D133" s="379">
        <v>3358304</v>
      </c>
      <c r="E133" s="377">
        <v>0</v>
      </c>
      <c r="F133" s="377">
        <v>2358304</v>
      </c>
      <c r="G133" s="377"/>
      <c r="H133" s="353">
        <v>1000000</v>
      </c>
      <c r="I133" s="353">
        <f t="shared" si="5"/>
        <v>1030000</v>
      </c>
      <c r="J133" s="353">
        <f t="shared" si="5"/>
        <v>1060900</v>
      </c>
      <c r="K133" s="353">
        <f t="shared" si="5"/>
        <v>1092727</v>
      </c>
    </row>
    <row r="134" spans="2:11" s="380" customFormat="1" ht="24">
      <c r="B134" s="377" t="s">
        <v>774</v>
      </c>
      <c r="C134" s="378" t="s">
        <v>775</v>
      </c>
      <c r="D134" s="379">
        <v>12143860</v>
      </c>
      <c r="E134" s="377">
        <v>0</v>
      </c>
      <c r="F134" s="377">
        <v>0</v>
      </c>
      <c r="G134" s="377"/>
      <c r="H134" s="381">
        <v>12143860</v>
      </c>
      <c r="I134" s="381">
        <f t="shared" si="5"/>
        <v>12508175.800000001</v>
      </c>
      <c r="J134" s="381">
        <f t="shared" si="5"/>
        <v>12883421.074000001</v>
      </c>
      <c r="K134" s="381">
        <f t="shared" si="5"/>
        <v>13269923.706220001</v>
      </c>
    </row>
    <row r="135" spans="2:11" s="380" customFormat="1" ht="24">
      <c r="B135" s="377" t="s">
        <v>776</v>
      </c>
      <c r="C135" s="378" t="s">
        <v>777</v>
      </c>
      <c r="D135" s="379">
        <v>12143860</v>
      </c>
      <c r="E135" s="377">
        <v>0</v>
      </c>
      <c r="F135" s="377">
        <v>0</v>
      </c>
      <c r="G135" s="377"/>
      <c r="H135" s="381">
        <v>12143860</v>
      </c>
      <c r="I135" s="381">
        <f t="shared" ref="I135:K145" si="6">+H135*1.03</f>
        <v>12508175.800000001</v>
      </c>
      <c r="J135" s="381">
        <f t="shared" si="6"/>
        <v>12883421.074000001</v>
      </c>
      <c r="K135" s="381">
        <f t="shared" si="6"/>
        <v>13269923.706220001</v>
      </c>
    </row>
    <row r="136" spans="2:11" s="384" customFormat="1">
      <c r="B136" s="382" t="s">
        <v>778</v>
      </c>
      <c r="C136" s="383" t="s">
        <v>779</v>
      </c>
      <c r="D136" s="351">
        <v>154329769</v>
      </c>
      <c r="E136" s="382">
        <v>0</v>
      </c>
      <c r="F136" s="382">
        <v>39358304</v>
      </c>
      <c r="G136" s="382"/>
      <c r="H136" s="351">
        <v>114971465</v>
      </c>
      <c r="I136" s="371">
        <f t="shared" si="6"/>
        <v>118420608.95</v>
      </c>
      <c r="J136" s="371">
        <f t="shared" si="6"/>
        <v>121973227.2185</v>
      </c>
      <c r="K136" s="371">
        <f t="shared" si="6"/>
        <v>125632424.03505501</v>
      </c>
    </row>
    <row r="137" spans="2:11" s="384" customFormat="1">
      <c r="B137" s="382" t="s">
        <v>780</v>
      </c>
      <c r="C137" s="383" t="s">
        <v>781</v>
      </c>
      <c r="D137" s="351">
        <v>142185909</v>
      </c>
      <c r="E137" s="382">
        <v>0</v>
      </c>
      <c r="F137" s="382">
        <v>39358304</v>
      </c>
      <c r="G137" s="382"/>
      <c r="H137" s="351">
        <v>102827605</v>
      </c>
      <c r="I137" s="371">
        <f t="shared" si="6"/>
        <v>105912433.15000001</v>
      </c>
      <c r="J137" s="371">
        <f t="shared" si="6"/>
        <v>109089806.1445</v>
      </c>
      <c r="K137" s="371">
        <f t="shared" si="6"/>
        <v>112362500.32883501</v>
      </c>
    </row>
    <row r="138" spans="2:11" s="384" customFormat="1">
      <c r="B138" s="382" t="s">
        <v>782</v>
      </c>
      <c r="C138" s="383" t="s">
        <v>783</v>
      </c>
      <c r="D138" s="351">
        <v>8000000</v>
      </c>
      <c r="E138" s="382">
        <v>0</v>
      </c>
      <c r="F138" s="382">
        <v>7000000</v>
      </c>
      <c r="G138" s="382"/>
      <c r="H138" s="375">
        <v>1000000</v>
      </c>
      <c r="I138" s="375">
        <f t="shared" si="6"/>
        <v>1030000</v>
      </c>
      <c r="J138" s="375">
        <f t="shared" si="6"/>
        <v>1060900</v>
      </c>
      <c r="K138" s="375">
        <f t="shared" si="6"/>
        <v>1092727</v>
      </c>
    </row>
    <row r="139" spans="2:11" s="384" customFormat="1">
      <c r="B139" s="382" t="s">
        <v>784</v>
      </c>
      <c r="C139" s="383" t="s">
        <v>785</v>
      </c>
      <c r="D139" s="351">
        <v>8000000</v>
      </c>
      <c r="E139" s="382">
        <v>0</v>
      </c>
      <c r="F139" s="382">
        <v>7000000</v>
      </c>
      <c r="G139" s="382"/>
      <c r="H139" s="375">
        <v>1000000</v>
      </c>
      <c r="I139" s="375">
        <f t="shared" si="6"/>
        <v>1030000</v>
      </c>
      <c r="J139" s="375">
        <f t="shared" si="6"/>
        <v>1060900</v>
      </c>
      <c r="K139" s="375">
        <f t="shared" si="6"/>
        <v>1092727</v>
      </c>
    </row>
    <row r="140" spans="2:11" s="384" customFormat="1">
      <c r="B140" s="382" t="s">
        <v>786</v>
      </c>
      <c r="C140" s="383" t="s">
        <v>787</v>
      </c>
      <c r="D140" s="351">
        <v>11214444</v>
      </c>
      <c r="E140" s="382">
        <v>0</v>
      </c>
      <c r="F140" s="382">
        <v>10214444</v>
      </c>
      <c r="G140" s="382"/>
      <c r="H140" s="375">
        <v>1000000</v>
      </c>
      <c r="I140" s="375">
        <f t="shared" si="6"/>
        <v>1030000</v>
      </c>
      <c r="J140" s="375">
        <f t="shared" si="6"/>
        <v>1060900</v>
      </c>
      <c r="K140" s="375">
        <f t="shared" si="6"/>
        <v>1092727</v>
      </c>
    </row>
    <row r="141" spans="2:11" s="384" customFormat="1">
      <c r="B141" s="382" t="s">
        <v>788</v>
      </c>
      <c r="C141" s="383" t="s">
        <v>789</v>
      </c>
      <c r="D141" s="351">
        <v>11143860</v>
      </c>
      <c r="E141" s="382">
        <v>0</v>
      </c>
      <c r="F141" s="382">
        <v>10143860</v>
      </c>
      <c r="G141" s="382"/>
      <c r="H141" s="375">
        <v>1000000</v>
      </c>
      <c r="I141" s="375">
        <f t="shared" si="6"/>
        <v>1030000</v>
      </c>
      <c r="J141" s="375">
        <f t="shared" si="6"/>
        <v>1060900</v>
      </c>
      <c r="K141" s="375">
        <f t="shared" si="6"/>
        <v>1092727</v>
      </c>
    </row>
    <row r="142" spans="2:11" s="384" customFormat="1">
      <c r="B142" s="382" t="s">
        <v>790</v>
      </c>
      <c r="C142" s="383" t="s">
        <v>791</v>
      </c>
      <c r="D142" s="351">
        <v>6000000</v>
      </c>
      <c r="E142" s="382">
        <v>0</v>
      </c>
      <c r="F142" s="382">
        <v>5000000</v>
      </c>
      <c r="G142" s="382"/>
      <c r="H142" s="375">
        <v>1000000</v>
      </c>
      <c r="I142" s="375">
        <f t="shared" si="6"/>
        <v>1030000</v>
      </c>
      <c r="J142" s="375">
        <f t="shared" si="6"/>
        <v>1060900</v>
      </c>
      <c r="K142" s="375">
        <f t="shared" si="6"/>
        <v>1092727</v>
      </c>
    </row>
    <row r="143" spans="2:11" s="384" customFormat="1" ht="24">
      <c r="B143" s="382" t="s">
        <v>792</v>
      </c>
      <c r="C143" s="383" t="s">
        <v>793</v>
      </c>
      <c r="D143" s="351">
        <v>97827605</v>
      </c>
      <c r="E143" s="382">
        <v>0</v>
      </c>
      <c r="F143" s="382">
        <v>0</v>
      </c>
      <c r="G143" s="382"/>
      <c r="H143" s="343">
        <v>97827605</v>
      </c>
      <c r="I143" s="343">
        <f t="shared" si="6"/>
        <v>100762433.15000001</v>
      </c>
      <c r="J143" s="343">
        <f t="shared" si="6"/>
        <v>103785306.1445</v>
      </c>
      <c r="K143" s="343">
        <f t="shared" si="6"/>
        <v>106898865.32883501</v>
      </c>
    </row>
    <row r="144" spans="2:11" s="384" customFormat="1" ht="24">
      <c r="B144" s="382" t="s">
        <v>794</v>
      </c>
      <c r="C144" s="383" t="s">
        <v>795</v>
      </c>
      <c r="D144" s="351">
        <v>12143860</v>
      </c>
      <c r="E144" s="382">
        <v>0</v>
      </c>
      <c r="F144" s="382">
        <v>0</v>
      </c>
      <c r="G144" s="385"/>
      <c r="H144" s="376">
        <v>12143860</v>
      </c>
      <c r="I144" s="376">
        <f t="shared" si="6"/>
        <v>12508175.800000001</v>
      </c>
      <c r="J144" s="376">
        <f t="shared" si="6"/>
        <v>12883421.074000001</v>
      </c>
      <c r="K144" s="376">
        <f t="shared" si="6"/>
        <v>13269923.706220001</v>
      </c>
    </row>
    <row r="145" spans="2:11" s="384" customFormat="1" ht="24">
      <c r="B145" s="382" t="s">
        <v>796</v>
      </c>
      <c r="C145" s="383" t="s">
        <v>797</v>
      </c>
      <c r="D145" s="351">
        <v>12143860</v>
      </c>
      <c r="E145" s="382">
        <v>0</v>
      </c>
      <c r="F145" s="382">
        <v>0</v>
      </c>
      <c r="G145" s="382"/>
      <c r="H145" s="351">
        <v>12143860</v>
      </c>
      <c r="I145" s="371">
        <f t="shared" si="6"/>
        <v>12508175.800000001</v>
      </c>
      <c r="J145" s="371">
        <f t="shared" si="6"/>
        <v>12883421.074000001</v>
      </c>
      <c r="K145" s="371">
        <f t="shared" si="6"/>
        <v>13269923.706220001</v>
      </c>
    </row>
    <row r="146" spans="2:11" s="344" customFormat="1">
      <c r="B146" s="341" t="s">
        <v>798</v>
      </c>
      <c r="C146" s="342" t="s">
        <v>799</v>
      </c>
      <c r="D146" s="343">
        <v>889220213</v>
      </c>
      <c r="E146" s="341">
        <v>268820031</v>
      </c>
      <c r="F146" s="341">
        <v>82562</v>
      </c>
      <c r="G146" s="341"/>
      <c r="H146" s="343">
        <v>1157957682</v>
      </c>
      <c r="I146" s="343"/>
      <c r="J146" s="343"/>
      <c r="K146" s="343"/>
    </row>
    <row r="147" spans="2:11" s="389" customFormat="1" ht="8.25" customHeight="1">
      <c r="B147" s="386" t="s">
        <v>800</v>
      </c>
      <c r="C147" s="387" t="s">
        <v>801</v>
      </c>
      <c r="D147" s="388">
        <v>37040003</v>
      </c>
      <c r="E147" s="386">
        <v>21946596</v>
      </c>
      <c r="F147" s="386">
        <v>0</v>
      </c>
      <c r="G147" s="386"/>
      <c r="H147" s="388">
        <v>58986599</v>
      </c>
      <c r="I147" s="388">
        <f t="shared" ref="I147:K147" si="7">+H147*1.03</f>
        <v>60756196.969999999</v>
      </c>
      <c r="J147" s="388">
        <f t="shared" si="7"/>
        <v>62578882.879100002</v>
      </c>
      <c r="K147" s="388">
        <f t="shared" si="7"/>
        <v>64456249.365473002</v>
      </c>
    </row>
    <row r="148" spans="2:11" s="389" customFormat="1" ht="24">
      <c r="B148" s="386" t="s">
        <v>802</v>
      </c>
      <c r="C148" s="387" t="s">
        <v>803</v>
      </c>
      <c r="D148" s="388">
        <v>37040003</v>
      </c>
      <c r="E148" s="386">
        <v>21946596</v>
      </c>
      <c r="F148" s="386">
        <v>0</v>
      </c>
      <c r="G148" s="386"/>
      <c r="H148" s="388">
        <v>58986599</v>
      </c>
      <c r="I148" s="388">
        <f>+H148*1.03</f>
        <v>60756196.969999999</v>
      </c>
      <c r="J148" s="388">
        <f>+I148*1.03</f>
        <v>62578882.879100002</v>
      </c>
      <c r="K148" s="388">
        <f>+J148*1.03</f>
        <v>64456249.365473002</v>
      </c>
    </row>
    <row r="149" spans="2:11" s="389" customFormat="1" ht="24">
      <c r="B149" s="386" t="s">
        <v>804</v>
      </c>
      <c r="C149" s="387" t="s">
        <v>805</v>
      </c>
      <c r="D149" s="388">
        <v>8000000</v>
      </c>
      <c r="E149" s="386">
        <v>4000000</v>
      </c>
      <c r="F149" s="386">
        <v>0</v>
      </c>
      <c r="G149" s="386"/>
      <c r="H149" s="390">
        <v>12000000</v>
      </c>
      <c r="I149" s="390">
        <f>+H149*1.03</f>
        <v>12360000</v>
      </c>
      <c r="J149" s="390">
        <f t="shared" ref="J149:K150" si="8">+I149*1.03</f>
        <v>12730800</v>
      </c>
      <c r="K149" s="390">
        <f t="shared" si="8"/>
        <v>13112724</v>
      </c>
    </row>
    <row r="150" spans="2:11" s="389" customFormat="1" ht="24">
      <c r="B150" s="386" t="s">
        <v>806</v>
      </c>
      <c r="C150" s="387" t="s">
        <v>807</v>
      </c>
      <c r="D150" s="388">
        <v>8000000</v>
      </c>
      <c r="E150" s="386">
        <v>4000000</v>
      </c>
      <c r="F150" s="386">
        <v>0</v>
      </c>
      <c r="G150" s="386"/>
      <c r="H150" s="391">
        <v>12000000</v>
      </c>
      <c r="I150" s="391">
        <f>+H150*1.03</f>
        <v>12360000</v>
      </c>
      <c r="J150" s="391">
        <f t="shared" si="8"/>
        <v>12730800</v>
      </c>
      <c r="K150" s="391">
        <f t="shared" si="8"/>
        <v>13112724</v>
      </c>
    </row>
    <row r="151" spans="2:11" s="389" customFormat="1">
      <c r="B151" s="386" t="s">
        <v>808</v>
      </c>
      <c r="C151" s="387" t="s">
        <v>809</v>
      </c>
      <c r="D151" s="388">
        <v>1000000</v>
      </c>
      <c r="E151" s="386">
        <v>0</v>
      </c>
      <c r="F151" s="386">
        <v>0</v>
      </c>
      <c r="G151" s="386"/>
      <c r="H151" s="391">
        <v>1000000</v>
      </c>
      <c r="I151" s="391">
        <f t="shared" ref="I151:K153" si="9">+H151*1.03</f>
        <v>1030000</v>
      </c>
      <c r="J151" s="391">
        <f t="shared" si="9"/>
        <v>1060900</v>
      </c>
      <c r="K151" s="391">
        <f t="shared" si="9"/>
        <v>1092727</v>
      </c>
    </row>
    <row r="152" spans="2:11" s="389" customFormat="1" ht="24">
      <c r="B152" s="386" t="s">
        <v>810</v>
      </c>
      <c r="C152" s="387" t="s">
        <v>811</v>
      </c>
      <c r="D152" s="388">
        <v>13000000</v>
      </c>
      <c r="E152" s="386">
        <v>6000000</v>
      </c>
      <c r="F152" s="386">
        <v>0</v>
      </c>
      <c r="G152" s="386"/>
      <c r="H152" s="381">
        <v>19000000</v>
      </c>
      <c r="I152" s="381">
        <f t="shared" si="9"/>
        <v>19570000</v>
      </c>
      <c r="J152" s="381">
        <f t="shared" si="9"/>
        <v>20157100</v>
      </c>
      <c r="K152" s="381">
        <f t="shared" si="9"/>
        <v>20761813</v>
      </c>
    </row>
    <row r="153" spans="2:11" s="389" customFormat="1" ht="24">
      <c r="B153" s="386" t="s">
        <v>812</v>
      </c>
      <c r="C153" s="387" t="s">
        <v>813</v>
      </c>
      <c r="D153" s="388">
        <v>7040003</v>
      </c>
      <c r="E153" s="386">
        <v>7946596</v>
      </c>
      <c r="F153" s="386">
        <v>0</v>
      </c>
      <c r="G153" s="386"/>
      <c r="H153" s="390">
        <v>14986599</v>
      </c>
      <c r="I153" s="390">
        <f t="shared" si="9"/>
        <v>15436196.970000001</v>
      </c>
      <c r="J153" s="390">
        <f t="shared" si="9"/>
        <v>15899282.8791</v>
      </c>
      <c r="K153" s="390">
        <f t="shared" si="9"/>
        <v>16376261.365473</v>
      </c>
    </row>
    <row r="154" spans="2:11" s="395" customFormat="1">
      <c r="B154" s="392" t="s">
        <v>814</v>
      </c>
      <c r="C154" s="393" t="s">
        <v>815</v>
      </c>
      <c r="D154" s="394">
        <v>27780002</v>
      </c>
      <c r="E154" s="392">
        <v>16459947</v>
      </c>
      <c r="F154" s="392">
        <v>0</v>
      </c>
      <c r="G154" s="392"/>
      <c r="H154" s="394">
        <v>44239949</v>
      </c>
      <c r="I154" s="394"/>
      <c r="J154" s="394"/>
      <c r="K154" s="394"/>
    </row>
    <row r="155" spans="2:11" s="395" customFormat="1" ht="24">
      <c r="B155" s="392" t="s">
        <v>816</v>
      </c>
      <c r="C155" s="393" t="s">
        <v>803</v>
      </c>
      <c r="D155" s="394">
        <v>27780002</v>
      </c>
      <c r="E155" s="392">
        <v>16459947</v>
      </c>
      <c r="F155" s="392">
        <v>0</v>
      </c>
      <c r="G155" s="392"/>
      <c r="H155" s="394">
        <v>44239949</v>
      </c>
      <c r="I155" s="394"/>
      <c r="J155" s="394"/>
      <c r="K155" s="394"/>
    </row>
    <row r="156" spans="2:11" s="395" customFormat="1" ht="24">
      <c r="B156" s="392" t="s">
        <v>817</v>
      </c>
      <c r="C156" s="393" t="s">
        <v>818</v>
      </c>
      <c r="D156" s="394">
        <v>25777002</v>
      </c>
      <c r="E156" s="392">
        <v>16459947</v>
      </c>
      <c r="F156" s="392">
        <v>0</v>
      </c>
      <c r="G156" s="392"/>
      <c r="H156" s="394">
        <v>42236949</v>
      </c>
      <c r="I156" s="394"/>
      <c r="J156" s="394"/>
      <c r="K156" s="394"/>
    </row>
    <row r="157" spans="2:11" s="395" customFormat="1">
      <c r="B157" s="392" t="s">
        <v>819</v>
      </c>
      <c r="C157" s="393" t="s">
        <v>820</v>
      </c>
      <c r="D157" s="394">
        <v>1000</v>
      </c>
      <c r="E157" s="392">
        <v>0</v>
      </c>
      <c r="F157" s="392">
        <v>0</v>
      </c>
      <c r="G157" s="392"/>
      <c r="H157" s="394">
        <v>1000</v>
      </c>
      <c r="I157" s="394"/>
      <c r="J157" s="394"/>
      <c r="K157" s="394"/>
    </row>
    <row r="158" spans="2:11" s="395" customFormat="1" ht="24">
      <c r="B158" s="392" t="s">
        <v>821</v>
      </c>
      <c r="C158" s="393" t="s">
        <v>822</v>
      </c>
      <c r="D158" s="394">
        <v>1000</v>
      </c>
      <c r="E158" s="392">
        <v>0</v>
      </c>
      <c r="F158" s="392">
        <v>0</v>
      </c>
      <c r="G158" s="392"/>
      <c r="H158" s="394">
        <v>1000</v>
      </c>
      <c r="I158" s="394"/>
      <c r="J158" s="394"/>
      <c r="K158" s="394"/>
    </row>
    <row r="159" spans="2:11" s="395" customFormat="1">
      <c r="B159" s="392" t="s">
        <v>823</v>
      </c>
      <c r="C159" s="393" t="s">
        <v>824</v>
      </c>
      <c r="D159" s="394">
        <v>1000</v>
      </c>
      <c r="E159" s="392">
        <v>0</v>
      </c>
      <c r="F159" s="392">
        <v>0</v>
      </c>
      <c r="G159" s="392"/>
      <c r="H159" s="394">
        <v>1000</v>
      </c>
      <c r="I159" s="394"/>
      <c r="J159" s="394"/>
      <c r="K159" s="394"/>
    </row>
    <row r="160" spans="2:11" s="395" customFormat="1">
      <c r="B160" s="392" t="s">
        <v>825</v>
      </c>
      <c r="C160" s="393" t="s">
        <v>826</v>
      </c>
      <c r="D160" s="394">
        <v>2000000</v>
      </c>
      <c r="E160" s="392">
        <v>0</v>
      </c>
      <c r="F160" s="392">
        <v>0</v>
      </c>
      <c r="G160" s="392"/>
      <c r="H160" s="394">
        <v>2000000</v>
      </c>
      <c r="I160" s="394"/>
      <c r="J160" s="394"/>
      <c r="K160" s="394"/>
    </row>
    <row r="161" spans="2:11" s="399" customFormat="1">
      <c r="B161" s="396" t="s">
        <v>827</v>
      </c>
      <c r="C161" s="397" t="s">
        <v>828</v>
      </c>
      <c r="D161" s="398">
        <v>824400208</v>
      </c>
      <c r="E161" s="396">
        <v>230413488</v>
      </c>
      <c r="F161" s="396">
        <v>82562</v>
      </c>
      <c r="G161" s="396"/>
      <c r="H161" s="398">
        <v>1054731134</v>
      </c>
      <c r="I161" s="398"/>
      <c r="J161" s="398"/>
      <c r="K161" s="398"/>
    </row>
    <row r="162" spans="2:11" s="399" customFormat="1">
      <c r="B162" s="396" t="s">
        <v>829</v>
      </c>
      <c r="C162" s="397" t="s">
        <v>830</v>
      </c>
      <c r="D162" s="398">
        <v>72000000</v>
      </c>
      <c r="E162" s="396">
        <v>7002000</v>
      </c>
      <c r="F162" s="396">
        <v>0</v>
      </c>
      <c r="G162" s="396"/>
      <c r="H162" s="398">
        <v>79002000</v>
      </c>
      <c r="I162" s="398">
        <f>+H162*1.03</f>
        <v>81372060</v>
      </c>
      <c r="J162" s="398">
        <f t="shared" ref="J162:K162" si="10">+I162*1.03</f>
        <v>83813221.799999997</v>
      </c>
      <c r="K162" s="398">
        <f t="shared" si="10"/>
        <v>86327618.453999996</v>
      </c>
    </row>
    <row r="163" spans="2:11" s="399" customFormat="1">
      <c r="B163" s="396" t="s">
        <v>831</v>
      </c>
      <c r="C163" s="397" t="s">
        <v>651</v>
      </c>
      <c r="D163" s="398">
        <v>72000000</v>
      </c>
      <c r="E163" s="396">
        <v>7002000</v>
      </c>
      <c r="F163" s="396">
        <v>0</v>
      </c>
      <c r="G163" s="396"/>
      <c r="H163" s="398">
        <v>79002000</v>
      </c>
      <c r="I163" s="398">
        <f t="shared" ref="I163:K170" si="11">+H163*1.03</f>
        <v>81372060</v>
      </c>
      <c r="J163" s="398">
        <f t="shared" si="11"/>
        <v>83813221.799999997</v>
      </c>
      <c r="K163" s="398">
        <f t="shared" si="11"/>
        <v>86327618.453999996</v>
      </c>
    </row>
    <row r="164" spans="2:11" s="399" customFormat="1" ht="24">
      <c r="B164" s="396" t="s">
        <v>832</v>
      </c>
      <c r="C164" s="397" t="s">
        <v>833</v>
      </c>
      <c r="D164" s="398">
        <v>42998000</v>
      </c>
      <c r="E164" s="396">
        <v>7002000</v>
      </c>
      <c r="F164" s="396">
        <v>0</v>
      </c>
      <c r="G164" s="396"/>
      <c r="H164" s="398">
        <v>50000000</v>
      </c>
      <c r="I164" s="398">
        <f t="shared" si="11"/>
        <v>51500000</v>
      </c>
      <c r="J164" s="398">
        <f t="shared" si="11"/>
        <v>53045000</v>
      </c>
      <c r="K164" s="398">
        <f t="shared" si="11"/>
        <v>54636350</v>
      </c>
    </row>
    <row r="165" spans="2:11" s="399" customFormat="1">
      <c r="B165" s="396" t="s">
        <v>834</v>
      </c>
      <c r="C165" s="397" t="s">
        <v>835</v>
      </c>
      <c r="D165" s="398">
        <v>1000</v>
      </c>
      <c r="E165" s="396">
        <v>0</v>
      </c>
      <c r="F165" s="396">
        <v>0</v>
      </c>
      <c r="G165" s="396"/>
      <c r="H165" s="398">
        <v>1000</v>
      </c>
      <c r="I165" s="398">
        <f t="shared" si="11"/>
        <v>1030</v>
      </c>
      <c r="J165" s="398">
        <f t="shared" si="11"/>
        <v>1060.9000000000001</v>
      </c>
      <c r="K165" s="398">
        <f t="shared" si="11"/>
        <v>1092.7270000000001</v>
      </c>
    </row>
    <row r="166" spans="2:11" s="399" customFormat="1" ht="24">
      <c r="B166" s="396" t="s">
        <v>836</v>
      </c>
      <c r="C166" s="397" t="s">
        <v>837</v>
      </c>
      <c r="D166" s="398">
        <v>1000</v>
      </c>
      <c r="E166" s="396">
        <v>0</v>
      </c>
      <c r="F166" s="396">
        <v>0</v>
      </c>
      <c r="G166" s="396"/>
      <c r="H166" s="398">
        <v>1000</v>
      </c>
      <c r="I166" s="398">
        <f t="shared" si="11"/>
        <v>1030</v>
      </c>
      <c r="J166" s="398">
        <f t="shared" si="11"/>
        <v>1060.9000000000001</v>
      </c>
      <c r="K166" s="398">
        <f t="shared" si="11"/>
        <v>1092.7270000000001</v>
      </c>
    </row>
    <row r="167" spans="2:11" s="399" customFormat="1">
      <c r="B167" s="396" t="s">
        <v>838</v>
      </c>
      <c r="C167" s="397" t="s">
        <v>839</v>
      </c>
      <c r="D167" s="398">
        <v>20000000</v>
      </c>
      <c r="E167" s="396">
        <v>0</v>
      </c>
      <c r="F167" s="396">
        <v>0</v>
      </c>
      <c r="G167" s="396"/>
      <c r="H167" s="398">
        <v>20000000</v>
      </c>
      <c r="I167" s="398">
        <f t="shared" si="11"/>
        <v>20600000</v>
      </c>
      <c r="J167" s="398">
        <f t="shared" si="11"/>
        <v>21218000</v>
      </c>
      <c r="K167" s="398">
        <f t="shared" si="11"/>
        <v>21854540</v>
      </c>
    </row>
    <row r="168" spans="2:11" s="399" customFormat="1">
      <c r="B168" s="396" t="s">
        <v>840</v>
      </c>
      <c r="C168" s="397" t="s">
        <v>841</v>
      </c>
      <c r="D168" s="398">
        <v>9000000</v>
      </c>
      <c r="E168" s="396">
        <v>0</v>
      </c>
      <c r="F168" s="396">
        <v>0</v>
      </c>
      <c r="G168" s="396"/>
      <c r="H168" s="398">
        <v>9000000</v>
      </c>
      <c r="I168" s="398">
        <f t="shared" si="11"/>
        <v>9270000</v>
      </c>
      <c r="J168" s="398">
        <f t="shared" si="11"/>
        <v>9548100</v>
      </c>
      <c r="K168" s="398">
        <f t="shared" si="11"/>
        <v>9834543</v>
      </c>
    </row>
    <row r="169" spans="2:11" s="403" customFormat="1">
      <c r="B169" s="400" t="s">
        <v>842</v>
      </c>
      <c r="C169" s="401" t="s">
        <v>843</v>
      </c>
      <c r="D169" s="402">
        <v>4000000</v>
      </c>
      <c r="E169" s="400">
        <v>21000000</v>
      </c>
      <c r="F169" s="400">
        <v>0</v>
      </c>
      <c r="G169" s="400"/>
      <c r="H169" s="343">
        <v>25000000</v>
      </c>
      <c r="I169" s="343">
        <f>+H169*1.03</f>
        <v>25750000</v>
      </c>
      <c r="J169" s="343">
        <f t="shared" si="11"/>
        <v>26522500</v>
      </c>
      <c r="K169" s="343">
        <f t="shared" si="11"/>
        <v>27318175</v>
      </c>
    </row>
    <row r="170" spans="2:11" s="403" customFormat="1">
      <c r="B170" s="400" t="s">
        <v>844</v>
      </c>
      <c r="C170" s="401" t="s">
        <v>845</v>
      </c>
      <c r="D170" s="402">
        <v>4000000</v>
      </c>
      <c r="E170" s="400">
        <v>21000000</v>
      </c>
      <c r="F170" s="400">
        <v>0</v>
      </c>
      <c r="G170" s="400"/>
      <c r="H170" s="343">
        <v>25000000</v>
      </c>
      <c r="I170" s="343">
        <f>+H170*1.03</f>
        <v>25750000</v>
      </c>
      <c r="J170" s="343">
        <f t="shared" si="11"/>
        <v>26522500</v>
      </c>
      <c r="K170" s="343">
        <f t="shared" si="11"/>
        <v>27318175</v>
      </c>
    </row>
    <row r="171" spans="2:11" s="403" customFormat="1">
      <c r="B171" s="400" t="s">
        <v>846</v>
      </c>
      <c r="C171" s="401" t="s">
        <v>847</v>
      </c>
      <c r="D171" s="402">
        <v>3000000</v>
      </c>
      <c r="E171" s="400">
        <v>21000000</v>
      </c>
      <c r="F171" s="400">
        <v>0</v>
      </c>
      <c r="G171" s="400"/>
      <c r="H171" s="343">
        <v>24000000</v>
      </c>
      <c r="I171" s="343">
        <f t="shared" ref="I171:K179" si="12">+H171*1.03</f>
        <v>24720000</v>
      </c>
      <c r="J171" s="343">
        <f t="shared" si="12"/>
        <v>25461600</v>
      </c>
      <c r="K171" s="343">
        <f t="shared" si="12"/>
        <v>26225448</v>
      </c>
    </row>
    <row r="172" spans="2:11" s="403" customFormat="1">
      <c r="B172" s="400" t="s">
        <v>848</v>
      </c>
      <c r="C172" s="401" t="s">
        <v>835</v>
      </c>
      <c r="D172" s="402">
        <v>1000000</v>
      </c>
      <c r="E172" s="400">
        <v>0</v>
      </c>
      <c r="F172" s="400">
        <v>0</v>
      </c>
      <c r="G172" s="400"/>
      <c r="H172" s="343">
        <v>1000000</v>
      </c>
      <c r="I172" s="343">
        <f t="shared" si="12"/>
        <v>1030000</v>
      </c>
      <c r="J172" s="343">
        <f t="shared" si="12"/>
        <v>1060900</v>
      </c>
      <c r="K172" s="343">
        <f t="shared" si="12"/>
        <v>1092727</v>
      </c>
    </row>
    <row r="173" spans="2:11" s="407" customFormat="1">
      <c r="B173" s="404" t="s">
        <v>849</v>
      </c>
      <c r="C173" s="405" t="s">
        <v>850</v>
      </c>
      <c r="D173" s="406">
        <v>104593952</v>
      </c>
      <c r="E173" s="404">
        <v>51429267</v>
      </c>
      <c r="F173" s="404">
        <v>0</v>
      </c>
      <c r="G173" s="404"/>
      <c r="H173" s="406">
        <v>156023219</v>
      </c>
      <c r="I173" s="406">
        <f>+H173*1.03</f>
        <v>160703915.56999999</v>
      </c>
      <c r="J173" s="406">
        <f t="shared" si="12"/>
        <v>165525033.03709999</v>
      </c>
      <c r="K173" s="406">
        <f t="shared" si="12"/>
        <v>170490784.02821299</v>
      </c>
    </row>
    <row r="174" spans="2:11" s="407" customFormat="1">
      <c r="B174" s="404" t="s">
        <v>851</v>
      </c>
      <c r="C174" s="405" t="s">
        <v>651</v>
      </c>
      <c r="D174" s="406">
        <v>104593952</v>
      </c>
      <c r="E174" s="404">
        <v>51429267</v>
      </c>
      <c r="F174" s="404">
        <v>0</v>
      </c>
      <c r="G174" s="404"/>
      <c r="H174" s="406">
        <f>SUM(H175:H179)</f>
        <v>156023219</v>
      </c>
      <c r="I174" s="406">
        <f t="shared" ref="I174:I179" si="13">+H174*1.03</f>
        <v>160703915.56999999</v>
      </c>
      <c r="J174" s="406">
        <f t="shared" si="12"/>
        <v>165525033.03709999</v>
      </c>
      <c r="K174" s="406">
        <f t="shared" si="12"/>
        <v>170490784.02821299</v>
      </c>
    </row>
    <row r="175" spans="2:11" s="407" customFormat="1" ht="24">
      <c r="B175" s="404" t="s">
        <v>852</v>
      </c>
      <c r="C175" s="405" t="s">
        <v>853</v>
      </c>
      <c r="D175" s="406">
        <v>8000000</v>
      </c>
      <c r="E175" s="404">
        <v>0</v>
      </c>
      <c r="F175" s="404">
        <v>0</v>
      </c>
      <c r="G175" s="404"/>
      <c r="H175" s="402">
        <v>8000000</v>
      </c>
      <c r="I175" s="402">
        <f t="shared" si="13"/>
        <v>8240000</v>
      </c>
      <c r="J175" s="402">
        <f t="shared" si="12"/>
        <v>8487200</v>
      </c>
      <c r="K175" s="402">
        <f t="shared" si="12"/>
        <v>8741816</v>
      </c>
    </row>
    <row r="176" spans="2:11" s="407" customFormat="1" ht="24">
      <c r="B176" s="404" t="s">
        <v>854</v>
      </c>
      <c r="C176" s="405" t="s">
        <v>855</v>
      </c>
      <c r="D176" s="406">
        <v>61050997</v>
      </c>
      <c r="E176" s="404">
        <v>21972222</v>
      </c>
      <c r="F176" s="404">
        <v>0</v>
      </c>
      <c r="G176" s="404"/>
      <c r="H176" s="402">
        <v>83023219</v>
      </c>
      <c r="I176" s="402">
        <f t="shared" si="13"/>
        <v>85513915.570000008</v>
      </c>
      <c r="J176" s="402">
        <f t="shared" si="12"/>
        <v>88079333.037100017</v>
      </c>
      <c r="K176" s="402">
        <f t="shared" si="12"/>
        <v>90721713.028213024</v>
      </c>
    </row>
    <row r="177" spans="2:11" s="407" customFormat="1">
      <c r="B177" s="404" t="s">
        <v>856</v>
      </c>
      <c r="C177" s="405" t="s">
        <v>857</v>
      </c>
      <c r="D177" s="406">
        <v>5541955</v>
      </c>
      <c r="E177" s="404">
        <v>6457045</v>
      </c>
      <c r="F177" s="404">
        <v>0</v>
      </c>
      <c r="G177" s="404"/>
      <c r="H177" s="391">
        <v>11999000</v>
      </c>
      <c r="I177" s="391">
        <f t="shared" si="13"/>
        <v>12358970</v>
      </c>
      <c r="J177" s="391">
        <f t="shared" si="12"/>
        <v>12729739.1</v>
      </c>
      <c r="K177" s="391">
        <f t="shared" si="12"/>
        <v>13111631.273</v>
      </c>
    </row>
    <row r="178" spans="2:11" s="407" customFormat="1" ht="24">
      <c r="B178" s="404" t="s">
        <v>858</v>
      </c>
      <c r="C178" s="405" t="s">
        <v>859</v>
      </c>
      <c r="D178" s="406">
        <v>30000000</v>
      </c>
      <c r="E178" s="404">
        <v>8000000</v>
      </c>
      <c r="F178" s="404">
        <v>0</v>
      </c>
      <c r="G178" s="404"/>
      <c r="H178" s="391">
        <v>38000000</v>
      </c>
      <c r="I178" s="391">
        <f t="shared" si="13"/>
        <v>39140000</v>
      </c>
      <c r="J178" s="391">
        <f t="shared" si="12"/>
        <v>40314200</v>
      </c>
      <c r="K178" s="391">
        <f t="shared" si="12"/>
        <v>41523626</v>
      </c>
    </row>
    <row r="179" spans="2:11" s="407" customFormat="1">
      <c r="B179" s="404" t="s">
        <v>860</v>
      </c>
      <c r="C179" s="405" t="s">
        <v>861</v>
      </c>
      <c r="D179" s="406">
        <v>1000</v>
      </c>
      <c r="E179" s="404">
        <v>15000000</v>
      </c>
      <c r="F179" s="404">
        <v>0</v>
      </c>
      <c r="G179" s="404"/>
      <c r="H179" s="381">
        <v>15001000</v>
      </c>
      <c r="I179" s="381">
        <f t="shared" si="13"/>
        <v>15451030</v>
      </c>
      <c r="J179" s="381">
        <f t="shared" si="12"/>
        <v>15914560.9</v>
      </c>
      <c r="K179" s="381">
        <f t="shared" si="12"/>
        <v>16391997.727</v>
      </c>
    </row>
    <row r="180" spans="2:11" s="411" customFormat="1">
      <c r="B180" s="408" t="s">
        <v>862</v>
      </c>
      <c r="C180" s="409" t="s">
        <v>863</v>
      </c>
      <c r="D180" s="410">
        <v>405000000</v>
      </c>
      <c r="E180" s="408">
        <v>14000000</v>
      </c>
      <c r="F180" s="408">
        <v>0</v>
      </c>
      <c r="G180" s="408"/>
      <c r="H180" s="390">
        <v>419000000</v>
      </c>
      <c r="I180" s="410"/>
      <c r="J180" s="410"/>
      <c r="K180" s="410"/>
    </row>
    <row r="181" spans="2:11" s="411" customFormat="1">
      <c r="B181" s="408" t="s">
        <v>864</v>
      </c>
      <c r="C181" s="409" t="s">
        <v>651</v>
      </c>
      <c r="D181" s="410">
        <v>151000000</v>
      </c>
      <c r="E181" s="408">
        <v>14000000</v>
      </c>
      <c r="F181" s="408">
        <v>0</v>
      </c>
      <c r="G181" s="408"/>
      <c r="H181" s="390">
        <v>165000000</v>
      </c>
      <c r="I181" s="410"/>
      <c r="J181" s="410"/>
      <c r="K181" s="410"/>
    </row>
    <row r="182" spans="2:11" s="411" customFormat="1">
      <c r="B182" s="408" t="s">
        <v>865</v>
      </c>
      <c r="C182" s="409" t="s">
        <v>866</v>
      </c>
      <c r="D182" s="410">
        <v>48999000</v>
      </c>
      <c r="E182" s="408">
        <v>0</v>
      </c>
      <c r="F182" s="408">
        <v>0</v>
      </c>
      <c r="G182" s="408"/>
      <c r="H182" s="390">
        <v>48999000</v>
      </c>
      <c r="I182" s="410"/>
      <c r="J182" s="410"/>
      <c r="K182" s="410"/>
    </row>
    <row r="183" spans="2:11" s="411" customFormat="1">
      <c r="B183" s="408" t="s">
        <v>867</v>
      </c>
      <c r="C183" s="409" t="s">
        <v>868</v>
      </c>
      <c r="D183" s="410">
        <v>50000000</v>
      </c>
      <c r="E183" s="408">
        <v>0</v>
      </c>
      <c r="F183" s="408">
        <v>0</v>
      </c>
      <c r="G183" s="408"/>
      <c r="H183" s="390">
        <v>50000000</v>
      </c>
      <c r="I183" s="410"/>
      <c r="J183" s="410"/>
      <c r="K183" s="410"/>
    </row>
    <row r="184" spans="2:11" s="411" customFormat="1">
      <c r="B184" s="408" t="s">
        <v>869</v>
      </c>
      <c r="C184" s="409" t="s">
        <v>870</v>
      </c>
      <c r="D184" s="410">
        <v>50000000</v>
      </c>
      <c r="E184" s="408">
        <v>0</v>
      </c>
      <c r="F184" s="408">
        <v>0</v>
      </c>
      <c r="G184" s="408"/>
      <c r="H184" s="390">
        <v>50000000</v>
      </c>
      <c r="I184" s="410"/>
      <c r="J184" s="410"/>
      <c r="K184" s="410"/>
    </row>
    <row r="185" spans="2:11" s="411" customFormat="1">
      <c r="B185" s="408" t="s">
        <v>871</v>
      </c>
      <c r="C185" s="409" t="s">
        <v>872</v>
      </c>
      <c r="D185" s="410">
        <v>1000000</v>
      </c>
      <c r="E185" s="408">
        <v>14000000</v>
      </c>
      <c r="F185" s="408">
        <v>0</v>
      </c>
      <c r="G185" s="408"/>
      <c r="H185" s="390">
        <v>15000000</v>
      </c>
      <c r="I185" s="410"/>
      <c r="J185" s="410"/>
      <c r="K185" s="410"/>
    </row>
    <row r="186" spans="2:11" s="411" customFormat="1">
      <c r="B186" s="408" t="s">
        <v>873</v>
      </c>
      <c r="C186" s="409" t="s">
        <v>874</v>
      </c>
      <c r="D186" s="410">
        <v>1000</v>
      </c>
      <c r="E186" s="408">
        <v>0</v>
      </c>
      <c r="F186" s="408">
        <v>0</v>
      </c>
      <c r="G186" s="408"/>
      <c r="H186" s="390">
        <v>1000</v>
      </c>
      <c r="I186" s="410"/>
      <c r="J186" s="410"/>
      <c r="K186" s="410"/>
    </row>
    <row r="187" spans="2:11" s="411" customFormat="1">
      <c r="B187" s="408" t="s">
        <v>875</v>
      </c>
      <c r="C187" s="409" t="s">
        <v>876</v>
      </c>
      <c r="D187" s="410">
        <v>1000000</v>
      </c>
      <c r="E187" s="408">
        <v>0</v>
      </c>
      <c r="F187" s="408">
        <v>0</v>
      </c>
      <c r="G187" s="408"/>
      <c r="H187" s="390">
        <v>1000000</v>
      </c>
      <c r="I187" s="410"/>
      <c r="J187" s="410"/>
      <c r="K187" s="410"/>
    </row>
    <row r="188" spans="2:11" s="411" customFormat="1">
      <c r="B188" s="408" t="s">
        <v>877</v>
      </c>
      <c r="C188" s="409" t="s">
        <v>632</v>
      </c>
      <c r="D188" s="410">
        <v>254000000</v>
      </c>
      <c r="E188" s="408">
        <v>0</v>
      </c>
      <c r="F188" s="408">
        <v>0</v>
      </c>
      <c r="G188" s="408"/>
      <c r="H188" s="349">
        <v>254000000</v>
      </c>
      <c r="I188" s="410"/>
      <c r="J188" s="410"/>
      <c r="K188" s="410"/>
    </row>
    <row r="189" spans="2:11" s="411" customFormat="1">
      <c r="B189" s="408" t="s">
        <v>878</v>
      </c>
      <c r="C189" s="409" t="s">
        <v>879</v>
      </c>
      <c r="D189" s="410">
        <v>204000000</v>
      </c>
      <c r="E189" s="408">
        <v>0</v>
      </c>
      <c r="F189" s="408">
        <v>0</v>
      </c>
      <c r="G189" s="408"/>
      <c r="H189" s="349">
        <v>204000000</v>
      </c>
      <c r="I189" s="410"/>
      <c r="J189" s="410"/>
      <c r="K189" s="410"/>
    </row>
    <row r="190" spans="2:11" s="411" customFormat="1">
      <c r="B190" s="408" t="s">
        <v>880</v>
      </c>
      <c r="C190" s="409" t="s">
        <v>640</v>
      </c>
      <c r="D190" s="410">
        <v>50000000</v>
      </c>
      <c r="E190" s="408">
        <v>0</v>
      </c>
      <c r="F190" s="408">
        <v>0</v>
      </c>
      <c r="G190" s="408"/>
      <c r="H190" s="349">
        <v>50000000</v>
      </c>
      <c r="I190" s="410"/>
      <c r="J190" s="410"/>
      <c r="K190" s="410"/>
    </row>
    <row r="191" spans="2:11" s="414" customFormat="1">
      <c r="B191" s="412" t="s">
        <v>881</v>
      </c>
      <c r="C191" s="413" t="s">
        <v>882</v>
      </c>
      <c r="D191" s="353">
        <v>13260000</v>
      </c>
      <c r="E191" s="412">
        <v>30000000</v>
      </c>
      <c r="F191" s="412">
        <v>0</v>
      </c>
      <c r="G191" s="412"/>
      <c r="H191" s="353">
        <v>43260000</v>
      </c>
      <c r="I191" s="353">
        <f>+H191*1.03</f>
        <v>44557800</v>
      </c>
      <c r="J191" s="353">
        <f t="shared" ref="J191:K191" si="14">+I191*1.03</f>
        <v>45894534</v>
      </c>
      <c r="K191" s="353">
        <f t="shared" si="14"/>
        <v>47271370.020000003</v>
      </c>
    </row>
    <row r="192" spans="2:11" s="414" customFormat="1" ht="24">
      <c r="B192" s="412" t="s">
        <v>883</v>
      </c>
      <c r="C192" s="413" t="s">
        <v>884</v>
      </c>
      <c r="D192" s="353">
        <v>4000000</v>
      </c>
      <c r="E192" s="412">
        <v>15000000</v>
      </c>
      <c r="F192" s="412">
        <v>0</v>
      </c>
      <c r="G192" s="412"/>
      <c r="H192" s="353">
        <v>19000000</v>
      </c>
      <c r="I192" s="353">
        <f t="shared" ref="I192:K201" si="15">+H192*1.03</f>
        <v>19570000</v>
      </c>
      <c r="J192" s="353">
        <f t="shared" si="15"/>
        <v>20157100</v>
      </c>
      <c r="K192" s="353">
        <f t="shared" si="15"/>
        <v>20761813</v>
      </c>
    </row>
    <row r="193" spans="2:11" s="414" customFormat="1" ht="24">
      <c r="B193" s="412" t="s">
        <v>885</v>
      </c>
      <c r="C193" s="413" t="s">
        <v>886</v>
      </c>
      <c r="D193" s="353">
        <v>2000000</v>
      </c>
      <c r="E193" s="412">
        <v>0</v>
      </c>
      <c r="F193" s="412">
        <v>0</v>
      </c>
      <c r="G193" s="412"/>
      <c r="H193" s="379">
        <v>2000000</v>
      </c>
      <c r="I193" s="379">
        <f t="shared" si="15"/>
        <v>2060000</v>
      </c>
      <c r="J193" s="379">
        <f t="shared" si="15"/>
        <v>2121800</v>
      </c>
      <c r="K193" s="379">
        <f t="shared" si="15"/>
        <v>2185454</v>
      </c>
    </row>
    <row r="194" spans="2:11" s="414" customFormat="1" ht="24">
      <c r="B194" s="412" t="s">
        <v>887</v>
      </c>
      <c r="C194" s="413" t="s">
        <v>888</v>
      </c>
      <c r="D194" s="353">
        <v>1999000</v>
      </c>
      <c r="E194" s="412">
        <v>0</v>
      </c>
      <c r="F194" s="412">
        <v>0</v>
      </c>
      <c r="G194" s="412"/>
      <c r="H194" s="371">
        <v>1999000</v>
      </c>
      <c r="I194" s="371">
        <f t="shared" si="15"/>
        <v>2058970</v>
      </c>
      <c r="J194" s="371">
        <f t="shared" si="15"/>
        <v>2120739.1</v>
      </c>
      <c r="K194" s="371">
        <f t="shared" si="15"/>
        <v>2184361.273</v>
      </c>
    </row>
    <row r="195" spans="2:11" s="414" customFormat="1" ht="24">
      <c r="B195" s="412" t="s">
        <v>889</v>
      </c>
      <c r="C195" s="413" t="s">
        <v>890</v>
      </c>
      <c r="D195" s="353">
        <v>1000</v>
      </c>
      <c r="E195" s="412">
        <v>15000000</v>
      </c>
      <c r="F195" s="412">
        <v>0</v>
      </c>
      <c r="G195" s="412"/>
      <c r="H195" s="379">
        <v>15001000</v>
      </c>
      <c r="I195" s="379">
        <f t="shared" si="15"/>
        <v>15451030</v>
      </c>
      <c r="J195" s="379">
        <f t="shared" si="15"/>
        <v>15914560.9</v>
      </c>
      <c r="K195" s="379">
        <f t="shared" si="15"/>
        <v>16391997.727</v>
      </c>
    </row>
    <row r="196" spans="2:11" s="414" customFormat="1" ht="24">
      <c r="B196" s="412" t="s">
        <v>891</v>
      </c>
      <c r="C196" s="413" t="s">
        <v>892</v>
      </c>
      <c r="D196" s="353">
        <v>8260000</v>
      </c>
      <c r="E196" s="412">
        <v>15000000</v>
      </c>
      <c r="F196" s="412">
        <v>0</v>
      </c>
      <c r="G196" s="412"/>
      <c r="H196" s="379">
        <v>23260000</v>
      </c>
      <c r="I196" s="379">
        <f t="shared" si="15"/>
        <v>23957800</v>
      </c>
      <c r="J196" s="379">
        <f t="shared" si="15"/>
        <v>24676534</v>
      </c>
      <c r="K196" s="379">
        <f t="shared" si="15"/>
        <v>25416830.02</v>
      </c>
    </row>
    <row r="197" spans="2:11" s="414" customFormat="1" ht="24">
      <c r="B197" s="412" t="s">
        <v>893</v>
      </c>
      <c r="C197" s="413" t="s">
        <v>894</v>
      </c>
      <c r="D197" s="353">
        <v>8260000</v>
      </c>
      <c r="E197" s="412">
        <v>15000000</v>
      </c>
      <c r="F197" s="412">
        <v>0</v>
      </c>
      <c r="G197" s="412"/>
      <c r="H197" s="379">
        <v>23260000</v>
      </c>
      <c r="I197" s="379">
        <f t="shared" si="15"/>
        <v>23957800</v>
      </c>
      <c r="J197" s="379">
        <f t="shared" si="15"/>
        <v>24676534</v>
      </c>
      <c r="K197" s="379">
        <f t="shared" si="15"/>
        <v>25416830.02</v>
      </c>
    </row>
    <row r="198" spans="2:11" s="414" customFormat="1" ht="24">
      <c r="B198" s="412" t="s">
        <v>895</v>
      </c>
      <c r="C198" s="413" t="s">
        <v>896</v>
      </c>
      <c r="D198" s="353">
        <v>1000000</v>
      </c>
      <c r="E198" s="412">
        <v>0</v>
      </c>
      <c r="F198" s="412">
        <v>0</v>
      </c>
      <c r="G198" s="412"/>
      <c r="H198" s="371">
        <v>1000000</v>
      </c>
      <c r="I198" s="371">
        <f t="shared" si="15"/>
        <v>1030000</v>
      </c>
      <c r="J198" s="371">
        <f t="shared" si="15"/>
        <v>1060900</v>
      </c>
      <c r="K198" s="371">
        <f t="shared" si="15"/>
        <v>1092727</v>
      </c>
    </row>
    <row r="199" spans="2:11" s="414" customFormat="1">
      <c r="B199" s="412" t="s">
        <v>897</v>
      </c>
      <c r="C199" s="413" t="s">
        <v>898</v>
      </c>
      <c r="D199" s="353">
        <v>1000000</v>
      </c>
      <c r="E199" s="412">
        <v>0</v>
      </c>
      <c r="F199" s="412">
        <v>0</v>
      </c>
      <c r="G199" s="412"/>
      <c r="H199" s="371">
        <v>1000000</v>
      </c>
      <c r="I199" s="371">
        <f t="shared" si="15"/>
        <v>1030000</v>
      </c>
      <c r="J199" s="371">
        <f t="shared" si="15"/>
        <v>1060900</v>
      </c>
      <c r="K199" s="371">
        <f t="shared" si="15"/>
        <v>1092727</v>
      </c>
    </row>
    <row r="200" spans="2:11" s="403" customFormat="1" ht="14.25" customHeight="1">
      <c r="B200" s="400" t="s">
        <v>899</v>
      </c>
      <c r="C200" s="401" t="s">
        <v>900</v>
      </c>
      <c r="D200" s="402">
        <v>13000000</v>
      </c>
      <c r="E200" s="400">
        <v>6000000</v>
      </c>
      <c r="F200" s="400">
        <v>0</v>
      </c>
      <c r="G200" s="400"/>
      <c r="H200" s="402">
        <v>19000000</v>
      </c>
      <c r="I200" s="402">
        <f>+H200*1.03</f>
        <v>19570000</v>
      </c>
      <c r="J200" s="402">
        <f t="shared" si="15"/>
        <v>20157100</v>
      </c>
      <c r="K200" s="402">
        <f t="shared" si="15"/>
        <v>20761813</v>
      </c>
    </row>
    <row r="201" spans="2:11" s="403" customFormat="1">
      <c r="B201" s="400" t="s">
        <v>901</v>
      </c>
      <c r="C201" s="401" t="s">
        <v>651</v>
      </c>
      <c r="D201" s="402">
        <v>13000000</v>
      </c>
      <c r="E201" s="400">
        <v>6000000</v>
      </c>
      <c r="F201" s="400">
        <v>0</v>
      </c>
      <c r="G201" s="400"/>
      <c r="H201" s="402">
        <v>19000000</v>
      </c>
      <c r="I201" s="402">
        <f>+H201*1.03</f>
        <v>19570000</v>
      </c>
      <c r="J201" s="402">
        <f t="shared" si="15"/>
        <v>20157100</v>
      </c>
      <c r="K201" s="402">
        <f t="shared" si="15"/>
        <v>20761813</v>
      </c>
    </row>
    <row r="202" spans="2:11" s="403" customFormat="1" ht="24">
      <c r="B202" s="400" t="s">
        <v>902</v>
      </c>
      <c r="C202" s="401" t="s">
        <v>903</v>
      </c>
      <c r="D202" s="402">
        <v>2000000</v>
      </c>
      <c r="E202" s="400">
        <v>0</v>
      </c>
      <c r="F202" s="400">
        <v>0</v>
      </c>
      <c r="G202" s="400"/>
      <c r="H202" s="349">
        <v>2000000</v>
      </c>
      <c r="I202" s="349">
        <f t="shared" ref="I202:K215" si="16">+H202*1.03</f>
        <v>2060000</v>
      </c>
      <c r="J202" s="349">
        <f t="shared" si="16"/>
        <v>2121800</v>
      </c>
      <c r="K202" s="349">
        <f t="shared" si="16"/>
        <v>2185454</v>
      </c>
    </row>
    <row r="203" spans="2:11" s="403" customFormat="1">
      <c r="B203" s="400" t="s">
        <v>904</v>
      </c>
      <c r="C203" s="401" t="s">
        <v>835</v>
      </c>
      <c r="D203" s="402">
        <v>1000000</v>
      </c>
      <c r="E203" s="400">
        <v>0</v>
      </c>
      <c r="F203" s="400">
        <v>0</v>
      </c>
      <c r="G203" s="400"/>
      <c r="H203" s="376">
        <v>1000000</v>
      </c>
      <c r="I203" s="376">
        <f t="shared" si="16"/>
        <v>1030000</v>
      </c>
      <c r="J203" s="376">
        <f t="shared" si="16"/>
        <v>1060900</v>
      </c>
      <c r="K203" s="376">
        <f t="shared" si="16"/>
        <v>1092727</v>
      </c>
    </row>
    <row r="204" spans="2:11" s="403" customFormat="1">
      <c r="B204" s="400" t="s">
        <v>905</v>
      </c>
      <c r="C204" s="401" t="s">
        <v>906</v>
      </c>
      <c r="D204" s="402">
        <v>3000000</v>
      </c>
      <c r="E204" s="400">
        <v>0</v>
      </c>
      <c r="F204" s="400">
        <v>0</v>
      </c>
      <c r="G204" s="400"/>
      <c r="H204" s="336">
        <v>3000000</v>
      </c>
      <c r="I204" s="336">
        <f t="shared" si="16"/>
        <v>3090000</v>
      </c>
      <c r="J204" s="336">
        <f t="shared" si="16"/>
        <v>3182700</v>
      </c>
      <c r="K204" s="336">
        <f t="shared" si="16"/>
        <v>3278181</v>
      </c>
    </row>
    <row r="205" spans="2:11" s="403" customFormat="1" ht="24">
      <c r="B205" s="400" t="s">
        <v>907</v>
      </c>
      <c r="C205" s="401" t="s">
        <v>908</v>
      </c>
      <c r="D205" s="402">
        <v>1000000</v>
      </c>
      <c r="E205" s="400">
        <v>0</v>
      </c>
      <c r="F205" s="400">
        <v>0</v>
      </c>
      <c r="G205" s="400"/>
      <c r="H205" s="343">
        <v>1000000</v>
      </c>
      <c r="I205" s="343">
        <f t="shared" si="16"/>
        <v>1030000</v>
      </c>
      <c r="J205" s="343">
        <f t="shared" si="16"/>
        <v>1060900</v>
      </c>
      <c r="K205" s="343">
        <f t="shared" si="16"/>
        <v>1092727</v>
      </c>
    </row>
    <row r="206" spans="2:11" s="403" customFormat="1">
      <c r="B206" s="400" t="s">
        <v>909</v>
      </c>
      <c r="C206" s="401" t="s">
        <v>910</v>
      </c>
      <c r="D206" s="402">
        <v>4000000</v>
      </c>
      <c r="E206" s="400">
        <v>6000000</v>
      </c>
      <c r="F206" s="400">
        <v>0</v>
      </c>
      <c r="G206" s="400"/>
      <c r="H206" s="349">
        <v>10000000</v>
      </c>
      <c r="I206" s="349">
        <f t="shared" si="16"/>
        <v>10300000</v>
      </c>
      <c r="J206" s="349">
        <f t="shared" si="16"/>
        <v>10609000</v>
      </c>
      <c r="K206" s="349">
        <f t="shared" si="16"/>
        <v>10927270</v>
      </c>
    </row>
    <row r="207" spans="2:11" s="403" customFormat="1" ht="24">
      <c r="B207" s="400" t="s">
        <v>911</v>
      </c>
      <c r="C207" s="401" t="s">
        <v>912</v>
      </c>
      <c r="D207" s="402">
        <v>2000000</v>
      </c>
      <c r="E207" s="400">
        <v>0</v>
      </c>
      <c r="F207" s="400">
        <v>0</v>
      </c>
      <c r="G207" s="400"/>
      <c r="H207" s="336">
        <v>2000000</v>
      </c>
      <c r="I207" s="336">
        <f t="shared" si="16"/>
        <v>2060000</v>
      </c>
      <c r="J207" s="336">
        <f t="shared" si="16"/>
        <v>2121800</v>
      </c>
      <c r="K207" s="336">
        <f t="shared" si="16"/>
        <v>2185454</v>
      </c>
    </row>
    <row r="208" spans="2:11" s="418" customFormat="1">
      <c r="B208" s="415" t="s">
        <v>913</v>
      </c>
      <c r="C208" s="416" t="s">
        <v>914</v>
      </c>
      <c r="D208" s="417">
        <v>27517779</v>
      </c>
      <c r="E208" s="415">
        <v>31682221</v>
      </c>
      <c r="F208" s="415">
        <v>82562</v>
      </c>
      <c r="G208" s="415"/>
      <c r="H208" s="417">
        <v>59117438</v>
      </c>
      <c r="I208" s="417">
        <f>+H208*1.03</f>
        <v>60890961.140000001</v>
      </c>
      <c r="J208" s="417">
        <f t="shared" si="16"/>
        <v>62717689.974200003</v>
      </c>
      <c r="K208" s="417">
        <f t="shared" si="16"/>
        <v>64599220.673426002</v>
      </c>
    </row>
    <row r="209" spans="2:11" s="418" customFormat="1">
      <c r="B209" s="415" t="s">
        <v>915</v>
      </c>
      <c r="C209" s="416" t="s">
        <v>916</v>
      </c>
      <c r="D209" s="417">
        <v>27517779</v>
      </c>
      <c r="E209" s="415">
        <v>31682221</v>
      </c>
      <c r="F209" s="415">
        <v>82562</v>
      </c>
      <c r="G209" s="415"/>
      <c r="H209" s="417">
        <v>59117438</v>
      </c>
      <c r="I209" s="417">
        <f t="shared" ref="I209:I212" si="17">+H209*1.03</f>
        <v>60890961.140000001</v>
      </c>
      <c r="J209" s="417">
        <f t="shared" si="16"/>
        <v>62717689.974200003</v>
      </c>
      <c r="K209" s="417">
        <f t="shared" si="16"/>
        <v>64599220.673426002</v>
      </c>
    </row>
    <row r="210" spans="2:11" s="418" customFormat="1" ht="24">
      <c r="B210" s="415" t="s">
        <v>917</v>
      </c>
      <c r="C210" s="416" t="s">
        <v>918</v>
      </c>
      <c r="D210" s="417">
        <v>2516779</v>
      </c>
      <c r="E210" s="415">
        <v>7482221</v>
      </c>
      <c r="F210" s="415">
        <v>82562</v>
      </c>
      <c r="G210" s="419"/>
      <c r="H210" s="420">
        <v>9916438</v>
      </c>
      <c r="I210" s="420">
        <f t="shared" si="17"/>
        <v>10213931.140000001</v>
      </c>
      <c r="J210" s="420">
        <f t="shared" si="16"/>
        <v>10520349.074200001</v>
      </c>
      <c r="K210" s="420">
        <f t="shared" si="16"/>
        <v>10835959.546426</v>
      </c>
    </row>
    <row r="211" spans="2:11" s="418" customFormat="1">
      <c r="B211" s="415" t="s">
        <v>919</v>
      </c>
      <c r="C211" s="416" t="s">
        <v>920</v>
      </c>
      <c r="D211" s="417">
        <v>5000000</v>
      </c>
      <c r="E211" s="415">
        <v>2000000</v>
      </c>
      <c r="F211" s="415">
        <v>0</v>
      </c>
      <c r="G211" s="415" t="s">
        <v>921</v>
      </c>
      <c r="H211" s="421">
        <v>7000000</v>
      </c>
      <c r="I211" s="421">
        <f t="shared" si="17"/>
        <v>7210000</v>
      </c>
      <c r="J211" s="421">
        <f t="shared" si="16"/>
        <v>7426300</v>
      </c>
      <c r="K211" s="421">
        <f t="shared" si="16"/>
        <v>7649089</v>
      </c>
    </row>
    <row r="212" spans="2:11" s="418" customFormat="1" ht="24">
      <c r="B212" s="415" t="s">
        <v>922</v>
      </c>
      <c r="C212" s="416" t="s">
        <v>923</v>
      </c>
      <c r="D212" s="417">
        <v>5000000</v>
      </c>
      <c r="E212" s="415">
        <v>15000000</v>
      </c>
      <c r="F212" s="415">
        <v>0</v>
      </c>
      <c r="G212" s="415" t="s">
        <v>924</v>
      </c>
      <c r="H212" s="391">
        <v>20000000</v>
      </c>
      <c r="I212" s="391">
        <f t="shared" si="17"/>
        <v>20600000</v>
      </c>
      <c r="J212" s="391">
        <f t="shared" si="16"/>
        <v>21218000</v>
      </c>
      <c r="K212" s="391">
        <f t="shared" si="16"/>
        <v>21854540</v>
      </c>
    </row>
    <row r="213" spans="2:11" ht="24">
      <c r="B213" s="422" t="s">
        <v>925</v>
      </c>
      <c r="C213" s="423" t="s">
        <v>926</v>
      </c>
      <c r="D213" s="381">
        <v>10000000</v>
      </c>
      <c r="E213" s="422">
        <v>0</v>
      </c>
      <c r="F213" s="422">
        <v>0</v>
      </c>
      <c r="G213" s="422" t="s">
        <v>927</v>
      </c>
      <c r="H213" s="381">
        <v>10000000</v>
      </c>
      <c r="I213" s="381">
        <f>+H213*1.03</f>
        <v>10300000</v>
      </c>
      <c r="J213" s="381">
        <f t="shared" si="16"/>
        <v>10609000</v>
      </c>
      <c r="K213" s="381">
        <f t="shared" si="16"/>
        <v>10927270</v>
      </c>
    </row>
    <row r="214" spans="2:11" s="427" customFormat="1">
      <c r="B214" s="424" t="s">
        <v>928</v>
      </c>
      <c r="C214" s="425" t="s">
        <v>929</v>
      </c>
      <c r="D214" s="375">
        <v>5000000</v>
      </c>
      <c r="E214" s="424">
        <v>0</v>
      </c>
      <c r="F214" s="424">
        <v>0</v>
      </c>
      <c r="G214" s="426">
        <v>4000000</v>
      </c>
      <c r="H214" s="375">
        <v>5000000</v>
      </c>
      <c r="I214" s="375">
        <f>+H214*1.03</f>
        <v>5150000</v>
      </c>
      <c r="J214" s="375">
        <f t="shared" si="16"/>
        <v>5304500</v>
      </c>
      <c r="K214" s="375">
        <f t="shared" si="16"/>
        <v>5463635</v>
      </c>
    </row>
    <row r="215" spans="2:11" s="384" customFormat="1">
      <c r="B215" s="382" t="s">
        <v>930</v>
      </c>
      <c r="C215" s="383" t="s">
        <v>931</v>
      </c>
      <c r="D215" s="351">
        <v>1000</v>
      </c>
      <c r="E215" s="382">
        <v>7200000</v>
      </c>
      <c r="F215" s="382">
        <v>0</v>
      </c>
      <c r="G215" s="382"/>
      <c r="H215" s="351">
        <v>7201000</v>
      </c>
      <c r="I215" s="351">
        <f t="shared" ref="I215" si="18">+H215*1.03</f>
        <v>7417030</v>
      </c>
      <c r="J215" s="351">
        <f t="shared" si="16"/>
        <v>7639540.9000000004</v>
      </c>
      <c r="K215" s="351">
        <f t="shared" si="16"/>
        <v>7868727.1270000003</v>
      </c>
    </row>
    <row r="216" spans="2:11">
      <c r="B216" s="338" t="s">
        <v>932</v>
      </c>
      <c r="C216" s="339" t="s">
        <v>933</v>
      </c>
      <c r="D216" s="340">
        <v>59609429</v>
      </c>
      <c r="E216" s="338">
        <v>0</v>
      </c>
      <c r="F216" s="338">
        <v>0</v>
      </c>
      <c r="G216" s="338"/>
      <c r="H216" s="340">
        <v>59609429</v>
      </c>
      <c r="I216" s="340"/>
      <c r="J216" s="340"/>
      <c r="K216" s="340"/>
    </row>
    <row r="217" spans="2:11" s="430" customFormat="1">
      <c r="B217" s="428" t="s">
        <v>934</v>
      </c>
      <c r="C217" s="429" t="s">
        <v>935</v>
      </c>
      <c r="D217" s="350">
        <v>2500000</v>
      </c>
      <c r="E217" s="428">
        <v>0</v>
      </c>
      <c r="F217" s="428">
        <v>0</v>
      </c>
      <c r="G217" s="428"/>
      <c r="H217" s="349">
        <v>2500000</v>
      </c>
      <c r="I217" s="349">
        <f t="shared" ref="I217:K223" si="19">+H217*1.03</f>
        <v>2575000</v>
      </c>
      <c r="J217" s="349">
        <f t="shared" si="19"/>
        <v>2652250</v>
      </c>
      <c r="K217" s="349">
        <f t="shared" si="19"/>
        <v>2731817.5</v>
      </c>
    </row>
    <row r="218" spans="2:11" s="430" customFormat="1">
      <c r="B218" s="428" t="s">
        <v>936</v>
      </c>
      <c r="C218" s="429" t="s">
        <v>937</v>
      </c>
      <c r="D218" s="350">
        <v>1000000</v>
      </c>
      <c r="E218" s="428">
        <v>0</v>
      </c>
      <c r="F218" s="428">
        <v>0</v>
      </c>
      <c r="G218" s="428"/>
      <c r="H218" s="349">
        <v>1000000</v>
      </c>
      <c r="I218" s="349">
        <f t="shared" si="19"/>
        <v>1030000</v>
      </c>
      <c r="J218" s="349">
        <f t="shared" si="19"/>
        <v>1060900</v>
      </c>
      <c r="K218" s="349">
        <f t="shared" si="19"/>
        <v>1092727</v>
      </c>
    </row>
    <row r="219" spans="2:11" s="430" customFormat="1" ht="24">
      <c r="B219" s="428" t="s">
        <v>938</v>
      </c>
      <c r="C219" s="429" t="s">
        <v>939</v>
      </c>
      <c r="D219" s="350">
        <v>1500000</v>
      </c>
      <c r="E219" s="428">
        <v>0</v>
      </c>
      <c r="F219" s="428">
        <v>0</v>
      </c>
      <c r="G219" s="428"/>
      <c r="H219" s="349">
        <v>1500000</v>
      </c>
      <c r="I219" s="349">
        <f t="shared" si="19"/>
        <v>1545000</v>
      </c>
      <c r="J219" s="349">
        <f t="shared" si="19"/>
        <v>1591350</v>
      </c>
      <c r="K219" s="349">
        <f t="shared" si="19"/>
        <v>1639090.5</v>
      </c>
    </row>
    <row r="220" spans="2:11" s="430" customFormat="1">
      <c r="B220" s="428" t="s">
        <v>940</v>
      </c>
      <c r="C220" s="429" t="s">
        <v>941</v>
      </c>
      <c r="D220" s="350">
        <v>1000000</v>
      </c>
      <c r="E220" s="428">
        <v>0</v>
      </c>
      <c r="F220" s="428">
        <v>0</v>
      </c>
      <c r="G220" s="428"/>
      <c r="H220" s="421">
        <v>1000000</v>
      </c>
      <c r="I220" s="350">
        <f t="shared" si="19"/>
        <v>1030000</v>
      </c>
      <c r="J220" s="350">
        <f t="shared" si="19"/>
        <v>1060900</v>
      </c>
      <c r="K220" s="350">
        <f t="shared" si="19"/>
        <v>1092727</v>
      </c>
    </row>
    <row r="221" spans="2:11" s="430" customFormat="1">
      <c r="B221" s="428" t="s">
        <v>942</v>
      </c>
      <c r="C221" s="429" t="s">
        <v>943</v>
      </c>
      <c r="D221" s="350">
        <v>500000</v>
      </c>
      <c r="E221" s="428">
        <v>0</v>
      </c>
      <c r="F221" s="428">
        <v>0</v>
      </c>
      <c r="G221" s="428"/>
      <c r="H221" s="421">
        <v>500000</v>
      </c>
      <c r="I221" s="350">
        <f t="shared" si="19"/>
        <v>515000</v>
      </c>
      <c r="J221" s="350">
        <f t="shared" si="19"/>
        <v>530450</v>
      </c>
      <c r="K221" s="350">
        <f t="shared" si="19"/>
        <v>546363.5</v>
      </c>
    </row>
    <row r="222" spans="2:11" s="430" customFormat="1" ht="24">
      <c r="B222" s="428" t="s">
        <v>944</v>
      </c>
      <c r="C222" s="429" t="s">
        <v>939</v>
      </c>
      <c r="D222" s="350">
        <v>500000</v>
      </c>
      <c r="E222" s="428">
        <v>0</v>
      </c>
      <c r="F222" s="428">
        <v>0</v>
      </c>
      <c r="G222" s="428"/>
      <c r="H222" s="421">
        <v>500000</v>
      </c>
      <c r="I222" s="350">
        <f t="shared" si="19"/>
        <v>515000</v>
      </c>
      <c r="J222" s="350">
        <f t="shared" si="19"/>
        <v>530450</v>
      </c>
      <c r="K222" s="350">
        <f t="shared" si="19"/>
        <v>546363.5</v>
      </c>
    </row>
    <row r="223" spans="2:11" s="430" customFormat="1">
      <c r="B223" s="428" t="s">
        <v>945</v>
      </c>
      <c r="C223" s="429" t="s">
        <v>946</v>
      </c>
      <c r="D223" s="350">
        <v>1000000</v>
      </c>
      <c r="E223" s="428">
        <v>0</v>
      </c>
      <c r="F223" s="428">
        <v>0</v>
      </c>
      <c r="G223" s="428"/>
      <c r="H223" s="375">
        <v>1000000</v>
      </c>
      <c r="I223" s="431">
        <f>+H223*1.03</f>
        <v>1030000</v>
      </c>
      <c r="J223" s="431">
        <f t="shared" si="19"/>
        <v>1060900</v>
      </c>
      <c r="K223" s="431">
        <f t="shared" si="19"/>
        <v>1092727</v>
      </c>
    </row>
    <row r="224" spans="2:11" s="430" customFormat="1">
      <c r="B224" s="428" t="s">
        <v>947</v>
      </c>
      <c r="C224" s="429" t="s">
        <v>948</v>
      </c>
      <c r="D224" s="350">
        <v>500000</v>
      </c>
      <c r="E224" s="428">
        <v>0</v>
      </c>
      <c r="F224" s="428">
        <v>0</v>
      </c>
      <c r="G224" s="428"/>
      <c r="H224" s="375">
        <v>500000</v>
      </c>
      <c r="I224" s="431">
        <f t="shared" ref="I224:K230" si="20">+H224*1.03</f>
        <v>515000</v>
      </c>
      <c r="J224" s="431">
        <f t="shared" si="20"/>
        <v>530450</v>
      </c>
      <c r="K224" s="431">
        <f t="shared" si="20"/>
        <v>546363.5</v>
      </c>
    </row>
    <row r="225" spans="2:11" s="430" customFormat="1" ht="24">
      <c r="B225" s="428" t="s">
        <v>949</v>
      </c>
      <c r="C225" s="429" t="s">
        <v>950</v>
      </c>
      <c r="D225" s="350">
        <v>500000</v>
      </c>
      <c r="E225" s="428">
        <v>0</v>
      </c>
      <c r="F225" s="428">
        <v>0</v>
      </c>
      <c r="G225" s="428"/>
      <c r="H225" s="375">
        <v>500000</v>
      </c>
      <c r="I225" s="431">
        <f t="shared" si="20"/>
        <v>515000</v>
      </c>
      <c r="J225" s="431">
        <f t="shared" si="20"/>
        <v>530450</v>
      </c>
      <c r="K225" s="431">
        <f t="shared" si="20"/>
        <v>546363.5</v>
      </c>
    </row>
    <row r="226" spans="2:11" s="414" customFormat="1">
      <c r="B226" s="412" t="s">
        <v>951</v>
      </c>
      <c r="C226" s="413" t="s">
        <v>952</v>
      </c>
      <c r="D226" s="353">
        <v>1500000</v>
      </c>
      <c r="E226" s="412">
        <v>0</v>
      </c>
      <c r="F226" s="412">
        <v>0</v>
      </c>
      <c r="G226" s="412"/>
      <c r="H226" s="353">
        <v>1500000</v>
      </c>
      <c r="I226" s="353">
        <f t="shared" si="20"/>
        <v>1545000</v>
      </c>
      <c r="J226" s="353">
        <f t="shared" si="20"/>
        <v>1591350</v>
      </c>
      <c r="K226" s="353">
        <f t="shared" si="20"/>
        <v>1639090.5</v>
      </c>
    </row>
    <row r="227" spans="2:11" s="414" customFormat="1" ht="24">
      <c r="B227" s="412" t="s">
        <v>953</v>
      </c>
      <c r="C227" s="413" t="s">
        <v>954</v>
      </c>
      <c r="D227" s="353">
        <v>1500000</v>
      </c>
      <c r="E227" s="412">
        <v>0</v>
      </c>
      <c r="F227" s="412">
        <v>0</v>
      </c>
      <c r="G227" s="412"/>
      <c r="H227" s="353">
        <v>1500000</v>
      </c>
      <c r="I227" s="353">
        <f t="shared" si="20"/>
        <v>1545000</v>
      </c>
      <c r="J227" s="353">
        <f t="shared" si="20"/>
        <v>1591350</v>
      </c>
      <c r="K227" s="353">
        <f t="shared" si="20"/>
        <v>1639090.5</v>
      </c>
    </row>
    <row r="228" spans="2:11" s="384" customFormat="1">
      <c r="B228" s="382" t="s">
        <v>955</v>
      </c>
      <c r="C228" s="383" t="s">
        <v>956</v>
      </c>
      <c r="D228" s="351">
        <v>1500000</v>
      </c>
      <c r="E228" s="382">
        <v>0</v>
      </c>
      <c r="F228" s="382">
        <v>0</v>
      </c>
      <c r="G228" s="382"/>
      <c r="H228" s="351">
        <v>1500000</v>
      </c>
      <c r="I228" s="351">
        <f t="shared" si="20"/>
        <v>1545000</v>
      </c>
      <c r="J228" s="351">
        <f t="shared" si="20"/>
        <v>1591350</v>
      </c>
      <c r="K228" s="351">
        <f t="shared" si="20"/>
        <v>1639090.5</v>
      </c>
    </row>
    <row r="229" spans="2:11" s="384" customFormat="1" ht="24">
      <c r="B229" s="382" t="s">
        <v>957</v>
      </c>
      <c r="C229" s="383" t="s">
        <v>958</v>
      </c>
      <c r="D229" s="351">
        <v>1500000</v>
      </c>
      <c r="E229" s="382">
        <v>0</v>
      </c>
      <c r="F229" s="382">
        <v>0</v>
      </c>
      <c r="G229" s="382"/>
      <c r="H229" s="351">
        <v>1500000</v>
      </c>
      <c r="I229" s="351">
        <f t="shared" si="20"/>
        <v>1545000</v>
      </c>
      <c r="J229" s="351">
        <f t="shared" si="20"/>
        <v>1591350</v>
      </c>
      <c r="K229" s="351">
        <f t="shared" si="20"/>
        <v>1639090.5</v>
      </c>
    </row>
    <row r="230" spans="2:11" s="434" customFormat="1">
      <c r="B230" s="432" t="s">
        <v>959</v>
      </c>
      <c r="C230" s="433" t="s">
        <v>960</v>
      </c>
      <c r="D230" s="391">
        <v>1000000</v>
      </c>
      <c r="E230" s="432">
        <v>0</v>
      </c>
      <c r="F230" s="432">
        <v>0</v>
      </c>
      <c r="G230" s="432"/>
      <c r="H230" s="391">
        <v>1000000</v>
      </c>
      <c r="I230" s="391">
        <f>+H230*1.03</f>
        <v>1030000</v>
      </c>
      <c r="J230" s="391">
        <f t="shared" si="20"/>
        <v>1060900</v>
      </c>
      <c r="K230" s="391">
        <f t="shared" si="20"/>
        <v>1092727</v>
      </c>
    </row>
    <row r="231" spans="2:11" s="434" customFormat="1" ht="24">
      <c r="B231" s="432" t="s">
        <v>961</v>
      </c>
      <c r="C231" s="433" t="s">
        <v>962</v>
      </c>
      <c r="D231" s="391">
        <v>1000000</v>
      </c>
      <c r="E231" s="432">
        <v>0</v>
      </c>
      <c r="F231" s="432">
        <v>0</v>
      </c>
      <c r="G231" s="432"/>
      <c r="H231" s="391">
        <v>1000000</v>
      </c>
      <c r="I231" s="391">
        <f t="shared" ref="I231:K231" si="21">+H231*1.03</f>
        <v>1030000</v>
      </c>
      <c r="J231" s="391">
        <f t="shared" si="21"/>
        <v>1060900</v>
      </c>
      <c r="K231" s="391">
        <f t="shared" si="21"/>
        <v>1092727</v>
      </c>
    </row>
    <row r="232" spans="2:11" s="337" customFormat="1">
      <c r="B232" s="334" t="s">
        <v>963</v>
      </c>
      <c r="C232" s="335" t="s">
        <v>964</v>
      </c>
      <c r="D232" s="336">
        <v>4506000</v>
      </c>
      <c r="E232" s="334">
        <v>0</v>
      </c>
      <c r="F232" s="334">
        <v>0</v>
      </c>
      <c r="G232" s="334" t="s">
        <v>965</v>
      </c>
      <c r="H232" s="336">
        <v>4506000</v>
      </c>
      <c r="I232" s="435">
        <f>+I233-'[2]educación '!$D$15</f>
        <v>3635180</v>
      </c>
      <c r="J232" s="435">
        <f>+J233-'[2]educación '!$H$15</f>
        <v>3774415.4000000004</v>
      </c>
      <c r="K232" s="435">
        <f>+K233-'[2]educación '!$H$15</f>
        <v>3917827.8620000007</v>
      </c>
    </row>
    <row r="233" spans="2:11" s="337" customFormat="1" ht="24">
      <c r="B233" s="334" t="s">
        <v>966</v>
      </c>
      <c r="C233" s="335" t="s">
        <v>967</v>
      </c>
      <c r="D233" s="336">
        <v>4506000</v>
      </c>
      <c r="E233" s="334">
        <v>0</v>
      </c>
      <c r="F233" s="334">
        <v>0</v>
      </c>
      <c r="G233" s="435">
        <v>3500000</v>
      </c>
      <c r="H233" s="336">
        <v>4506000</v>
      </c>
      <c r="I233" s="336">
        <f>+H233*1.03</f>
        <v>4641180</v>
      </c>
      <c r="J233" s="336">
        <f t="shared" ref="J233:K236" si="22">+I233*1.03</f>
        <v>4780415.4000000004</v>
      </c>
      <c r="K233" s="336">
        <f t="shared" si="22"/>
        <v>4923827.8620000007</v>
      </c>
    </row>
    <row r="234" spans="2:11" s="438" customFormat="1" ht="24">
      <c r="B234" s="436" t="s">
        <v>968</v>
      </c>
      <c r="C234" s="437" t="s">
        <v>969</v>
      </c>
      <c r="D234" s="426">
        <v>46603429</v>
      </c>
      <c r="E234" s="436">
        <v>0</v>
      </c>
      <c r="F234" s="436">
        <v>0</v>
      </c>
      <c r="G234" s="436"/>
      <c r="H234" s="381">
        <v>46603429</v>
      </c>
      <c r="I234" s="381">
        <f>+H234*1.03</f>
        <v>48001531.870000005</v>
      </c>
      <c r="J234" s="381">
        <f t="shared" si="22"/>
        <v>49441577.826100007</v>
      </c>
      <c r="K234" s="381">
        <f t="shared" si="22"/>
        <v>50924825.160883009</v>
      </c>
    </row>
    <row r="235" spans="2:11" s="438" customFormat="1" ht="24">
      <c r="B235" s="436" t="s">
        <v>970</v>
      </c>
      <c r="C235" s="437" t="s">
        <v>971</v>
      </c>
      <c r="D235" s="426">
        <v>46603429</v>
      </c>
      <c r="E235" s="436">
        <v>0</v>
      </c>
      <c r="F235" s="436">
        <v>0</v>
      </c>
      <c r="G235" s="436"/>
      <c r="H235" s="381">
        <v>46603429</v>
      </c>
      <c r="I235" s="381">
        <f t="shared" ref="I235" si="23">+H235*1.03</f>
        <v>48001531.870000005</v>
      </c>
      <c r="J235" s="381">
        <f t="shared" si="22"/>
        <v>49441577.826100007</v>
      </c>
      <c r="K235" s="381">
        <f t="shared" si="22"/>
        <v>50924825.160883009</v>
      </c>
    </row>
    <row r="236" spans="2:11" s="441" customFormat="1">
      <c r="B236" s="439" t="s">
        <v>972</v>
      </c>
      <c r="C236" s="440" t="s">
        <v>973</v>
      </c>
      <c r="D236" s="421">
        <v>13000000</v>
      </c>
      <c r="E236" s="439">
        <v>7000000</v>
      </c>
      <c r="F236" s="439">
        <v>0</v>
      </c>
      <c r="G236" s="439"/>
      <c r="H236" s="420">
        <v>20000000</v>
      </c>
      <c r="I236" s="420">
        <f>+H236*1.03</f>
        <v>20600000</v>
      </c>
      <c r="J236" s="420">
        <f t="shared" si="22"/>
        <v>21218000</v>
      </c>
      <c r="K236" s="420">
        <f t="shared" si="22"/>
        <v>21854540</v>
      </c>
    </row>
    <row r="237" spans="2:11" s="441" customFormat="1">
      <c r="B237" s="439" t="s">
        <v>974</v>
      </c>
      <c r="C237" s="440" t="s">
        <v>651</v>
      </c>
      <c r="D237" s="421">
        <v>13000000</v>
      </c>
      <c r="E237" s="439">
        <v>7000000</v>
      </c>
      <c r="F237" s="439">
        <v>0</v>
      </c>
      <c r="G237" s="439"/>
      <c r="H237" s="420">
        <v>20000000</v>
      </c>
      <c r="I237" s="420">
        <f t="shared" ref="I237:K241" si="24">+H237*1.03</f>
        <v>20600000</v>
      </c>
      <c r="J237" s="420">
        <f t="shared" si="24"/>
        <v>21218000</v>
      </c>
      <c r="K237" s="420">
        <f t="shared" si="24"/>
        <v>21854540</v>
      </c>
    </row>
    <row r="238" spans="2:11" s="441" customFormat="1">
      <c r="B238" s="439" t="s">
        <v>975</v>
      </c>
      <c r="C238" s="440" t="s">
        <v>976</v>
      </c>
      <c r="D238" s="421">
        <v>1000</v>
      </c>
      <c r="E238" s="439">
        <v>0</v>
      </c>
      <c r="F238" s="439">
        <v>0</v>
      </c>
      <c r="G238" s="439"/>
      <c r="H238" s="420">
        <v>1000</v>
      </c>
      <c r="I238" s="420">
        <f t="shared" si="24"/>
        <v>1030</v>
      </c>
      <c r="J238" s="420">
        <f t="shared" si="24"/>
        <v>1060.9000000000001</v>
      </c>
      <c r="K238" s="420">
        <f t="shared" si="24"/>
        <v>1092.7270000000001</v>
      </c>
    </row>
    <row r="239" spans="2:11" s="441" customFormat="1" ht="24">
      <c r="B239" s="439" t="s">
        <v>977</v>
      </c>
      <c r="C239" s="440" t="s">
        <v>978</v>
      </c>
      <c r="D239" s="421">
        <v>7000000</v>
      </c>
      <c r="E239" s="439">
        <v>7000000</v>
      </c>
      <c r="F239" s="439">
        <v>0</v>
      </c>
      <c r="G239" s="439"/>
      <c r="H239" s="420">
        <v>14000000</v>
      </c>
      <c r="I239" s="420">
        <f t="shared" si="24"/>
        <v>14420000</v>
      </c>
      <c r="J239" s="420">
        <f t="shared" si="24"/>
        <v>14852600</v>
      </c>
      <c r="K239" s="420">
        <f t="shared" si="24"/>
        <v>15298178</v>
      </c>
    </row>
    <row r="240" spans="2:11" s="441" customFormat="1" ht="24">
      <c r="B240" s="439" t="s">
        <v>979</v>
      </c>
      <c r="C240" s="440" t="s">
        <v>980</v>
      </c>
      <c r="D240" s="421">
        <v>5999000</v>
      </c>
      <c r="E240" s="439">
        <v>0</v>
      </c>
      <c r="F240" s="439">
        <v>0</v>
      </c>
      <c r="G240" s="439"/>
      <c r="H240" s="420">
        <v>5999000</v>
      </c>
      <c r="I240" s="420">
        <f t="shared" si="24"/>
        <v>6178970</v>
      </c>
      <c r="J240" s="420">
        <f t="shared" si="24"/>
        <v>6364339.1000000006</v>
      </c>
      <c r="K240" s="420">
        <f t="shared" si="24"/>
        <v>6555269.273000001</v>
      </c>
    </row>
    <row r="241" spans="2:11" s="418" customFormat="1">
      <c r="B241" s="415" t="s">
        <v>981</v>
      </c>
      <c r="C241" s="416" t="s">
        <v>982</v>
      </c>
      <c r="D241" s="417">
        <v>20000000</v>
      </c>
      <c r="E241" s="415">
        <v>0</v>
      </c>
      <c r="F241" s="415">
        <v>0</v>
      </c>
      <c r="G241" s="415"/>
      <c r="H241" s="390">
        <v>20000000</v>
      </c>
      <c r="I241" s="390">
        <f>+H241*1.03</f>
        <v>20600000</v>
      </c>
      <c r="J241" s="390">
        <f t="shared" si="24"/>
        <v>21218000</v>
      </c>
      <c r="K241" s="390">
        <f t="shared" si="24"/>
        <v>21854540</v>
      </c>
    </row>
    <row r="242" spans="2:11" s="418" customFormat="1">
      <c r="B242" s="415" t="s">
        <v>983</v>
      </c>
      <c r="C242" s="416" t="s">
        <v>984</v>
      </c>
      <c r="D242" s="417">
        <v>20000000</v>
      </c>
      <c r="E242" s="415">
        <v>0</v>
      </c>
      <c r="F242" s="415">
        <v>0</v>
      </c>
      <c r="G242" s="415" t="s">
        <v>985</v>
      </c>
      <c r="H242" s="390">
        <v>20000000</v>
      </c>
      <c r="I242" s="390">
        <f t="shared" ref="I242:K248" si="25">+H242*1.03</f>
        <v>20600000</v>
      </c>
      <c r="J242" s="390">
        <f t="shared" si="25"/>
        <v>21218000</v>
      </c>
      <c r="K242" s="390">
        <f t="shared" si="25"/>
        <v>21854540</v>
      </c>
    </row>
    <row r="243" spans="2:11" s="418" customFormat="1" ht="24">
      <c r="B243" s="415" t="s">
        <v>986</v>
      </c>
      <c r="C243" s="416" t="s">
        <v>987</v>
      </c>
      <c r="D243" s="417">
        <v>15000000</v>
      </c>
      <c r="E243" s="415">
        <v>0</v>
      </c>
      <c r="F243" s="415">
        <v>0</v>
      </c>
      <c r="G243" s="336">
        <v>10000000</v>
      </c>
      <c r="H243" s="336">
        <v>15000000</v>
      </c>
      <c r="I243" s="390">
        <f t="shared" si="25"/>
        <v>15450000</v>
      </c>
      <c r="J243" s="390">
        <f t="shared" si="25"/>
        <v>15913500</v>
      </c>
      <c r="K243" s="390">
        <f t="shared" si="25"/>
        <v>16390905</v>
      </c>
    </row>
    <row r="244" spans="2:11" s="418" customFormat="1" ht="24">
      <c r="B244" s="415" t="s">
        <v>988</v>
      </c>
      <c r="C244" s="416" t="s">
        <v>989</v>
      </c>
      <c r="D244" s="417">
        <v>5000000</v>
      </c>
      <c r="E244" s="415">
        <v>0</v>
      </c>
      <c r="F244" s="415">
        <v>0</v>
      </c>
      <c r="G244" s="415" t="s">
        <v>990</v>
      </c>
      <c r="H244" s="426">
        <v>5000000</v>
      </c>
      <c r="I244" s="426">
        <f t="shared" si="25"/>
        <v>5150000</v>
      </c>
      <c r="J244" s="426">
        <f t="shared" si="25"/>
        <v>5304500</v>
      </c>
      <c r="K244" s="426">
        <f t="shared" si="25"/>
        <v>5463635</v>
      </c>
    </row>
    <row r="245" spans="2:11" s="438" customFormat="1">
      <c r="B245" s="436" t="s">
        <v>991</v>
      </c>
      <c r="C245" s="437" t="s">
        <v>992</v>
      </c>
      <c r="D245" s="426">
        <v>48418048</v>
      </c>
      <c r="E245" s="436">
        <v>17000000</v>
      </c>
      <c r="F245" s="436">
        <v>0</v>
      </c>
      <c r="G245" s="436"/>
      <c r="H245" s="426">
        <v>65418048</v>
      </c>
      <c r="I245" s="426">
        <f t="shared" si="25"/>
        <v>67380589.439999998</v>
      </c>
      <c r="J245" s="426">
        <f t="shared" si="25"/>
        <v>69402007.123199999</v>
      </c>
      <c r="K245" s="426">
        <f t="shared" si="25"/>
        <v>71484067.336896002</v>
      </c>
    </row>
    <row r="246" spans="2:11" s="438" customFormat="1">
      <c r="B246" s="436" t="s">
        <v>993</v>
      </c>
      <c r="C246" s="437" t="s">
        <v>994</v>
      </c>
      <c r="D246" s="426">
        <v>48418048</v>
      </c>
      <c r="E246" s="436">
        <v>17000000</v>
      </c>
      <c r="F246" s="436">
        <v>0</v>
      </c>
      <c r="G246" s="436"/>
      <c r="H246" s="426">
        <v>65418048</v>
      </c>
      <c r="I246" s="426">
        <f t="shared" si="25"/>
        <v>67380589.439999998</v>
      </c>
      <c r="J246" s="426">
        <f t="shared" si="25"/>
        <v>69402007.123199999</v>
      </c>
      <c r="K246" s="426">
        <f t="shared" si="25"/>
        <v>71484067.336896002</v>
      </c>
    </row>
    <row r="247" spans="2:11" s="438" customFormat="1" ht="24">
      <c r="B247" s="436" t="s">
        <v>995</v>
      </c>
      <c r="C247" s="437" t="s">
        <v>996</v>
      </c>
      <c r="D247" s="426">
        <v>1000000</v>
      </c>
      <c r="E247" s="436">
        <v>6000000</v>
      </c>
      <c r="F247" s="436">
        <v>0</v>
      </c>
      <c r="G247" s="436">
        <f>+H247*1.03</f>
        <v>7210000</v>
      </c>
      <c r="H247" s="350">
        <v>7000000</v>
      </c>
      <c r="I247" s="350">
        <f>+H247*1.03</f>
        <v>7210000</v>
      </c>
      <c r="J247" s="350">
        <f t="shared" si="25"/>
        <v>7426300</v>
      </c>
      <c r="K247" s="350">
        <f t="shared" si="25"/>
        <v>7649089</v>
      </c>
    </row>
    <row r="248" spans="2:11" s="438" customFormat="1">
      <c r="B248" s="436"/>
      <c r="C248" s="437"/>
      <c r="D248" s="426"/>
      <c r="E248" s="436"/>
      <c r="F248" s="436"/>
      <c r="G248" s="436"/>
      <c r="H248" s="350"/>
      <c r="I248" s="350">
        <f>+I252+I253+I254</f>
        <v>36050000</v>
      </c>
      <c r="J248" s="350">
        <f>+I248*1.03</f>
        <v>37131500</v>
      </c>
      <c r="K248" s="350">
        <f t="shared" si="25"/>
        <v>38245445</v>
      </c>
    </row>
    <row r="249" spans="2:11" s="438" customFormat="1" ht="24">
      <c r="B249" s="436" t="s">
        <v>997</v>
      </c>
      <c r="C249" s="437" t="s">
        <v>998</v>
      </c>
      <c r="D249" s="426">
        <v>1000000</v>
      </c>
      <c r="E249" s="436">
        <v>11000000</v>
      </c>
      <c r="F249" s="436">
        <v>0</v>
      </c>
      <c r="G249" s="442">
        <f>+I252+I253+I254</f>
        <v>36050000</v>
      </c>
      <c r="H249" s="379">
        <v>12000000</v>
      </c>
      <c r="I249" s="379">
        <f t="shared" ref="I249:K255" si="26">+H249*1.03</f>
        <v>12360000</v>
      </c>
      <c r="J249" s="379">
        <f t="shared" si="26"/>
        <v>12730800</v>
      </c>
      <c r="K249" s="379">
        <f t="shared" si="26"/>
        <v>13112724</v>
      </c>
    </row>
    <row r="250" spans="2:11" s="438" customFormat="1">
      <c r="B250" s="436" t="s">
        <v>999</v>
      </c>
      <c r="C250" s="437" t="s">
        <v>1000</v>
      </c>
      <c r="D250" s="426">
        <v>2000000</v>
      </c>
      <c r="E250" s="436">
        <v>0</v>
      </c>
      <c r="F250" s="436">
        <v>0</v>
      </c>
      <c r="G250" s="436"/>
      <c r="H250" s="443">
        <v>2000000</v>
      </c>
      <c r="I250" s="443">
        <f t="shared" si="26"/>
        <v>2060000</v>
      </c>
      <c r="J250" s="443">
        <f t="shared" si="26"/>
        <v>2121800</v>
      </c>
      <c r="K250" s="443">
        <f t="shared" si="26"/>
        <v>2185454</v>
      </c>
    </row>
    <row r="251" spans="2:11" s="438" customFormat="1">
      <c r="B251" s="436" t="s">
        <v>1001</v>
      </c>
      <c r="C251" s="437" t="s">
        <v>1002</v>
      </c>
      <c r="D251" s="426">
        <v>1418048</v>
      </c>
      <c r="E251" s="436">
        <v>0</v>
      </c>
      <c r="F251" s="436">
        <v>0</v>
      </c>
      <c r="G251" s="436"/>
      <c r="H251" s="350">
        <v>1418048</v>
      </c>
      <c r="I251" s="350">
        <f t="shared" si="26"/>
        <v>1460589.44</v>
      </c>
      <c r="J251" s="350">
        <f t="shared" si="26"/>
        <v>1504407.1232</v>
      </c>
      <c r="K251" s="350">
        <f t="shared" si="26"/>
        <v>1549539.336896</v>
      </c>
    </row>
    <row r="252" spans="2:11" s="438" customFormat="1">
      <c r="B252" s="436" t="s">
        <v>1003</v>
      </c>
      <c r="C252" s="437" t="s">
        <v>1004</v>
      </c>
      <c r="D252" s="426">
        <v>15000000</v>
      </c>
      <c r="E252" s="436">
        <v>0</v>
      </c>
      <c r="F252" s="436">
        <v>0</v>
      </c>
      <c r="G252" s="436"/>
      <c r="H252" s="350">
        <v>15000000</v>
      </c>
      <c r="I252" s="444">
        <f t="shared" si="26"/>
        <v>15450000</v>
      </c>
      <c r="J252" s="444">
        <f t="shared" si="26"/>
        <v>15913500</v>
      </c>
      <c r="K252" s="444">
        <f t="shared" si="26"/>
        <v>16390905</v>
      </c>
    </row>
    <row r="253" spans="2:11" s="438" customFormat="1">
      <c r="B253" s="436" t="s">
        <v>1005</v>
      </c>
      <c r="C253" s="437" t="s">
        <v>1006</v>
      </c>
      <c r="D253" s="426">
        <v>10000000</v>
      </c>
      <c r="E253" s="436">
        <v>0</v>
      </c>
      <c r="F253" s="436">
        <v>0</v>
      </c>
      <c r="G253" s="436"/>
      <c r="H253" s="350">
        <v>10000000</v>
      </c>
      <c r="I253" s="444">
        <f t="shared" si="26"/>
        <v>10300000</v>
      </c>
      <c r="J253" s="444">
        <f t="shared" si="26"/>
        <v>10609000</v>
      </c>
      <c r="K253" s="444">
        <f t="shared" si="26"/>
        <v>10927270</v>
      </c>
    </row>
    <row r="254" spans="2:11" s="438" customFormat="1">
      <c r="B254" s="436" t="s">
        <v>1007</v>
      </c>
      <c r="C254" s="437" t="s">
        <v>1008</v>
      </c>
      <c r="D254" s="426">
        <v>10000000</v>
      </c>
      <c r="E254" s="436">
        <v>0</v>
      </c>
      <c r="F254" s="436">
        <v>0</v>
      </c>
      <c r="G254" s="436"/>
      <c r="H254" s="350">
        <v>10000000</v>
      </c>
      <c r="I254" s="444">
        <f t="shared" si="26"/>
        <v>10300000</v>
      </c>
      <c r="J254" s="444">
        <f t="shared" si="26"/>
        <v>10609000</v>
      </c>
      <c r="K254" s="444">
        <f t="shared" si="26"/>
        <v>10927270</v>
      </c>
    </row>
    <row r="255" spans="2:11" s="438" customFormat="1">
      <c r="B255" s="436" t="s">
        <v>1009</v>
      </c>
      <c r="C255" s="437" t="s">
        <v>1010</v>
      </c>
      <c r="D255" s="426">
        <v>8000000</v>
      </c>
      <c r="E255" s="436">
        <v>0</v>
      </c>
      <c r="F255" s="436">
        <v>0</v>
      </c>
      <c r="G255" s="436"/>
      <c r="H255" s="350">
        <v>8000000</v>
      </c>
      <c r="I255" s="350">
        <f t="shared" si="26"/>
        <v>8240000</v>
      </c>
      <c r="J255" s="350">
        <f t="shared" si="26"/>
        <v>8487200</v>
      </c>
      <c r="K255" s="350">
        <f t="shared" si="26"/>
        <v>8741816</v>
      </c>
    </row>
    <row r="256" spans="2:11">
      <c r="B256" s="338" t="s">
        <v>1011</v>
      </c>
      <c r="C256" s="339" t="s">
        <v>1012</v>
      </c>
      <c r="D256" s="340">
        <v>44001000</v>
      </c>
      <c r="E256" s="338">
        <v>45300000</v>
      </c>
      <c r="F256" s="338">
        <v>0</v>
      </c>
      <c r="G256" s="338"/>
      <c r="H256" s="340">
        <v>89301000</v>
      </c>
      <c r="I256" s="340"/>
      <c r="J256" s="340"/>
      <c r="K256" s="340"/>
    </row>
    <row r="257" spans="2:12">
      <c r="B257" s="338" t="s">
        <v>1013</v>
      </c>
      <c r="C257" s="339" t="s">
        <v>1014</v>
      </c>
      <c r="D257" s="340">
        <v>44001000</v>
      </c>
      <c r="E257" s="338">
        <v>45300000</v>
      </c>
      <c r="F257" s="338">
        <v>0</v>
      </c>
      <c r="G257" s="338"/>
      <c r="H257" s="340">
        <v>89301000</v>
      </c>
      <c r="I257" s="340"/>
      <c r="J257" s="340"/>
      <c r="K257" s="340"/>
    </row>
    <row r="258" spans="2:12">
      <c r="B258" s="338" t="s">
        <v>1015</v>
      </c>
      <c r="C258" s="339" t="s">
        <v>1016</v>
      </c>
      <c r="D258" s="340">
        <v>20000000</v>
      </c>
      <c r="E258" s="338">
        <v>28500000</v>
      </c>
      <c r="F258" s="338">
        <v>0</v>
      </c>
      <c r="G258" s="338"/>
      <c r="H258" s="371">
        <v>48500000</v>
      </c>
      <c r="I258" s="340"/>
      <c r="J258" s="340"/>
      <c r="K258" s="340"/>
    </row>
    <row r="259" spans="2:12" ht="24">
      <c r="B259" s="338" t="s">
        <v>1017</v>
      </c>
      <c r="C259" s="339" t="s">
        <v>1018</v>
      </c>
      <c r="D259" s="340">
        <v>24000000</v>
      </c>
      <c r="E259" s="338">
        <v>16800000</v>
      </c>
      <c r="F259" s="338">
        <v>0</v>
      </c>
      <c r="G259" s="338"/>
      <c r="H259" s="371">
        <v>40800000</v>
      </c>
      <c r="I259" s="340"/>
      <c r="J259" s="340"/>
      <c r="K259" s="340"/>
    </row>
    <row r="260" spans="2:12" ht="24">
      <c r="B260" s="338" t="s">
        <v>1019</v>
      </c>
      <c r="C260" s="339" t="s">
        <v>1020</v>
      </c>
      <c r="D260" s="340">
        <v>1000</v>
      </c>
      <c r="E260" s="338">
        <v>0</v>
      </c>
      <c r="F260" s="338">
        <v>0</v>
      </c>
      <c r="G260" s="338"/>
      <c r="H260" s="343">
        <v>1000</v>
      </c>
      <c r="I260" s="340"/>
      <c r="J260" s="340"/>
      <c r="K260" s="340"/>
    </row>
    <row r="261" spans="2:12">
      <c r="B261" s="338" t="s">
        <v>1021</v>
      </c>
      <c r="C261" s="339" t="s">
        <v>1022</v>
      </c>
      <c r="D261" s="340">
        <v>1000</v>
      </c>
      <c r="E261" s="338">
        <v>0</v>
      </c>
      <c r="F261" s="338">
        <v>0</v>
      </c>
      <c r="G261" s="338"/>
      <c r="H261" s="340">
        <v>1000</v>
      </c>
      <c r="I261" s="340"/>
      <c r="J261" s="340"/>
      <c r="K261" s="340"/>
    </row>
    <row r="262" spans="2:12" s="430" customFormat="1">
      <c r="B262" s="428" t="s">
        <v>1023</v>
      </c>
      <c r="C262" s="429" t="s">
        <v>935</v>
      </c>
      <c r="D262" s="350">
        <v>1000</v>
      </c>
      <c r="E262" s="428">
        <v>0</v>
      </c>
      <c r="F262" s="428">
        <v>0</v>
      </c>
      <c r="G262" s="428"/>
      <c r="H262" s="421">
        <v>1000</v>
      </c>
      <c r="I262" s="350">
        <f>+H262</f>
        <v>1000</v>
      </c>
      <c r="J262" s="350">
        <f t="shared" ref="J262:K262" si="27">+I262</f>
        <v>1000</v>
      </c>
      <c r="K262" s="350">
        <f t="shared" si="27"/>
        <v>1000</v>
      </c>
    </row>
    <row r="263" spans="2:12" s="430" customFormat="1">
      <c r="B263" s="428" t="s">
        <v>1024</v>
      </c>
      <c r="C263" s="429" t="s">
        <v>1025</v>
      </c>
      <c r="D263" s="350">
        <v>1000</v>
      </c>
      <c r="E263" s="428">
        <v>0</v>
      </c>
      <c r="F263" s="428">
        <v>0</v>
      </c>
      <c r="G263" s="428"/>
      <c r="H263" s="421">
        <v>1000</v>
      </c>
      <c r="I263" s="350">
        <v>1000</v>
      </c>
      <c r="J263" s="350">
        <v>1000</v>
      </c>
      <c r="K263" s="350">
        <v>1000</v>
      </c>
    </row>
    <row r="264" spans="2:12" s="430" customFormat="1" ht="24">
      <c r="B264" s="428" t="s">
        <v>1026</v>
      </c>
      <c r="C264" s="445" t="s">
        <v>1027</v>
      </c>
      <c r="D264" s="350">
        <v>1000</v>
      </c>
      <c r="E264" s="428">
        <v>0</v>
      </c>
      <c r="F264" s="428">
        <v>0</v>
      </c>
      <c r="G264" s="428"/>
      <c r="H264" s="421">
        <v>1000</v>
      </c>
      <c r="I264" s="350">
        <v>1000</v>
      </c>
      <c r="J264" s="350">
        <v>1000</v>
      </c>
      <c r="K264" s="350">
        <v>1000</v>
      </c>
    </row>
    <row r="265" spans="2:12" s="344" customFormat="1">
      <c r="B265" s="341" t="s">
        <v>1028</v>
      </c>
      <c r="C265" s="342" t="s">
        <v>1029</v>
      </c>
      <c r="D265" s="343">
        <v>20000000</v>
      </c>
      <c r="E265" s="341">
        <v>47618297</v>
      </c>
      <c r="F265" s="341">
        <v>0</v>
      </c>
      <c r="G265" s="341"/>
      <c r="H265" s="343">
        <v>67618297</v>
      </c>
      <c r="I265" s="343"/>
      <c r="J265" s="343"/>
      <c r="K265" s="343"/>
    </row>
    <row r="266" spans="2:12" s="364" customFormat="1">
      <c r="B266" s="361" t="s">
        <v>1030</v>
      </c>
      <c r="C266" s="362" t="s">
        <v>1031</v>
      </c>
      <c r="D266" s="363">
        <v>20000000</v>
      </c>
      <c r="E266" s="361">
        <v>10000000</v>
      </c>
      <c r="F266" s="361">
        <v>0</v>
      </c>
      <c r="G266" s="361"/>
      <c r="H266" s="363">
        <v>30000000</v>
      </c>
      <c r="I266" s="363"/>
      <c r="J266" s="363"/>
      <c r="K266" s="363"/>
    </row>
    <row r="267" spans="2:12" s="364" customFormat="1">
      <c r="B267" s="361" t="s">
        <v>1032</v>
      </c>
      <c r="C267" s="362" t="s">
        <v>1033</v>
      </c>
      <c r="D267" s="363">
        <v>20000000</v>
      </c>
      <c r="E267" s="361">
        <v>0</v>
      </c>
      <c r="F267" s="361">
        <v>0</v>
      </c>
      <c r="G267" s="361"/>
      <c r="H267" s="363">
        <v>20000000</v>
      </c>
      <c r="I267" s="363"/>
      <c r="J267" s="363"/>
      <c r="K267" s="363"/>
    </row>
    <row r="268" spans="2:12" s="364" customFormat="1" ht="24">
      <c r="B268" s="361" t="s">
        <v>1034</v>
      </c>
      <c r="C268" s="362" t="s">
        <v>1035</v>
      </c>
      <c r="D268" s="363">
        <v>4000000</v>
      </c>
      <c r="E268" s="361">
        <v>0</v>
      </c>
      <c r="F268" s="361">
        <v>0</v>
      </c>
      <c r="G268" s="361"/>
      <c r="H268" s="363">
        <v>4000000</v>
      </c>
      <c r="I268" s="363"/>
      <c r="J268" s="363"/>
      <c r="K268" s="363"/>
      <c r="L268" s="364">
        <v>1036000000</v>
      </c>
    </row>
    <row r="269" spans="2:12" s="364" customFormat="1">
      <c r="B269" s="361" t="s">
        <v>1036</v>
      </c>
      <c r="C269" s="362" t="s">
        <v>1037</v>
      </c>
      <c r="D269" s="363">
        <v>16000000</v>
      </c>
      <c r="E269" s="361">
        <v>0</v>
      </c>
      <c r="F269" s="361">
        <v>0</v>
      </c>
      <c r="G269" s="361"/>
      <c r="H269" s="363">
        <v>16000000</v>
      </c>
      <c r="I269" s="363"/>
      <c r="J269" s="363"/>
      <c r="K269" s="363"/>
      <c r="L269" s="364">
        <f>+L268*0.002</f>
        <v>2072000</v>
      </c>
    </row>
    <row r="270" spans="2:12" s="364" customFormat="1">
      <c r="B270" s="361" t="s">
        <v>1038</v>
      </c>
      <c r="C270" s="362" t="s">
        <v>687</v>
      </c>
      <c r="D270" s="363">
        <v>0</v>
      </c>
      <c r="E270" s="361">
        <v>10000000</v>
      </c>
      <c r="F270" s="361">
        <v>0</v>
      </c>
      <c r="G270" s="361"/>
      <c r="H270" s="363">
        <v>10000000</v>
      </c>
      <c r="I270" s="363"/>
      <c r="J270" s="363"/>
      <c r="K270" s="363"/>
    </row>
    <row r="271" spans="2:12" s="364" customFormat="1">
      <c r="B271" s="361" t="s">
        <v>1039</v>
      </c>
      <c r="C271" s="362" t="s">
        <v>1040</v>
      </c>
      <c r="D271" s="363">
        <v>0</v>
      </c>
      <c r="E271" s="361">
        <v>10000000</v>
      </c>
      <c r="F271" s="361">
        <v>0</v>
      </c>
      <c r="G271" s="361"/>
      <c r="H271" s="363">
        <v>10000000</v>
      </c>
      <c r="I271" s="363"/>
      <c r="J271" s="363"/>
      <c r="K271" s="363"/>
    </row>
    <row r="272" spans="2:12" s="403" customFormat="1">
      <c r="B272" s="400" t="s">
        <v>1041</v>
      </c>
      <c r="C272" s="401" t="s">
        <v>900</v>
      </c>
      <c r="D272" s="402">
        <v>0</v>
      </c>
      <c r="E272" s="400">
        <v>35350759</v>
      </c>
      <c r="F272" s="400">
        <v>0</v>
      </c>
      <c r="G272" s="400"/>
      <c r="H272" s="402">
        <v>35350759</v>
      </c>
      <c r="I272" s="402">
        <f>+H272*1.03</f>
        <v>36411281.770000003</v>
      </c>
      <c r="J272" s="402">
        <f t="shared" ref="J272:K272" si="28">+I272*1.03</f>
        <v>37503620.223100007</v>
      </c>
      <c r="K272" s="402">
        <f t="shared" si="28"/>
        <v>38628728.829793006</v>
      </c>
    </row>
    <row r="273" spans="2:11" s="403" customFormat="1">
      <c r="B273" s="400" t="s">
        <v>1042</v>
      </c>
      <c r="C273" s="401" t="s">
        <v>651</v>
      </c>
      <c r="D273" s="402">
        <v>0</v>
      </c>
      <c r="E273" s="400">
        <v>35350759</v>
      </c>
      <c r="F273" s="400">
        <v>0</v>
      </c>
      <c r="G273" s="400"/>
      <c r="H273" s="349">
        <v>35350759</v>
      </c>
      <c r="I273" s="402">
        <f t="shared" ref="I273:K277" si="29">+H273*1.03</f>
        <v>36411281.770000003</v>
      </c>
      <c r="J273" s="402">
        <f t="shared" si="29"/>
        <v>37503620.223100007</v>
      </c>
      <c r="K273" s="402">
        <f t="shared" si="29"/>
        <v>38628728.829793006</v>
      </c>
    </row>
    <row r="274" spans="2:11" s="403" customFormat="1" ht="24">
      <c r="B274" s="400" t="s">
        <v>1043</v>
      </c>
      <c r="C274" s="401" t="s">
        <v>908</v>
      </c>
      <c r="D274" s="402">
        <v>0</v>
      </c>
      <c r="E274" s="400">
        <v>35350759</v>
      </c>
      <c r="F274" s="400">
        <v>0</v>
      </c>
      <c r="G274" s="400"/>
      <c r="H274" s="349">
        <v>35350759</v>
      </c>
      <c r="I274" s="402">
        <f t="shared" si="29"/>
        <v>36411281.770000003</v>
      </c>
      <c r="J274" s="402">
        <f t="shared" si="29"/>
        <v>37503620.223100007</v>
      </c>
      <c r="K274" s="402">
        <f t="shared" si="29"/>
        <v>38628728.829793006</v>
      </c>
    </row>
    <row r="275" spans="2:11" s="414" customFormat="1">
      <c r="B275" s="412" t="s">
        <v>1044</v>
      </c>
      <c r="C275" s="413" t="s">
        <v>882</v>
      </c>
      <c r="D275" s="353">
        <v>0</v>
      </c>
      <c r="E275" s="412">
        <v>2267538</v>
      </c>
      <c r="F275" s="412">
        <v>0</v>
      </c>
      <c r="G275" s="412"/>
      <c r="H275" s="353">
        <v>2267538</v>
      </c>
      <c r="I275" s="353">
        <f t="shared" si="29"/>
        <v>2335564.14</v>
      </c>
      <c r="J275" s="353">
        <f t="shared" si="29"/>
        <v>2405631.0642000004</v>
      </c>
      <c r="K275" s="353">
        <f t="shared" si="29"/>
        <v>2477799.9961260003</v>
      </c>
    </row>
    <row r="276" spans="2:11" s="414" customFormat="1" ht="24">
      <c r="B276" s="412" t="s">
        <v>1045</v>
      </c>
      <c r="C276" s="413" t="s">
        <v>1046</v>
      </c>
      <c r="D276" s="353">
        <v>0</v>
      </c>
      <c r="E276" s="412">
        <v>2267538</v>
      </c>
      <c r="F276" s="412">
        <v>0</v>
      </c>
      <c r="G276" s="412"/>
      <c r="H276" s="353">
        <v>2267538</v>
      </c>
      <c r="I276" s="353">
        <f t="shared" si="29"/>
        <v>2335564.14</v>
      </c>
      <c r="J276" s="353">
        <f t="shared" si="29"/>
        <v>2405631.0642000004</v>
      </c>
      <c r="K276" s="353">
        <f t="shared" si="29"/>
        <v>2477799.9961260003</v>
      </c>
    </row>
    <row r="277" spans="2:11" s="414" customFormat="1" ht="24">
      <c r="B277" s="412" t="s">
        <v>1047</v>
      </c>
      <c r="C277" s="413" t="s">
        <v>894</v>
      </c>
      <c r="D277" s="353">
        <v>0</v>
      </c>
      <c r="E277" s="412">
        <v>2267538</v>
      </c>
      <c r="F277" s="412">
        <v>0</v>
      </c>
      <c r="G277" s="412"/>
      <c r="H277" s="353">
        <v>2267538</v>
      </c>
      <c r="I277" s="353">
        <f t="shared" si="29"/>
        <v>2335564.14</v>
      </c>
      <c r="J277" s="353">
        <f t="shared" si="29"/>
        <v>2405631.0642000004</v>
      </c>
      <c r="K277" s="353">
        <f t="shared" si="29"/>
        <v>2477799.9961260003</v>
      </c>
    </row>
    <row r="278" spans="2:11" s="344" customFormat="1" ht="24">
      <c r="B278" s="341" t="s">
        <v>1048</v>
      </c>
      <c r="C278" s="342" t="s">
        <v>1049</v>
      </c>
      <c r="D278" s="343">
        <v>80000000</v>
      </c>
      <c r="E278" s="341">
        <v>0</v>
      </c>
      <c r="F278" s="341">
        <v>0</v>
      </c>
      <c r="G278" s="341"/>
      <c r="H278" s="343">
        <v>80000000</v>
      </c>
      <c r="I278" s="343"/>
      <c r="J278" s="343"/>
      <c r="K278" s="343"/>
    </row>
    <row r="279" spans="2:11" s="395" customFormat="1" ht="12.75" customHeight="1">
      <c r="B279" s="392" t="s">
        <v>1050</v>
      </c>
      <c r="C279" s="393" t="s">
        <v>815</v>
      </c>
      <c r="D279" s="394">
        <v>35000000</v>
      </c>
      <c r="E279" s="392">
        <v>0</v>
      </c>
      <c r="F279" s="392">
        <v>0</v>
      </c>
      <c r="G279" s="392"/>
      <c r="H279" s="394">
        <v>35000000</v>
      </c>
      <c r="I279" s="394"/>
      <c r="J279" s="394"/>
      <c r="K279" s="394"/>
    </row>
    <row r="280" spans="2:11" s="395" customFormat="1" ht="12.75" customHeight="1">
      <c r="B280" s="392" t="s">
        <v>1051</v>
      </c>
      <c r="C280" s="393" t="s">
        <v>1052</v>
      </c>
      <c r="D280" s="394">
        <v>35000000</v>
      </c>
      <c r="E280" s="392">
        <v>0</v>
      </c>
      <c r="F280" s="392">
        <v>0</v>
      </c>
      <c r="G280" s="392"/>
      <c r="H280" s="394">
        <v>35000000</v>
      </c>
      <c r="I280" s="394"/>
      <c r="J280" s="394"/>
      <c r="K280" s="394"/>
    </row>
    <row r="281" spans="2:11" s="395" customFormat="1" ht="24" customHeight="1">
      <c r="B281" s="392" t="s">
        <v>1053</v>
      </c>
      <c r="C281" s="393" t="s">
        <v>1054</v>
      </c>
      <c r="D281" s="394">
        <v>21000000</v>
      </c>
      <c r="E281" s="392">
        <v>0</v>
      </c>
      <c r="F281" s="392">
        <v>0</v>
      </c>
      <c r="G281" s="392"/>
      <c r="H281" s="394">
        <v>21000000</v>
      </c>
      <c r="I281" s="394"/>
      <c r="J281" s="394"/>
      <c r="K281" s="394"/>
    </row>
    <row r="282" spans="2:11" s="395" customFormat="1" ht="24" customHeight="1">
      <c r="B282" s="392" t="s">
        <v>1055</v>
      </c>
      <c r="C282" s="393" t="s">
        <v>1056</v>
      </c>
      <c r="D282" s="394">
        <v>3500000</v>
      </c>
      <c r="E282" s="392">
        <v>0</v>
      </c>
      <c r="F282" s="392">
        <v>0</v>
      </c>
      <c r="G282" s="392"/>
      <c r="H282" s="394">
        <v>3500000</v>
      </c>
      <c r="I282" s="394"/>
      <c r="J282" s="394"/>
      <c r="K282" s="394"/>
    </row>
    <row r="283" spans="2:11" s="395" customFormat="1" ht="24" customHeight="1">
      <c r="B283" s="392" t="s">
        <v>1057</v>
      </c>
      <c r="C283" s="387" t="s">
        <v>1058</v>
      </c>
      <c r="D283" s="394">
        <v>7000000</v>
      </c>
      <c r="E283" s="392">
        <v>0</v>
      </c>
      <c r="F283" s="392">
        <v>0</v>
      </c>
      <c r="G283" s="392" t="s">
        <v>1059</v>
      </c>
      <c r="H283" s="394">
        <v>7000000</v>
      </c>
      <c r="I283" s="371">
        <f>+H283*1.03</f>
        <v>7210000</v>
      </c>
      <c r="J283" s="371">
        <f t="shared" ref="J283:K283" si="30">+I283*1.03</f>
        <v>7426300</v>
      </c>
      <c r="K283" s="371">
        <f t="shared" si="30"/>
        <v>7649089</v>
      </c>
    </row>
    <row r="284" spans="2:11" s="395" customFormat="1" ht="12.75" customHeight="1">
      <c r="B284" s="392" t="s">
        <v>1060</v>
      </c>
      <c r="C284" s="393" t="s">
        <v>1061</v>
      </c>
      <c r="D284" s="394">
        <v>3500000</v>
      </c>
      <c r="E284" s="392">
        <v>0</v>
      </c>
      <c r="F284" s="392">
        <v>0</v>
      </c>
      <c r="G284" s="392"/>
      <c r="H284" s="394">
        <v>3500000</v>
      </c>
      <c r="I284" s="394"/>
      <c r="J284" s="394"/>
      <c r="K284" s="394"/>
    </row>
    <row r="285" spans="2:11" ht="12.75" customHeight="1">
      <c r="B285" s="338" t="s">
        <v>1062</v>
      </c>
      <c r="C285" s="339" t="s">
        <v>1063</v>
      </c>
      <c r="D285" s="340">
        <v>35000000</v>
      </c>
      <c r="E285" s="338">
        <v>0</v>
      </c>
      <c r="F285" s="338">
        <v>0</v>
      </c>
      <c r="G285" s="338"/>
      <c r="H285" s="340">
        <v>35000000</v>
      </c>
      <c r="I285" s="340"/>
      <c r="J285" s="340"/>
      <c r="K285" s="340"/>
    </row>
    <row r="286" spans="2:11" s="414" customFormat="1" ht="12.75" customHeight="1">
      <c r="B286" s="412" t="s">
        <v>1064</v>
      </c>
      <c r="C286" s="413" t="s">
        <v>1065</v>
      </c>
      <c r="D286" s="353">
        <v>35000000</v>
      </c>
      <c r="E286" s="412">
        <v>0</v>
      </c>
      <c r="F286" s="412">
        <v>0</v>
      </c>
      <c r="G286" s="412"/>
      <c r="H286" s="379">
        <v>35000000</v>
      </c>
      <c r="I286" s="379">
        <f>+H286*1.03</f>
        <v>36050000</v>
      </c>
      <c r="J286" s="379">
        <f t="shared" ref="J286:K286" si="31">+I286*1.03</f>
        <v>37131500</v>
      </c>
      <c r="K286" s="379">
        <f t="shared" si="31"/>
        <v>38245445</v>
      </c>
    </row>
    <row r="287" spans="2:11" s="414" customFormat="1" ht="24" customHeight="1">
      <c r="B287" s="412" t="s">
        <v>1066</v>
      </c>
      <c r="C287" s="413" t="s">
        <v>1067</v>
      </c>
      <c r="D287" s="353">
        <v>35000000</v>
      </c>
      <c r="E287" s="412">
        <v>0</v>
      </c>
      <c r="F287" s="412">
        <v>0</v>
      </c>
      <c r="G287" s="412"/>
      <c r="H287" s="353">
        <v>35000000</v>
      </c>
      <c r="I287" s="353">
        <f t="shared" ref="I287:K287" si="32">+H287*1.03</f>
        <v>36050000</v>
      </c>
      <c r="J287" s="353">
        <f t="shared" si="32"/>
        <v>37131500</v>
      </c>
      <c r="K287" s="353">
        <f t="shared" si="32"/>
        <v>38245445</v>
      </c>
    </row>
    <row r="288" spans="2:11" ht="12.75" customHeight="1">
      <c r="B288" s="338" t="s">
        <v>1068</v>
      </c>
      <c r="C288" s="339" t="s">
        <v>1012</v>
      </c>
      <c r="D288" s="340">
        <v>10000000</v>
      </c>
      <c r="E288" s="338">
        <v>0</v>
      </c>
      <c r="F288" s="338">
        <v>0</v>
      </c>
      <c r="G288" s="338"/>
      <c r="H288" s="340">
        <v>10000000</v>
      </c>
      <c r="I288" s="340"/>
      <c r="J288" s="340"/>
      <c r="K288" s="340"/>
    </row>
    <row r="289" spans="1:11" ht="12.75" customHeight="1">
      <c r="B289" s="338" t="s">
        <v>1069</v>
      </c>
      <c r="C289" s="339" t="s">
        <v>1070</v>
      </c>
      <c r="D289" s="340">
        <v>10000000</v>
      </c>
      <c r="E289" s="338">
        <v>0</v>
      </c>
      <c r="F289" s="338">
        <v>0</v>
      </c>
      <c r="G289" s="338"/>
      <c r="H289" s="371">
        <v>10000000</v>
      </c>
      <c r="I289" s="340"/>
      <c r="J289" s="340"/>
      <c r="K289" s="340"/>
    </row>
    <row r="290" spans="1:11" ht="12.75" customHeight="1">
      <c r="B290" s="338" t="s">
        <v>1071</v>
      </c>
      <c r="C290" s="339" t="s">
        <v>1072</v>
      </c>
      <c r="D290" s="340">
        <v>10000000</v>
      </c>
      <c r="E290" s="338">
        <v>0</v>
      </c>
      <c r="F290" s="338">
        <v>0</v>
      </c>
      <c r="G290" s="338"/>
      <c r="H290" s="340">
        <v>10000000</v>
      </c>
      <c r="I290" s="340"/>
      <c r="J290" s="340"/>
      <c r="K290" s="340"/>
    </row>
    <row r="291" spans="1:11" s="344" customFormat="1">
      <c r="B291" s="341" t="s">
        <v>1073</v>
      </c>
      <c r="C291" s="342" t="s">
        <v>1074</v>
      </c>
      <c r="D291" s="343">
        <v>0</v>
      </c>
      <c r="E291" s="341">
        <v>3535114416</v>
      </c>
      <c r="F291" s="341">
        <v>0</v>
      </c>
      <c r="G291" s="341"/>
      <c r="H291" s="343">
        <v>3535114416</v>
      </c>
      <c r="I291" s="343"/>
      <c r="J291" s="343"/>
      <c r="K291" s="343"/>
    </row>
    <row r="292" spans="1:11">
      <c r="B292" s="338" t="s">
        <v>1075</v>
      </c>
      <c r="C292" s="339" t="s">
        <v>1076</v>
      </c>
      <c r="D292" s="340">
        <v>0</v>
      </c>
      <c r="E292" s="338">
        <v>3535114416</v>
      </c>
      <c r="F292" s="338">
        <v>0</v>
      </c>
      <c r="G292" s="338"/>
      <c r="H292" s="340">
        <v>3535114416</v>
      </c>
      <c r="I292" s="340"/>
      <c r="J292" s="340"/>
      <c r="K292" s="340"/>
    </row>
    <row r="293" spans="1:11">
      <c r="B293" s="338" t="s">
        <v>1077</v>
      </c>
      <c r="C293" s="339" t="s">
        <v>1078</v>
      </c>
      <c r="D293" s="340">
        <v>0</v>
      </c>
      <c r="E293" s="338">
        <v>3535114416</v>
      </c>
      <c r="F293" s="338">
        <v>0</v>
      </c>
      <c r="G293" s="338"/>
      <c r="H293" s="340">
        <v>3535114416</v>
      </c>
      <c r="I293" s="340"/>
      <c r="J293" s="340"/>
      <c r="K293" s="340"/>
    </row>
    <row r="294" spans="1:11">
      <c r="B294" s="338" t="s">
        <v>1079</v>
      </c>
      <c r="C294" s="339" t="s">
        <v>1080</v>
      </c>
      <c r="D294" s="340">
        <v>0</v>
      </c>
      <c r="E294" s="338">
        <v>3535114416</v>
      </c>
      <c r="F294" s="338">
        <v>0</v>
      </c>
      <c r="G294" s="338"/>
      <c r="H294" s="340">
        <v>3535114416</v>
      </c>
      <c r="I294" s="340"/>
      <c r="J294" s="340"/>
      <c r="K294" s="340"/>
    </row>
    <row r="295" spans="1:11" s="395" customFormat="1">
      <c r="B295" s="392" t="s">
        <v>1081</v>
      </c>
      <c r="C295" s="393" t="s">
        <v>1082</v>
      </c>
      <c r="D295" s="394">
        <v>0</v>
      </c>
      <c r="E295" s="392">
        <v>982049434</v>
      </c>
      <c r="F295" s="392">
        <v>0</v>
      </c>
      <c r="G295" s="392"/>
      <c r="H295" s="394">
        <v>982049434</v>
      </c>
      <c r="I295" s="394"/>
      <c r="J295" s="394"/>
      <c r="K295" s="394"/>
    </row>
    <row r="296" spans="1:11" ht="24">
      <c r="B296" s="424" t="s">
        <v>1083</v>
      </c>
      <c r="C296" s="425" t="s">
        <v>1084</v>
      </c>
      <c r="D296" s="375">
        <v>0</v>
      </c>
      <c r="E296" s="424">
        <v>2553064982</v>
      </c>
      <c r="F296" s="424">
        <v>0</v>
      </c>
      <c r="G296" s="424"/>
      <c r="H296" s="375">
        <v>2553064982</v>
      </c>
      <c r="I296" s="375">
        <v>0</v>
      </c>
      <c r="J296" s="375">
        <v>0</v>
      </c>
      <c r="K296" s="375">
        <v>0</v>
      </c>
    </row>
    <row r="297" spans="1:11" s="344" customFormat="1">
      <c r="B297" s="341" t="s">
        <v>1085</v>
      </c>
      <c r="C297" s="342" t="s">
        <v>1086</v>
      </c>
      <c r="D297" s="343">
        <v>1987630654</v>
      </c>
      <c r="E297" s="341">
        <v>432637425</v>
      </c>
      <c r="F297" s="341">
        <v>0</v>
      </c>
      <c r="G297" s="341"/>
      <c r="H297" s="343">
        <v>2420268079</v>
      </c>
      <c r="I297" s="343">
        <f>+H298+H304+H307</f>
        <v>2420258079</v>
      </c>
      <c r="J297" s="343"/>
      <c r="K297" s="343"/>
    </row>
    <row r="298" spans="1:11">
      <c r="B298" s="338" t="s">
        <v>1087</v>
      </c>
      <c r="C298" s="339" t="s">
        <v>1088</v>
      </c>
      <c r="D298" s="340">
        <v>4000</v>
      </c>
      <c r="E298" s="338">
        <v>0</v>
      </c>
      <c r="F298" s="338">
        <v>0</v>
      </c>
      <c r="G298" s="338"/>
      <c r="H298" s="340">
        <v>4000</v>
      </c>
      <c r="I298" s="340"/>
      <c r="J298" s="340"/>
      <c r="K298" s="340"/>
    </row>
    <row r="299" spans="1:11">
      <c r="B299" s="338" t="s">
        <v>1089</v>
      </c>
      <c r="C299" s="339" t="s">
        <v>1090</v>
      </c>
      <c r="D299" s="340">
        <v>4000</v>
      </c>
      <c r="E299" s="338">
        <v>0</v>
      </c>
      <c r="F299" s="338">
        <v>0</v>
      </c>
      <c r="G299" s="338"/>
      <c r="H299" s="340">
        <v>4000</v>
      </c>
      <c r="I299" s="340"/>
      <c r="J299" s="340"/>
      <c r="K299" s="340"/>
    </row>
    <row r="300" spans="1:11">
      <c r="B300" s="338" t="s">
        <v>1091</v>
      </c>
      <c r="C300" s="339" t="s">
        <v>1092</v>
      </c>
      <c r="D300" s="340">
        <v>1000</v>
      </c>
      <c r="E300" s="338">
        <v>0</v>
      </c>
      <c r="F300" s="338">
        <v>0</v>
      </c>
      <c r="G300" s="338"/>
      <c r="H300" s="340">
        <v>1000</v>
      </c>
      <c r="I300" s="340"/>
      <c r="J300" s="340"/>
      <c r="K300" s="340"/>
    </row>
    <row r="301" spans="1:11">
      <c r="B301" s="338" t="s">
        <v>1093</v>
      </c>
      <c r="C301" s="339" t="s">
        <v>1094</v>
      </c>
      <c r="D301" s="340">
        <v>1000</v>
      </c>
      <c r="E301" s="338">
        <v>0</v>
      </c>
      <c r="F301" s="338">
        <v>0</v>
      </c>
      <c r="G301" s="338"/>
      <c r="H301" s="340">
        <v>1000</v>
      </c>
      <c r="I301" s="340"/>
      <c r="J301" s="340"/>
      <c r="K301" s="340"/>
    </row>
    <row r="302" spans="1:11">
      <c r="A302" s="384"/>
      <c r="B302" s="382" t="s">
        <v>1095</v>
      </c>
      <c r="C302" s="383" t="s">
        <v>1096</v>
      </c>
      <c r="D302" s="351">
        <v>1000</v>
      </c>
      <c r="E302" s="382">
        <v>0</v>
      </c>
      <c r="F302" s="382">
        <v>0</v>
      </c>
      <c r="G302" s="382"/>
      <c r="H302" s="381">
        <v>1000</v>
      </c>
      <c r="I302" s="381">
        <v>1000</v>
      </c>
      <c r="J302" s="381">
        <v>1000</v>
      </c>
      <c r="K302" s="381">
        <v>1000</v>
      </c>
    </row>
    <row r="303" spans="1:11">
      <c r="B303" s="338" t="s">
        <v>1097</v>
      </c>
      <c r="C303" s="339" t="s">
        <v>1098</v>
      </c>
      <c r="D303" s="340">
        <v>1000</v>
      </c>
      <c r="E303" s="338">
        <v>0</v>
      </c>
      <c r="F303" s="338">
        <v>0</v>
      </c>
      <c r="G303" s="338"/>
      <c r="H303" s="340">
        <v>1000</v>
      </c>
      <c r="I303" s="340"/>
      <c r="J303" s="340"/>
      <c r="K303" s="340"/>
    </row>
    <row r="304" spans="1:11">
      <c r="B304" s="338" t="s">
        <v>1099</v>
      </c>
      <c r="C304" s="339" t="s">
        <v>1100</v>
      </c>
      <c r="D304" s="340">
        <v>1000</v>
      </c>
      <c r="E304" s="338">
        <v>0</v>
      </c>
      <c r="F304" s="338">
        <v>0</v>
      </c>
      <c r="G304" s="338"/>
      <c r="H304" s="340">
        <v>1000</v>
      </c>
      <c r="I304" s="340"/>
      <c r="J304" s="340"/>
      <c r="K304" s="340"/>
    </row>
    <row r="305" spans="2:11">
      <c r="B305" s="338" t="s">
        <v>1101</v>
      </c>
      <c r="C305" s="339" t="s">
        <v>1102</v>
      </c>
      <c r="D305" s="340">
        <v>1000</v>
      </c>
      <c r="E305" s="338">
        <v>0</v>
      </c>
      <c r="F305" s="338">
        <v>0</v>
      </c>
      <c r="G305" s="338"/>
      <c r="H305" s="340">
        <v>1000</v>
      </c>
      <c r="I305" s="340"/>
      <c r="J305" s="340"/>
      <c r="K305" s="340"/>
    </row>
    <row r="306" spans="2:11">
      <c r="B306" s="338" t="s">
        <v>1103</v>
      </c>
      <c r="C306" s="339" t="s">
        <v>638</v>
      </c>
      <c r="D306" s="340">
        <v>1000</v>
      </c>
      <c r="E306" s="338">
        <v>0</v>
      </c>
      <c r="F306" s="338">
        <v>0</v>
      </c>
      <c r="G306" s="338"/>
      <c r="H306" s="340">
        <v>1000</v>
      </c>
      <c r="I306" s="340"/>
      <c r="J306" s="340"/>
      <c r="K306" s="340"/>
    </row>
    <row r="307" spans="2:11" s="449" customFormat="1">
      <c r="B307" s="446" t="s">
        <v>1104</v>
      </c>
      <c r="C307" s="447" t="s">
        <v>1105</v>
      </c>
      <c r="D307" s="448">
        <v>1987615654</v>
      </c>
      <c r="E307" s="446">
        <v>432637425</v>
      </c>
      <c r="F307" s="446">
        <v>0</v>
      </c>
      <c r="G307" s="446"/>
      <c r="H307" s="448">
        <v>2420253079</v>
      </c>
      <c r="I307" s="448">
        <f>+H309+H312+H315+H317+H318+H324+H326+H331+H353+H360+H361+H363</f>
        <v>2420253079</v>
      </c>
      <c r="J307" s="448"/>
      <c r="K307" s="448"/>
    </row>
    <row r="308" spans="2:11">
      <c r="B308" s="338" t="s">
        <v>1106</v>
      </c>
      <c r="C308" s="339" t="s">
        <v>1107</v>
      </c>
      <c r="D308" s="340">
        <v>1987615654</v>
      </c>
      <c r="E308" s="338">
        <v>432637425</v>
      </c>
      <c r="F308" s="338">
        <v>0</v>
      </c>
      <c r="G308" s="338"/>
      <c r="H308" s="340">
        <v>2420253079</v>
      </c>
      <c r="I308" s="340"/>
      <c r="J308" s="340"/>
      <c r="K308" s="340"/>
    </row>
    <row r="309" spans="2:11" s="364" customFormat="1">
      <c r="B309" s="361" t="s">
        <v>1108</v>
      </c>
      <c r="C309" s="362" t="s">
        <v>1109</v>
      </c>
      <c r="D309" s="363">
        <v>0</v>
      </c>
      <c r="E309" s="361">
        <v>21520237</v>
      </c>
      <c r="F309" s="361">
        <v>0</v>
      </c>
      <c r="G309" s="361"/>
      <c r="H309" s="363">
        <v>21520237</v>
      </c>
      <c r="I309" s="363"/>
      <c r="J309" s="363"/>
      <c r="K309" s="363"/>
    </row>
    <row r="310" spans="2:11" s="364" customFormat="1" ht="24">
      <c r="B310" s="361" t="s">
        <v>1110</v>
      </c>
      <c r="C310" s="362" t="s">
        <v>1111</v>
      </c>
      <c r="D310" s="363">
        <v>0</v>
      </c>
      <c r="E310" s="361">
        <v>11520237</v>
      </c>
      <c r="F310" s="361">
        <v>0</v>
      </c>
      <c r="G310" s="361"/>
      <c r="H310" s="363">
        <v>11520237</v>
      </c>
      <c r="I310" s="363"/>
      <c r="J310" s="363"/>
      <c r="K310" s="363"/>
    </row>
    <row r="311" spans="2:11" s="364" customFormat="1">
      <c r="B311" s="361" t="s">
        <v>1112</v>
      </c>
      <c r="C311" s="362" t="s">
        <v>657</v>
      </c>
      <c r="D311" s="363">
        <v>0</v>
      </c>
      <c r="E311" s="361">
        <v>10000000</v>
      </c>
      <c r="F311" s="361">
        <v>0</v>
      </c>
      <c r="G311" s="361"/>
      <c r="H311" s="363">
        <v>10000000</v>
      </c>
      <c r="I311" s="363"/>
      <c r="J311" s="363"/>
      <c r="K311" s="363"/>
    </row>
    <row r="312" spans="2:11" s="414" customFormat="1">
      <c r="B312" s="412" t="s">
        <v>1113</v>
      </c>
      <c r="C312" s="413" t="s">
        <v>1114</v>
      </c>
      <c r="D312" s="353">
        <v>0</v>
      </c>
      <c r="E312" s="412">
        <v>4673601</v>
      </c>
      <c r="F312" s="412">
        <v>0</v>
      </c>
      <c r="G312" s="412"/>
      <c r="H312" s="353">
        <v>4673601</v>
      </c>
      <c r="I312" s="353"/>
      <c r="J312" s="353"/>
      <c r="K312" s="353"/>
    </row>
    <row r="313" spans="2:11" s="414" customFormat="1" ht="24">
      <c r="B313" s="412" t="s">
        <v>1115</v>
      </c>
      <c r="C313" s="413" t="s">
        <v>1116</v>
      </c>
      <c r="D313" s="353">
        <v>0</v>
      </c>
      <c r="E313" s="412">
        <v>2673601</v>
      </c>
      <c r="F313" s="412">
        <v>0</v>
      </c>
      <c r="G313" s="412"/>
      <c r="H313" s="353">
        <v>2673601</v>
      </c>
      <c r="I313" s="353"/>
      <c r="J313" s="353"/>
      <c r="K313" s="353"/>
    </row>
    <row r="314" spans="2:11" s="414" customFormat="1">
      <c r="B314" s="412" t="s">
        <v>1117</v>
      </c>
      <c r="C314" s="413" t="s">
        <v>1118</v>
      </c>
      <c r="D314" s="353">
        <v>0</v>
      </c>
      <c r="E314" s="412">
        <v>2000000</v>
      </c>
      <c r="F314" s="412">
        <v>0</v>
      </c>
      <c r="G314" s="412"/>
      <c r="H314" s="353">
        <v>2000000</v>
      </c>
      <c r="I314" s="353"/>
      <c r="J314" s="353"/>
      <c r="K314" s="353"/>
    </row>
    <row r="315" spans="2:11" s="364" customFormat="1">
      <c r="B315" s="361" t="s">
        <v>1119</v>
      </c>
      <c r="C315" s="362" t="s">
        <v>1120</v>
      </c>
      <c r="D315" s="363">
        <v>0</v>
      </c>
      <c r="E315" s="361">
        <v>1791111</v>
      </c>
      <c r="F315" s="361">
        <v>0</v>
      </c>
      <c r="G315" s="361"/>
      <c r="H315" s="363">
        <v>1791111</v>
      </c>
      <c r="I315" s="363"/>
      <c r="J315" s="363"/>
      <c r="K315" s="363"/>
    </row>
    <row r="316" spans="2:11" s="364" customFormat="1">
      <c r="B316" s="361" t="s">
        <v>1121</v>
      </c>
      <c r="C316" s="362" t="s">
        <v>1122</v>
      </c>
      <c r="D316" s="363">
        <v>0</v>
      </c>
      <c r="E316" s="361">
        <v>1791111</v>
      </c>
      <c r="F316" s="361">
        <v>0</v>
      </c>
      <c r="G316" s="361"/>
      <c r="H316" s="363">
        <v>1791111</v>
      </c>
      <c r="I316" s="363"/>
      <c r="J316" s="363"/>
      <c r="K316" s="363"/>
    </row>
    <row r="317" spans="2:11" s="364" customFormat="1">
      <c r="B317" s="361" t="s">
        <v>1123</v>
      </c>
      <c r="C317" s="362" t="s">
        <v>1124</v>
      </c>
      <c r="D317" s="363">
        <v>1000</v>
      </c>
      <c r="E317" s="361">
        <v>0</v>
      </c>
      <c r="F317" s="361">
        <v>0</v>
      </c>
      <c r="G317" s="361"/>
      <c r="H317" s="363">
        <v>1000</v>
      </c>
      <c r="I317" s="363"/>
      <c r="J317" s="363"/>
      <c r="K317" s="363"/>
    </row>
    <row r="318" spans="2:11" s="384" customFormat="1">
      <c r="B318" s="382" t="s">
        <v>1125</v>
      </c>
      <c r="C318" s="383" t="s">
        <v>1126</v>
      </c>
      <c r="D318" s="351">
        <v>0</v>
      </c>
      <c r="E318" s="382">
        <v>58758722</v>
      </c>
      <c r="F318" s="382">
        <v>0</v>
      </c>
      <c r="G318" s="382"/>
      <c r="H318" s="381">
        <v>58758722</v>
      </c>
      <c r="I318" s="351">
        <v>0</v>
      </c>
      <c r="J318" s="351">
        <v>0</v>
      </c>
      <c r="K318" s="351">
        <v>0</v>
      </c>
    </row>
    <row r="319" spans="2:11" s="384" customFormat="1" ht="24">
      <c r="B319" s="382" t="s">
        <v>1127</v>
      </c>
      <c r="C319" s="383" t="s">
        <v>1128</v>
      </c>
      <c r="D319" s="351">
        <v>0</v>
      </c>
      <c r="E319" s="382">
        <v>22944653</v>
      </c>
      <c r="F319" s="382">
        <v>0</v>
      </c>
      <c r="G319" s="382"/>
      <c r="H319" s="381">
        <v>22944653</v>
      </c>
      <c r="I319" s="351">
        <v>0</v>
      </c>
      <c r="J319" s="351">
        <v>0</v>
      </c>
      <c r="K319" s="351">
        <v>0</v>
      </c>
    </row>
    <row r="320" spans="2:11" s="384" customFormat="1" ht="24">
      <c r="B320" s="382" t="s">
        <v>1129</v>
      </c>
      <c r="C320" s="383" t="s">
        <v>1130</v>
      </c>
      <c r="D320" s="351">
        <v>0</v>
      </c>
      <c r="E320" s="382">
        <v>10000000</v>
      </c>
      <c r="F320" s="382">
        <v>0</v>
      </c>
      <c r="G320" s="382"/>
      <c r="H320" s="381">
        <v>10000000</v>
      </c>
      <c r="I320" s="351">
        <v>0</v>
      </c>
      <c r="J320" s="351">
        <v>0</v>
      </c>
      <c r="K320" s="351">
        <v>0</v>
      </c>
    </row>
    <row r="321" spans="2:11" s="384" customFormat="1" ht="24">
      <c r="B321" s="382" t="s">
        <v>1131</v>
      </c>
      <c r="C321" s="383" t="s">
        <v>1132</v>
      </c>
      <c r="D321" s="351">
        <v>0</v>
      </c>
      <c r="E321" s="382">
        <v>10000000</v>
      </c>
      <c r="F321" s="382">
        <v>0</v>
      </c>
      <c r="G321" s="382"/>
      <c r="H321" s="381">
        <v>10000000</v>
      </c>
      <c r="I321" s="351">
        <v>0</v>
      </c>
      <c r="J321" s="351">
        <v>0</v>
      </c>
      <c r="K321" s="351">
        <v>0</v>
      </c>
    </row>
    <row r="322" spans="2:11" s="384" customFormat="1" ht="24">
      <c r="B322" s="382" t="s">
        <v>1133</v>
      </c>
      <c r="C322" s="383" t="s">
        <v>1134</v>
      </c>
      <c r="D322" s="351">
        <v>0</v>
      </c>
      <c r="E322" s="382">
        <v>3814069</v>
      </c>
      <c r="F322" s="382">
        <v>0</v>
      </c>
      <c r="G322" s="382"/>
      <c r="H322" s="349">
        <v>3814069</v>
      </c>
      <c r="I322" s="351">
        <v>0</v>
      </c>
      <c r="J322" s="351">
        <v>0</v>
      </c>
      <c r="K322" s="351">
        <v>0</v>
      </c>
    </row>
    <row r="323" spans="2:11" s="384" customFormat="1" ht="24">
      <c r="B323" s="382" t="s">
        <v>1135</v>
      </c>
      <c r="C323" s="383" t="s">
        <v>1136</v>
      </c>
      <c r="D323" s="351">
        <v>0</v>
      </c>
      <c r="E323" s="382">
        <v>12000000</v>
      </c>
      <c r="F323" s="382">
        <v>0</v>
      </c>
      <c r="G323" s="382"/>
      <c r="H323" s="381">
        <v>12000000</v>
      </c>
      <c r="I323" s="351">
        <v>0</v>
      </c>
      <c r="J323" s="351">
        <v>0</v>
      </c>
      <c r="K323" s="351">
        <v>0</v>
      </c>
    </row>
    <row r="324" spans="2:11" s="389" customFormat="1">
      <c r="B324" s="386" t="s">
        <v>1137</v>
      </c>
      <c r="C324" s="387" t="s">
        <v>1138</v>
      </c>
      <c r="D324" s="388">
        <v>0</v>
      </c>
      <c r="E324" s="386">
        <v>2578384</v>
      </c>
      <c r="F324" s="386">
        <v>0</v>
      </c>
      <c r="G324" s="386"/>
      <c r="H324" s="379">
        <v>2578384</v>
      </c>
      <c r="I324" s="388">
        <v>0</v>
      </c>
      <c r="J324" s="388">
        <v>0</v>
      </c>
      <c r="K324" s="388">
        <v>0</v>
      </c>
    </row>
    <row r="325" spans="2:11" s="389" customFormat="1" ht="24">
      <c r="B325" s="386" t="s">
        <v>1139</v>
      </c>
      <c r="C325" s="387" t="s">
        <v>1140</v>
      </c>
      <c r="D325" s="388">
        <v>0</v>
      </c>
      <c r="E325" s="386">
        <v>2578384</v>
      </c>
      <c r="F325" s="386">
        <v>0</v>
      </c>
      <c r="G325" s="386"/>
      <c r="H325" s="379">
        <v>2578384</v>
      </c>
      <c r="I325" s="388">
        <v>0</v>
      </c>
      <c r="J325" s="388">
        <v>0</v>
      </c>
      <c r="K325" s="388">
        <v>0</v>
      </c>
    </row>
    <row r="326" spans="2:11" s="395" customFormat="1">
      <c r="B326" s="392" t="s">
        <v>1141</v>
      </c>
      <c r="C326" s="393" t="s">
        <v>1142</v>
      </c>
      <c r="D326" s="394">
        <v>0</v>
      </c>
      <c r="E326" s="392">
        <v>27810130</v>
      </c>
      <c r="F326" s="392">
        <v>0</v>
      </c>
      <c r="G326" s="392"/>
      <c r="H326" s="394">
        <v>27810130</v>
      </c>
      <c r="I326" s="394">
        <v>0</v>
      </c>
      <c r="J326" s="394">
        <v>0</v>
      </c>
      <c r="K326" s="394">
        <v>0</v>
      </c>
    </row>
    <row r="327" spans="2:11" s="395" customFormat="1" ht="24">
      <c r="B327" s="392" t="s">
        <v>1143</v>
      </c>
      <c r="C327" s="393" t="s">
        <v>1144</v>
      </c>
      <c r="D327" s="394">
        <v>0</v>
      </c>
      <c r="E327" s="392">
        <v>15000000</v>
      </c>
      <c r="F327" s="392">
        <v>0</v>
      </c>
      <c r="G327" s="392"/>
      <c r="H327" s="394">
        <v>15000000</v>
      </c>
      <c r="I327" s="394">
        <v>0</v>
      </c>
      <c r="J327" s="394">
        <v>0</v>
      </c>
      <c r="K327" s="394">
        <v>0</v>
      </c>
    </row>
    <row r="328" spans="2:11" s="395" customFormat="1" ht="24">
      <c r="B328" s="392" t="s">
        <v>1145</v>
      </c>
      <c r="C328" s="393" t="s">
        <v>1146</v>
      </c>
      <c r="D328" s="394">
        <v>0</v>
      </c>
      <c r="E328" s="392">
        <v>6000000</v>
      </c>
      <c r="F328" s="392">
        <v>0</v>
      </c>
      <c r="G328" s="392"/>
      <c r="H328" s="394">
        <v>6000000</v>
      </c>
      <c r="I328" s="394">
        <v>0</v>
      </c>
      <c r="J328" s="394">
        <v>0</v>
      </c>
      <c r="K328" s="394">
        <v>0</v>
      </c>
    </row>
    <row r="329" spans="2:11" s="395" customFormat="1">
      <c r="B329" s="392" t="s">
        <v>1147</v>
      </c>
      <c r="C329" s="393" t="s">
        <v>1148</v>
      </c>
      <c r="D329" s="394">
        <v>0</v>
      </c>
      <c r="E329" s="392">
        <v>5810130</v>
      </c>
      <c r="F329" s="392">
        <v>0</v>
      </c>
      <c r="G329" s="392"/>
      <c r="H329" s="394">
        <v>5810130</v>
      </c>
      <c r="I329" s="394">
        <v>0</v>
      </c>
      <c r="J329" s="394">
        <v>0</v>
      </c>
      <c r="K329" s="394">
        <v>0</v>
      </c>
    </row>
    <row r="330" spans="2:11" s="395" customFormat="1">
      <c r="B330" s="392" t="s">
        <v>1149</v>
      </c>
      <c r="C330" s="393" t="s">
        <v>1150</v>
      </c>
      <c r="D330" s="394">
        <v>0</v>
      </c>
      <c r="E330" s="392">
        <v>1000000</v>
      </c>
      <c r="F330" s="392">
        <v>0</v>
      </c>
      <c r="G330" s="392"/>
      <c r="H330" s="394">
        <v>1000000</v>
      </c>
      <c r="I330" s="394">
        <v>0</v>
      </c>
      <c r="J330" s="394">
        <v>0</v>
      </c>
      <c r="K330" s="394">
        <v>0</v>
      </c>
    </row>
    <row r="331" spans="2:11">
      <c r="B331" s="338" t="s">
        <v>1151</v>
      </c>
      <c r="C331" s="339" t="s">
        <v>1152</v>
      </c>
      <c r="D331" s="340">
        <v>0</v>
      </c>
      <c r="E331" s="338">
        <v>15729804</v>
      </c>
      <c r="F331" s="338">
        <v>0</v>
      </c>
      <c r="G331" s="338"/>
      <c r="H331" s="340">
        <v>15729804</v>
      </c>
      <c r="I331" s="351">
        <v>0</v>
      </c>
      <c r="J331" s="351">
        <v>0</v>
      </c>
      <c r="K331" s="351">
        <v>0</v>
      </c>
    </row>
    <row r="332" spans="2:11">
      <c r="B332" s="338" t="s">
        <v>1153</v>
      </c>
      <c r="C332" s="339" t="s">
        <v>1154</v>
      </c>
      <c r="D332" s="340">
        <v>0</v>
      </c>
      <c r="E332" s="338">
        <v>15729804</v>
      </c>
      <c r="F332" s="338">
        <v>0</v>
      </c>
      <c r="G332" s="338"/>
      <c r="H332" s="340">
        <v>15729804</v>
      </c>
      <c r="I332" s="351">
        <v>0</v>
      </c>
      <c r="J332" s="351">
        <v>0</v>
      </c>
      <c r="K332" s="351">
        <v>0</v>
      </c>
    </row>
    <row r="333" spans="2:11" s="430" customFormat="1" ht="12.75" customHeight="1">
      <c r="B333" s="428" t="s">
        <v>1155</v>
      </c>
      <c r="C333" s="429" t="s">
        <v>1156</v>
      </c>
      <c r="D333" s="350">
        <v>0</v>
      </c>
      <c r="E333" s="428">
        <v>1500000</v>
      </c>
      <c r="F333" s="428">
        <v>0</v>
      </c>
      <c r="G333" s="428"/>
      <c r="H333" s="349">
        <v>1500000</v>
      </c>
      <c r="I333" s="351">
        <v>0</v>
      </c>
      <c r="J333" s="351">
        <v>0</v>
      </c>
      <c r="K333" s="351">
        <v>0</v>
      </c>
    </row>
    <row r="334" spans="2:11" s="430" customFormat="1" ht="12.75" customHeight="1">
      <c r="B334" s="428" t="s">
        <v>1157</v>
      </c>
      <c r="C334" s="429" t="s">
        <v>1158</v>
      </c>
      <c r="D334" s="350">
        <v>0</v>
      </c>
      <c r="E334" s="428">
        <v>1000000</v>
      </c>
      <c r="F334" s="428">
        <v>0</v>
      </c>
      <c r="G334" s="428"/>
      <c r="H334" s="349">
        <v>1000000</v>
      </c>
      <c r="I334" s="351">
        <v>0</v>
      </c>
      <c r="J334" s="351">
        <v>0</v>
      </c>
      <c r="K334" s="351">
        <v>0</v>
      </c>
    </row>
    <row r="335" spans="2:11" s="430" customFormat="1" ht="24" customHeight="1">
      <c r="B335" s="428" t="s">
        <v>1159</v>
      </c>
      <c r="C335" s="429" t="s">
        <v>1160</v>
      </c>
      <c r="D335" s="350">
        <v>0</v>
      </c>
      <c r="E335" s="428">
        <v>500000</v>
      </c>
      <c r="F335" s="428">
        <v>0</v>
      </c>
      <c r="G335" s="428"/>
      <c r="H335" s="349">
        <v>500000</v>
      </c>
      <c r="I335" s="351">
        <v>0</v>
      </c>
      <c r="J335" s="351">
        <v>0</v>
      </c>
      <c r="K335" s="351">
        <v>0</v>
      </c>
    </row>
    <row r="336" spans="2:11" s="430" customFormat="1" ht="12.75" customHeight="1">
      <c r="B336" s="428" t="s">
        <v>1161</v>
      </c>
      <c r="C336" s="429" t="s">
        <v>1162</v>
      </c>
      <c r="D336" s="350">
        <v>0</v>
      </c>
      <c r="E336" s="428">
        <v>1500000</v>
      </c>
      <c r="F336" s="428">
        <v>0</v>
      </c>
      <c r="G336" s="428"/>
      <c r="H336" s="421">
        <v>1500000</v>
      </c>
      <c r="I336" s="351">
        <v>0</v>
      </c>
      <c r="J336" s="351">
        <v>0</v>
      </c>
      <c r="K336" s="351">
        <v>0</v>
      </c>
    </row>
    <row r="337" spans="1:11" s="430" customFormat="1" ht="12.75" customHeight="1">
      <c r="B337" s="428" t="s">
        <v>1163</v>
      </c>
      <c r="C337" s="429" t="s">
        <v>1164</v>
      </c>
      <c r="D337" s="350">
        <v>0</v>
      </c>
      <c r="E337" s="428">
        <v>1000000</v>
      </c>
      <c r="F337" s="428">
        <v>0</v>
      </c>
      <c r="G337" s="428"/>
      <c r="H337" s="421">
        <v>1000000</v>
      </c>
      <c r="I337" s="351">
        <v>0</v>
      </c>
      <c r="J337" s="351">
        <v>0</v>
      </c>
      <c r="K337" s="351">
        <v>0</v>
      </c>
    </row>
    <row r="338" spans="1:11" s="430" customFormat="1" ht="24" customHeight="1">
      <c r="B338" s="428" t="s">
        <v>1165</v>
      </c>
      <c r="C338" s="429" t="s">
        <v>1166</v>
      </c>
      <c r="D338" s="350">
        <v>0</v>
      </c>
      <c r="E338" s="428">
        <v>500000</v>
      </c>
      <c r="F338" s="428">
        <v>0</v>
      </c>
      <c r="G338" s="428"/>
      <c r="H338" s="421">
        <v>500000</v>
      </c>
      <c r="I338" s="351">
        <v>0</v>
      </c>
      <c r="J338" s="351">
        <v>0</v>
      </c>
      <c r="K338" s="351">
        <v>0</v>
      </c>
    </row>
    <row r="339" spans="1:11" s="430" customFormat="1" ht="12.75" customHeight="1">
      <c r="B339" s="428" t="s">
        <v>1167</v>
      </c>
      <c r="C339" s="429" t="s">
        <v>1168</v>
      </c>
      <c r="D339" s="350">
        <v>0</v>
      </c>
      <c r="E339" s="428">
        <v>3500000</v>
      </c>
      <c r="F339" s="428">
        <v>0</v>
      </c>
      <c r="G339" s="428"/>
      <c r="H339" s="375">
        <v>3500000</v>
      </c>
      <c r="I339" s="351">
        <v>0</v>
      </c>
      <c r="J339" s="351">
        <v>0</v>
      </c>
      <c r="K339" s="351">
        <v>0</v>
      </c>
    </row>
    <row r="340" spans="1:11" s="430" customFormat="1" ht="12.75" customHeight="1">
      <c r="B340" s="428" t="s">
        <v>1169</v>
      </c>
      <c r="C340" s="429" t="s">
        <v>1170</v>
      </c>
      <c r="D340" s="350">
        <v>0</v>
      </c>
      <c r="E340" s="428">
        <v>3000000</v>
      </c>
      <c r="F340" s="428">
        <v>0</v>
      </c>
      <c r="G340" s="428"/>
      <c r="H340" s="375">
        <v>3000000</v>
      </c>
      <c r="I340" s="351">
        <v>0</v>
      </c>
      <c r="J340" s="351">
        <v>0</v>
      </c>
      <c r="K340" s="351">
        <v>0</v>
      </c>
    </row>
    <row r="341" spans="1:11" s="430" customFormat="1" ht="12.75" customHeight="1">
      <c r="B341" s="428" t="s">
        <v>1171</v>
      </c>
      <c r="C341" s="429" t="s">
        <v>1172</v>
      </c>
      <c r="D341" s="350">
        <v>0</v>
      </c>
      <c r="E341" s="428">
        <v>500000</v>
      </c>
      <c r="F341" s="428">
        <v>0</v>
      </c>
      <c r="G341" s="428"/>
      <c r="H341" s="375">
        <v>500000</v>
      </c>
      <c r="I341" s="351">
        <v>0</v>
      </c>
      <c r="J341" s="351">
        <v>0</v>
      </c>
      <c r="K341" s="351">
        <v>0</v>
      </c>
    </row>
    <row r="342" spans="1:11" ht="12.75" customHeight="1">
      <c r="A342" s="414"/>
      <c r="B342" s="412" t="s">
        <v>1173</v>
      </c>
      <c r="C342" s="413" t="s">
        <v>1174</v>
      </c>
      <c r="D342" s="353">
        <v>0</v>
      </c>
      <c r="E342" s="412">
        <v>2000000</v>
      </c>
      <c r="F342" s="412">
        <v>0</v>
      </c>
      <c r="G342" s="412"/>
      <c r="H342" s="353">
        <v>2000000</v>
      </c>
      <c r="I342" s="351">
        <v>0</v>
      </c>
      <c r="J342" s="351">
        <v>0</v>
      </c>
      <c r="K342" s="351">
        <v>0</v>
      </c>
    </row>
    <row r="343" spans="1:11" ht="24" customHeight="1">
      <c r="A343" s="414"/>
      <c r="B343" s="412" t="s">
        <v>1175</v>
      </c>
      <c r="C343" s="413" t="s">
        <v>1176</v>
      </c>
      <c r="D343" s="353">
        <v>0</v>
      </c>
      <c r="E343" s="412">
        <v>2000000</v>
      </c>
      <c r="F343" s="412">
        <v>0</v>
      </c>
      <c r="G343" s="412"/>
      <c r="H343" s="353">
        <v>2000000</v>
      </c>
      <c r="I343" s="351">
        <v>0</v>
      </c>
      <c r="J343" s="351">
        <v>0</v>
      </c>
      <c r="K343" s="351">
        <v>0</v>
      </c>
    </row>
    <row r="344" spans="1:11" ht="24" customHeight="1">
      <c r="B344" s="338" t="s">
        <v>1177</v>
      </c>
      <c r="C344" s="450" t="s">
        <v>1178</v>
      </c>
      <c r="D344" s="376">
        <v>0</v>
      </c>
      <c r="E344" s="451">
        <v>3000000</v>
      </c>
      <c r="F344" s="451">
        <v>0</v>
      </c>
      <c r="G344" s="451"/>
      <c r="H344" s="376">
        <v>3000000</v>
      </c>
      <c r="I344" s="351">
        <v>0</v>
      </c>
      <c r="J344" s="351">
        <v>0</v>
      </c>
      <c r="K344" s="351">
        <v>0</v>
      </c>
    </row>
    <row r="345" spans="1:11" ht="24" customHeight="1">
      <c r="B345" s="338" t="s">
        <v>1179</v>
      </c>
      <c r="C345" s="450" t="s">
        <v>1180</v>
      </c>
      <c r="D345" s="376">
        <v>0</v>
      </c>
      <c r="E345" s="451">
        <v>3000000</v>
      </c>
      <c r="F345" s="451">
        <v>0</v>
      </c>
      <c r="G345" s="451"/>
      <c r="H345" s="376">
        <v>3000000</v>
      </c>
      <c r="I345" s="351">
        <v>0</v>
      </c>
      <c r="J345" s="351">
        <v>0</v>
      </c>
      <c r="K345" s="351">
        <v>0</v>
      </c>
    </row>
    <row r="346" spans="1:11" s="434" customFormat="1" ht="24" customHeight="1">
      <c r="B346" s="432" t="s">
        <v>1181</v>
      </c>
      <c r="C346" s="433" t="s">
        <v>1182</v>
      </c>
      <c r="D346" s="391">
        <v>0</v>
      </c>
      <c r="E346" s="432">
        <v>1500000</v>
      </c>
      <c r="F346" s="432">
        <v>0</v>
      </c>
      <c r="G346" s="432"/>
      <c r="H346" s="391">
        <v>1500000</v>
      </c>
      <c r="I346" s="351">
        <v>0</v>
      </c>
      <c r="J346" s="351">
        <v>0</v>
      </c>
      <c r="K346" s="351">
        <v>0</v>
      </c>
    </row>
    <row r="347" spans="1:11" s="434" customFormat="1" ht="24" customHeight="1">
      <c r="B347" s="432" t="s">
        <v>1183</v>
      </c>
      <c r="C347" s="433" t="s">
        <v>1184</v>
      </c>
      <c r="D347" s="391">
        <v>0</v>
      </c>
      <c r="E347" s="432">
        <v>1500000</v>
      </c>
      <c r="F347" s="432">
        <v>0</v>
      </c>
      <c r="G347" s="432"/>
      <c r="H347" s="391">
        <v>1500000</v>
      </c>
      <c r="I347" s="351">
        <v>0</v>
      </c>
      <c r="J347" s="351">
        <v>0</v>
      </c>
      <c r="K347" s="351">
        <v>0</v>
      </c>
    </row>
    <row r="348" spans="1:11" ht="12.75" customHeight="1">
      <c r="B348" s="338" t="s">
        <v>1185</v>
      </c>
      <c r="C348" s="452" t="s">
        <v>1186</v>
      </c>
      <c r="D348" s="453">
        <v>0</v>
      </c>
      <c r="E348" s="454">
        <v>2729804</v>
      </c>
      <c r="F348" s="454">
        <v>0</v>
      </c>
      <c r="G348" s="454"/>
      <c r="H348" s="453">
        <v>2729804</v>
      </c>
      <c r="I348" s="351">
        <v>0</v>
      </c>
      <c r="J348" s="351">
        <v>0</v>
      </c>
      <c r="K348" s="351">
        <v>0</v>
      </c>
    </row>
    <row r="349" spans="1:11" ht="24" customHeight="1">
      <c r="B349" s="338" t="s">
        <v>1187</v>
      </c>
      <c r="C349" s="452" t="s">
        <v>1188</v>
      </c>
      <c r="D349" s="453">
        <v>0</v>
      </c>
      <c r="E349" s="454">
        <v>2729804</v>
      </c>
      <c r="F349" s="454">
        <v>0</v>
      </c>
      <c r="G349" s="454"/>
      <c r="H349" s="453">
        <v>2729804</v>
      </c>
      <c r="I349" s="351">
        <v>0</v>
      </c>
      <c r="J349" s="351">
        <v>0</v>
      </c>
      <c r="K349" s="351">
        <v>0</v>
      </c>
    </row>
    <row r="350" spans="1:11">
      <c r="B350" s="338" t="s">
        <v>1189</v>
      </c>
      <c r="C350" s="339" t="s">
        <v>1190</v>
      </c>
      <c r="D350" s="340">
        <v>0</v>
      </c>
      <c r="E350" s="338">
        <v>0</v>
      </c>
      <c r="F350" s="338">
        <v>0</v>
      </c>
      <c r="G350" s="338"/>
      <c r="H350" s="340">
        <v>0</v>
      </c>
      <c r="I350" s="351">
        <v>0</v>
      </c>
      <c r="J350" s="351">
        <v>0</v>
      </c>
      <c r="K350" s="351">
        <v>0</v>
      </c>
    </row>
    <row r="351" spans="1:11">
      <c r="B351" s="338" t="s">
        <v>1191</v>
      </c>
      <c r="C351" s="339" t="s">
        <v>1192</v>
      </c>
      <c r="D351" s="340">
        <v>0</v>
      </c>
      <c r="E351" s="338">
        <v>0</v>
      </c>
      <c r="F351" s="338">
        <v>0</v>
      </c>
      <c r="G351" s="338"/>
      <c r="H351" s="340">
        <v>0</v>
      </c>
      <c r="I351" s="351">
        <v>0</v>
      </c>
      <c r="J351" s="351">
        <v>0</v>
      </c>
      <c r="K351" s="351">
        <v>0</v>
      </c>
    </row>
    <row r="352" spans="1:11">
      <c r="B352" s="338" t="s">
        <v>1193</v>
      </c>
      <c r="C352" s="339" t="s">
        <v>1194</v>
      </c>
      <c r="D352" s="340">
        <v>0</v>
      </c>
      <c r="E352" s="338">
        <v>0</v>
      </c>
      <c r="F352" s="338">
        <v>0</v>
      </c>
      <c r="G352" s="338"/>
      <c r="H352" s="340"/>
      <c r="I352" s="351">
        <v>0</v>
      </c>
      <c r="J352" s="351">
        <v>0</v>
      </c>
      <c r="K352" s="351">
        <v>0</v>
      </c>
    </row>
    <row r="353" spans="2:11">
      <c r="B353" s="338" t="s">
        <v>1195</v>
      </c>
      <c r="C353" s="339" t="s">
        <v>1190</v>
      </c>
      <c r="D353" s="340">
        <v>0</v>
      </c>
      <c r="E353" s="338">
        <v>206666112</v>
      </c>
      <c r="F353" s="338">
        <v>0</v>
      </c>
      <c r="G353" s="338"/>
      <c r="H353" s="340">
        <v>206666112</v>
      </c>
      <c r="I353" s="351">
        <v>0</v>
      </c>
      <c r="J353" s="351">
        <v>0</v>
      </c>
      <c r="K353" s="351">
        <v>0</v>
      </c>
    </row>
    <row r="354" spans="2:11">
      <c r="B354" s="338" t="s">
        <v>1196</v>
      </c>
      <c r="C354" s="339" t="s">
        <v>1192</v>
      </c>
      <c r="D354" s="340">
        <v>0</v>
      </c>
      <c r="E354" s="338">
        <v>180471055</v>
      </c>
      <c r="F354" s="338">
        <v>0</v>
      </c>
      <c r="G354" s="338"/>
      <c r="H354" s="340">
        <v>180471055</v>
      </c>
      <c r="I354" s="351">
        <v>0</v>
      </c>
      <c r="J354" s="351">
        <v>0</v>
      </c>
      <c r="K354" s="351">
        <v>0</v>
      </c>
    </row>
    <row r="355" spans="2:11">
      <c r="B355" s="338" t="s">
        <v>1197</v>
      </c>
      <c r="C355" s="339" t="s">
        <v>1198</v>
      </c>
      <c r="D355" s="340">
        <v>0</v>
      </c>
      <c r="E355" s="338">
        <v>180471055</v>
      </c>
      <c r="F355" s="338">
        <v>0</v>
      </c>
      <c r="G355" s="338"/>
      <c r="H355" s="340">
        <v>180471055</v>
      </c>
      <c r="I355" s="351">
        <v>0</v>
      </c>
      <c r="J355" s="351">
        <v>0</v>
      </c>
      <c r="K355" s="351">
        <v>0</v>
      </c>
    </row>
    <row r="356" spans="2:11">
      <c r="B356" s="338" t="s">
        <v>1199</v>
      </c>
      <c r="C356" s="339" t="s">
        <v>576</v>
      </c>
      <c r="D356" s="340">
        <v>0</v>
      </c>
      <c r="E356" s="338">
        <v>26195057</v>
      </c>
      <c r="F356" s="338">
        <v>0</v>
      </c>
      <c r="G356" s="338"/>
      <c r="H356" s="340">
        <v>26195057</v>
      </c>
      <c r="I356" s="351">
        <v>0</v>
      </c>
      <c r="J356" s="351">
        <v>0</v>
      </c>
      <c r="K356" s="351">
        <v>0</v>
      </c>
    </row>
    <row r="357" spans="2:11">
      <c r="B357" s="338" t="s">
        <v>1200</v>
      </c>
      <c r="C357" s="339" t="s">
        <v>610</v>
      </c>
      <c r="D357" s="340">
        <v>0</v>
      </c>
      <c r="E357" s="338">
        <v>16195057</v>
      </c>
      <c r="F357" s="338">
        <v>0</v>
      </c>
      <c r="G357" s="338"/>
      <c r="H357" s="371">
        <v>16195057</v>
      </c>
      <c r="I357" s="351">
        <v>0</v>
      </c>
      <c r="J357" s="351">
        <v>0</v>
      </c>
      <c r="K357" s="351">
        <v>0</v>
      </c>
    </row>
    <row r="358" spans="2:11">
      <c r="B358" s="338" t="s">
        <v>1201</v>
      </c>
      <c r="C358" s="339" t="s">
        <v>1202</v>
      </c>
      <c r="D358" s="340">
        <v>0</v>
      </c>
      <c r="E358" s="338">
        <v>6000000</v>
      </c>
      <c r="F358" s="338">
        <v>0</v>
      </c>
      <c r="G358" s="338"/>
      <c r="H358" s="371">
        <v>6000000</v>
      </c>
      <c r="I358" s="351">
        <v>0</v>
      </c>
      <c r="J358" s="351">
        <v>0</v>
      </c>
      <c r="K358" s="351">
        <v>0</v>
      </c>
    </row>
    <row r="359" spans="2:11">
      <c r="B359" s="338" t="s">
        <v>1203</v>
      </c>
      <c r="C359" s="339" t="s">
        <v>1204</v>
      </c>
      <c r="D359" s="340">
        <v>0</v>
      </c>
      <c r="E359" s="338">
        <v>4000000</v>
      </c>
      <c r="F359" s="338">
        <v>0</v>
      </c>
      <c r="G359" s="338"/>
      <c r="H359" s="340">
        <v>4000000</v>
      </c>
      <c r="I359" s="351">
        <v>0</v>
      </c>
      <c r="J359" s="351">
        <v>0</v>
      </c>
      <c r="K359" s="351">
        <v>0</v>
      </c>
    </row>
    <row r="360" spans="2:11">
      <c r="B360" s="338" t="s">
        <v>1205</v>
      </c>
      <c r="C360" s="339" t="s">
        <v>1206</v>
      </c>
      <c r="D360" s="340">
        <v>1000</v>
      </c>
      <c r="E360" s="338">
        <v>0</v>
      </c>
      <c r="F360" s="338">
        <v>0</v>
      </c>
      <c r="G360" s="338"/>
      <c r="H360" s="340">
        <v>1000</v>
      </c>
      <c r="I360" s="351">
        <v>0</v>
      </c>
      <c r="J360" s="351">
        <v>0</v>
      </c>
      <c r="K360" s="351">
        <v>0</v>
      </c>
    </row>
    <row r="361" spans="2:11" s="411" customFormat="1">
      <c r="B361" s="408" t="s">
        <v>1207</v>
      </c>
      <c r="C361" s="409" t="s">
        <v>1208</v>
      </c>
      <c r="D361" s="410">
        <v>1987613654</v>
      </c>
      <c r="E361" s="408">
        <v>0</v>
      </c>
      <c r="F361" s="408">
        <v>0</v>
      </c>
      <c r="G361" s="408"/>
      <c r="H361" s="376">
        <v>1987613654</v>
      </c>
      <c r="I361" s="410">
        <v>0</v>
      </c>
      <c r="J361" s="410">
        <v>0</v>
      </c>
      <c r="K361" s="410">
        <v>0</v>
      </c>
    </row>
    <row r="362" spans="2:11" s="411" customFormat="1">
      <c r="B362" s="408" t="s">
        <v>1209</v>
      </c>
      <c r="C362" s="409" t="s">
        <v>1210</v>
      </c>
      <c r="D362" s="410">
        <v>1987613654</v>
      </c>
      <c r="E362" s="408">
        <v>0</v>
      </c>
      <c r="F362" s="408">
        <v>0</v>
      </c>
      <c r="G362" s="408"/>
      <c r="H362" s="376">
        <v>1987613654</v>
      </c>
      <c r="I362" s="410">
        <v>0</v>
      </c>
      <c r="J362" s="410">
        <v>0</v>
      </c>
      <c r="K362" s="410">
        <v>0</v>
      </c>
    </row>
    <row r="363" spans="2:11">
      <c r="B363" s="338" t="s">
        <v>1211</v>
      </c>
      <c r="C363" s="339" t="s">
        <v>1212</v>
      </c>
      <c r="D363" s="340">
        <v>0</v>
      </c>
      <c r="E363" s="338">
        <v>93109324</v>
      </c>
      <c r="F363" s="338">
        <v>0</v>
      </c>
      <c r="G363" s="338"/>
      <c r="H363" s="340">
        <v>93109324</v>
      </c>
      <c r="I363" s="351">
        <v>0</v>
      </c>
      <c r="J363" s="351">
        <v>0</v>
      </c>
      <c r="K363" s="351">
        <v>0</v>
      </c>
    </row>
    <row r="364" spans="2:11">
      <c r="B364" s="338" t="s">
        <v>1213</v>
      </c>
      <c r="C364" s="339" t="s">
        <v>815</v>
      </c>
      <c r="D364" s="340">
        <v>0</v>
      </c>
      <c r="E364" s="338">
        <v>34794958</v>
      </c>
      <c r="F364" s="338">
        <v>0</v>
      </c>
      <c r="G364" s="338"/>
      <c r="H364" s="340">
        <v>34794958</v>
      </c>
      <c r="I364" s="340"/>
      <c r="J364" s="340"/>
      <c r="K364" s="340"/>
    </row>
    <row r="365" spans="2:11" ht="24">
      <c r="B365" s="338" t="s">
        <v>1214</v>
      </c>
      <c r="C365" s="339" t="s">
        <v>1215</v>
      </c>
      <c r="D365" s="340">
        <v>0</v>
      </c>
      <c r="E365" s="338">
        <v>34794958</v>
      </c>
      <c r="F365" s="338">
        <v>0</v>
      </c>
      <c r="G365" s="338"/>
      <c r="H365" s="340">
        <v>34794958</v>
      </c>
      <c r="I365" s="340"/>
      <c r="J365" s="340"/>
      <c r="K365" s="340"/>
    </row>
    <row r="366" spans="2:11">
      <c r="B366" s="338" t="s">
        <v>1216</v>
      </c>
      <c r="C366" s="339" t="s">
        <v>1012</v>
      </c>
      <c r="D366" s="340">
        <v>0</v>
      </c>
      <c r="E366" s="338">
        <v>58314366</v>
      </c>
      <c r="F366" s="338">
        <v>0</v>
      </c>
      <c r="G366" s="338"/>
      <c r="H366" s="340">
        <v>58314366</v>
      </c>
      <c r="I366" s="340"/>
      <c r="J366" s="340"/>
      <c r="K366" s="340"/>
    </row>
    <row r="367" spans="2:11">
      <c r="B367" s="338" t="s">
        <v>1217</v>
      </c>
      <c r="C367" s="339" t="s">
        <v>1218</v>
      </c>
      <c r="D367" s="340">
        <v>0</v>
      </c>
      <c r="E367" s="338">
        <v>58314366</v>
      </c>
      <c r="F367" s="338">
        <v>0</v>
      </c>
      <c r="G367" s="338"/>
      <c r="H367" s="340">
        <v>58314366</v>
      </c>
      <c r="I367" s="340"/>
      <c r="J367" s="340"/>
      <c r="K367" s="340"/>
    </row>
    <row r="368" spans="2:11">
      <c r="B368" s="338" t="s">
        <v>1219</v>
      </c>
      <c r="C368" s="339" t="s">
        <v>1220</v>
      </c>
      <c r="D368" s="340">
        <v>0</v>
      </c>
      <c r="E368" s="338">
        <v>58314366</v>
      </c>
      <c r="F368" s="338">
        <v>0</v>
      </c>
      <c r="G368" s="338"/>
      <c r="H368" s="340">
        <v>58314366</v>
      </c>
      <c r="I368" s="340"/>
      <c r="J368" s="340"/>
      <c r="K368" s="340"/>
    </row>
    <row r="369" spans="2:11">
      <c r="B369" s="338" t="s">
        <v>1221</v>
      </c>
      <c r="C369" s="339" t="s">
        <v>1222</v>
      </c>
      <c r="D369" s="340">
        <v>10000</v>
      </c>
      <c r="E369" s="338">
        <v>0</v>
      </c>
      <c r="F369" s="338">
        <v>0</v>
      </c>
      <c r="G369" s="338"/>
      <c r="H369" s="340">
        <v>10000</v>
      </c>
      <c r="I369" s="340"/>
      <c r="J369" s="340"/>
      <c r="K369" s="340"/>
    </row>
    <row r="370" spans="2:11">
      <c r="B370" s="338" t="s">
        <v>1223</v>
      </c>
      <c r="C370" s="339" t="s">
        <v>642</v>
      </c>
      <c r="D370" s="340">
        <v>10000</v>
      </c>
      <c r="E370" s="338">
        <v>0</v>
      </c>
      <c r="F370" s="338">
        <v>0</v>
      </c>
      <c r="G370" s="338"/>
      <c r="H370" s="340">
        <v>10000</v>
      </c>
      <c r="I370" s="340"/>
      <c r="J370" s="340"/>
      <c r="K370" s="340"/>
    </row>
    <row r="371" spans="2:11">
      <c r="B371" s="338" t="s">
        <v>1224</v>
      </c>
      <c r="C371" s="339" t="s">
        <v>1225</v>
      </c>
      <c r="D371" s="340">
        <v>1000</v>
      </c>
      <c r="E371" s="338">
        <v>0</v>
      </c>
      <c r="F371" s="338">
        <v>0</v>
      </c>
      <c r="G371" s="338"/>
      <c r="H371" s="340">
        <v>1000</v>
      </c>
      <c r="I371" s="340"/>
      <c r="J371" s="340"/>
      <c r="K371" s="340"/>
    </row>
    <row r="372" spans="2:11">
      <c r="B372" s="338" t="s">
        <v>1226</v>
      </c>
      <c r="C372" s="339" t="s">
        <v>1227</v>
      </c>
      <c r="D372" s="340">
        <v>1000</v>
      </c>
      <c r="E372" s="338">
        <v>0</v>
      </c>
      <c r="F372" s="338">
        <v>0</v>
      </c>
      <c r="G372" s="338"/>
      <c r="H372" s="340">
        <v>1000</v>
      </c>
      <c r="I372" s="340"/>
      <c r="J372" s="340"/>
      <c r="K372" s="340"/>
    </row>
    <row r="373" spans="2:11" s="364" customFormat="1">
      <c r="B373" s="361" t="s">
        <v>1228</v>
      </c>
      <c r="C373" s="362" t="s">
        <v>1229</v>
      </c>
      <c r="D373" s="363">
        <v>1000</v>
      </c>
      <c r="E373" s="361">
        <v>0</v>
      </c>
      <c r="F373" s="361">
        <v>0</v>
      </c>
      <c r="G373" s="361"/>
      <c r="H373" s="363">
        <v>1000</v>
      </c>
      <c r="I373" s="363"/>
      <c r="J373" s="363"/>
      <c r="K373" s="363"/>
    </row>
    <row r="374" spans="2:11" s="364" customFormat="1">
      <c r="B374" s="361" t="s">
        <v>1230</v>
      </c>
      <c r="C374" s="362" t="s">
        <v>1124</v>
      </c>
      <c r="D374" s="363">
        <v>1000</v>
      </c>
      <c r="E374" s="361">
        <v>0</v>
      </c>
      <c r="F374" s="361">
        <v>0</v>
      </c>
      <c r="G374" s="361"/>
      <c r="H374" s="363">
        <v>1000</v>
      </c>
      <c r="I374" s="363"/>
      <c r="J374" s="363"/>
      <c r="K374" s="363"/>
    </row>
    <row r="375" spans="2:11">
      <c r="B375" s="338" t="s">
        <v>1231</v>
      </c>
      <c r="C375" s="339" t="s">
        <v>1232</v>
      </c>
      <c r="D375" s="340">
        <v>1000</v>
      </c>
      <c r="E375" s="338">
        <v>0</v>
      </c>
      <c r="F375" s="338">
        <v>0</v>
      </c>
      <c r="G375" s="338"/>
      <c r="H375" s="340">
        <v>1000</v>
      </c>
      <c r="I375" s="340"/>
      <c r="J375" s="340"/>
      <c r="K375" s="340"/>
    </row>
    <row r="376" spans="2:11">
      <c r="B376" s="338" t="s">
        <v>1233</v>
      </c>
      <c r="C376" s="339" t="s">
        <v>1234</v>
      </c>
      <c r="D376" s="340">
        <v>1000</v>
      </c>
      <c r="E376" s="338">
        <v>0</v>
      </c>
      <c r="F376" s="338">
        <v>0</v>
      </c>
      <c r="G376" s="338"/>
      <c r="H376" s="340">
        <v>1000</v>
      </c>
      <c r="I376" s="340"/>
      <c r="J376" s="340"/>
      <c r="K376" s="340"/>
    </row>
    <row r="377" spans="2:11">
      <c r="B377" s="338" t="s">
        <v>1235</v>
      </c>
      <c r="C377" s="339" t="s">
        <v>1236</v>
      </c>
      <c r="D377" s="340">
        <v>1000</v>
      </c>
      <c r="E377" s="338">
        <v>0</v>
      </c>
      <c r="F377" s="338">
        <v>0</v>
      </c>
      <c r="G377" s="338"/>
      <c r="H377" s="340">
        <v>1000</v>
      </c>
      <c r="I377" s="340"/>
      <c r="J377" s="340"/>
      <c r="K377" s="340"/>
    </row>
    <row r="378" spans="2:11">
      <c r="B378" s="338" t="s">
        <v>1237</v>
      </c>
      <c r="C378" s="339" t="s">
        <v>1238</v>
      </c>
      <c r="D378" s="340">
        <v>1000</v>
      </c>
      <c r="E378" s="338">
        <v>0</v>
      </c>
      <c r="F378" s="338">
        <v>0</v>
      </c>
      <c r="G378" s="338"/>
      <c r="H378" s="340">
        <v>1000</v>
      </c>
      <c r="I378" s="340"/>
      <c r="J378" s="340"/>
      <c r="K378" s="340"/>
    </row>
    <row r="379" spans="2:11">
      <c r="B379" s="338" t="s">
        <v>1239</v>
      </c>
      <c r="C379" s="339" t="s">
        <v>1240</v>
      </c>
      <c r="D379" s="340">
        <v>1000</v>
      </c>
      <c r="E379" s="338">
        <v>0</v>
      </c>
      <c r="F379" s="338">
        <v>0</v>
      </c>
      <c r="G379" s="338"/>
      <c r="H379" s="340">
        <v>1000</v>
      </c>
      <c r="I379" s="340"/>
      <c r="J379" s="340"/>
      <c r="K379" s="340"/>
    </row>
    <row r="380" spans="2:11">
      <c r="B380" s="338" t="s">
        <v>1241</v>
      </c>
      <c r="C380" s="339" t="s">
        <v>1206</v>
      </c>
      <c r="D380" s="340">
        <v>1000</v>
      </c>
      <c r="E380" s="338">
        <v>0</v>
      </c>
      <c r="F380" s="338">
        <v>0</v>
      </c>
      <c r="G380" s="338"/>
      <c r="H380" s="340">
        <v>1000</v>
      </c>
      <c r="I380" s="340"/>
      <c r="J380" s="340"/>
      <c r="K380" s="340"/>
    </row>
    <row r="383" spans="2:11">
      <c r="C383" s="455"/>
    </row>
    <row r="384" spans="2:11">
      <c r="C384" s="455"/>
    </row>
    <row r="385" spans="3:11">
      <c r="C385" s="457"/>
    </row>
    <row r="386" spans="3:11">
      <c r="C386" s="457"/>
    </row>
    <row r="389" spans="3:11">
      <c r="C389" s="455"/>
      <c r="K389" s="458"/>
    </row>
    <row r="390" spans="3:11">
      <c r="C390" s="457"/>
      <c r="K390" s="459"/>
    </row>
    <row r="391" spans="3:11">
      <c r="C391" s="457"/>
    </row>
    <row r="393" spans="3:11">
      <c r="C393" s="457"/>
    </row>
  </sheetData>
  <mergeCells count="1">
    <mergeCell ref="B1:K1"/>
  </mergeCells>
  <pageMargins left="0.74803149606299213" right="0.74803149606299213" top="0.98425196850393704" bottom="0.98425196850393704" header="0.51181102362204722" footer="0.51181102362204722"/>
  <pageSetup paperSize="5" orientation="landscape" verticalDpi="0" r:id="rId1"/>
  <legacyDrawing r:id="rId2"/>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X89"/>
  <sheetViews>
    <sheetView view="pageBreakPreview" topLeftCell="A70" zoomScale="60" zoomScaleNormal="70" workbookViewId="0">
      <selection activeCell="C85" sqref="C85:D85"/>
    </sheetView>
  </sheetViews>
  <sheetFormatPr baseColWidth="10" defaultRowHeight="15"/>
  <cols>
    <col min="1" max="1" width="12.42578125" customWidth="1"/>
    <col min="2" max="2" width="34.85546875" style="113" customWidth="1"/>
    <col min="3" max="3" width="10.85546875" customWidth="1"/>
    <col min="4" max="4" width="12.140625" customWidth="1"/>
    <col min="5" max="5" width="9.5703125" bestFit="1" customWidth="1"/>
    <col min="6" max="6" width="10.5703125" customWidth="1"/>
    <col min="7" max="7" width="11" bestFit="1" customWidth="1"/>
    <col min="8" max="8" width="11.140625" customWidth="1"/>
    <col min="9" max="9" width="9.5703125" bestFit="1" customWidth="1"/>
    <col min="10" max="10" width="10.5703125" customWidth="1"/>
    <col min="11" max="11" width="10.42578125" bestFit="1" customWidth="1"/>
    <col min="12" max="12" width="11.140625" customWidth="1"/>
    <col min="13" max="13" width="9.5703125" bestFit="1" customWidth="1"/>
    <col min="14" max="14" width="10.5703125" customWidth="1"/>
    <col min="15" max="15" width="10.7109375" bestFit="1" customWidth="1"/>
    <col min="16" max="16" width="11.140625" customWidth="1"/>
    <col min="17" max="17" width="9.7109375" customWidth="1"/>
    <col min="18" max="18" width="10.5703125" customWidth="1"/>
  </cols>
  <sheetData>
    <row r="1" spans="1:18" ht="38.25" customHeight="1">
      <c r="A1" s="637" t="s">
        <v>57</v>
      </c>
      <c r="B1" s="637"/>
      <c r="C1" s="637"/>
      <c r="D1" s="637"/>
      <c r="E1" s="637"/>
      <c r="F1" s="637"/>
      <c r="G1" s="637"/>
      <c r="H1" s="637"/>
      <c r="I1" s="637"/>
      <c r="J1" s="637"/>
      <c r="K1" s="637"/>
      <c r="L1" s="637"/>
      <c r="M1" s="637"/>
      <c r="N1" s="637"/>
      <c r="O1" s="637"/>
      <c r="P1" s="637"/>
      <c r="Q1" s="637"/>
      <c r="R1" s="637"/>
    </row>
    <row r="2" spans="1:18" s="16" customFormat="1" ht="32.25" customHeight="1">
      <c r="A2" s="638" t="s">
        <v>180</v>
      </c>
      <c r="B2" s="638"/>
      <c r="C2" s="638"/>
      <c r="D2" s="638"/>
      <c r="E2" s="638"/>
      <c r="F2" s="638"/>
      <c r="G2" s="638"/>
      <c r="H2" s="638"/>
      <c r="I2" s="638"/>
      <c r="J2" s="638"/>
      <c r="K2" s="638"/>
      <c r="L2" s="638"/>
      <c r="M2" s="638"/>
      <c r="N2" s="638"/>
      <c r="O2" s="638"/>
      <c r="P2" s="638"/>
      <c r="Q2" s="638"/>
      <c r="R2" s="638"/>
    </row>
    <row r="3" spans="1:18" ht="48.75" customHeight="1">
      <c r="A3" s="639" t="s">
        <v>66</v>
      </c>
      <c r="B3" s="640"/>
      <c r="C3" s="640"/>
      <c r="D3" s="640"/>
      <c r="E3" s="640"/>
      <c r="F3" s="640"/>
      <c r="G3" s="640"/>
      <c r="H3" s="640"/>
      <c r="I3" s="640"/>
      <c r="J3" s="640"/>
      <c r="K3" s="640"/>
      <c r="L3" s="640"/>
      <c r="M3" s="640"/>
      <c r="N3" s="640"/>
      <c r="O3" s="640"/>
      <c r="P3" s="640"/>
      <c r="Q3" s="640"/>
      <c r="R3" s="641"/>
    </row>
    <row r="4" spans="1:18" ht="41.25" customHeight="1">
      <c r="A4" s="642" t="s">
        <v>169</v>
      </c>
      <c r="B4" s="643"/>
      <c r="C4" s="643"/>
      <c r="D4" s="643"/>
      <c r="E4" s="643"/>
      <c r="F4" s="643"/>
      <c r="G4" s="643"/>
      <c r="H4" s="643"/>
      <c r="I4" s="643"/>
      <c r="J4" s="643"/>
      <c r="K4" s="643"/>
      <c r="L4" s="643"/>
      <c r="M4" s="643"/>
      <c r="N4" s="643"/>
      <c r="O4" s="643"/>
      <c r="P4" s="643"/>
      <c r="Q4" s="643"/>
      <c r="R4" s="644"/>
    </row>
    <row r="5" spans="1:18" ht="25.5" customHeight="1">
      <c r="A5" s="645" t="s">
        <v>170</v>
      </c>
      <c r="B5" s="645"/>
      <c r="C5" s="645"/>
      <c r="D5" s="645"/>
      <c r="E5" s="645"/>
      <c r="F5" s="645"/>
      <c r="G5" s="646"/>
      <c r="H5" s="651" t="s">
        <v>7</v>
      </c>
      <c r="I5" s="652"/>
      <c r="J5" s="652"/>
      <c r="K5" s="652"/>
      <c r="L5" s="652"/>
      <c r="M5" s="652"/>
      <c r="N5" s="652"/>
      <c r="O5" s="652"/>
      <c r="P5" s="652"/>
      <c r="Q5" s="652"/>
      <c r="R5" s="653"/>
    </row>
    <row r="6" spans="1:18" ht="15.75">
      <c r="A6" s="647"/>
      <c r="B6" s="647"/>
      <c r="C6" s="647"/>
      <c r="D6" s="647"/>
      <c r="E6" s="647"/>
      <c r="F6" s="647"/>
      <c r="G6" s="648"/>
      <c r="H6" s="654" t="s">
        <v>44</v>
      </c>
      <c r="I6" s="654"/>
      <c r="J6" s="654"/>
      <c r="K6" s="654"/>
      <c r="L6" s="654"/>
      <c r="M6" s="654"/>
      <c r="N6" s="654"/>
      <c r="O6" s="654"/>
      <c r="P6" s="654"/>
      <c r="Q6" s="654"/>
      <c r="R6" s="654"/>
    </row>
    <row r="7" spans="1:18" s="4" customFormat="1" ht="15.75">
      <c r="A7" s="647"/>
      <c r="B7" s="647"/>
      <c r="C7" s="647"/>
      <c r="D7" s="647"/>
      <c r="E7" s="647"/>
      <c r="F7" s="647"/>
      <c r="G7" s="648"/>
      <c r="H7" s="654" t="s">
        <v>366</v>
      </c>
      <c r="I7" s="654"/>
      <c r="J7" s="654"/>
      <c r="K7" s="654"/>
      <c r="L7" s="654"/>
      <c r="M7" s="654"/>
      <c r="N7" s="654"/>
      <c r="O7" s="654"/>
      <c r="P7" s="654"/>
      <c r="Q7" s="654"/>
      <c r="R7" s="654"/>
    </row>
    <row r="8" spans="1:18" ht="15.75">
      <c r="A8" s="647"/>
      <c r="B8" s="647"/>
      <c r="C8" s="647"/>
      <c r="D8" s="647"/>
      <c r="E8" s="647"/>
      <c r="F8" s="647"/>
      <c r="G8" s="648"/>
      <c r="H8" s="654" t="s">
        <v>45</v>
      </c>
      <c r="I8" s="654"/>
      <c r="J8" s="654"/>
      <c r="K8" s="654"/>
      <c r="L8" s="654"/>
      <c r="M8" s="654"/>
      <c r="N8" s="654"/>
      <c r="O8" s="654"/>
      <c r="P8" s="654"/>
      <c r="Q8" s="654"/>
      <c r="R8" s="654"/>
    </row>
    <row r="9" spans="1:18" ht="15.75">
      <c r="A9" s="647"/>
      <c r="B9" s="647"/>
      <c r="C9" s="647"/>
      <c r="D9" s="647"/>
      <c r="E9" s="647"/>
      <c r="F9" s="647"/>
      <c r="G9" s="648"/>
      <c r="H9" s="634" t="s">
        <v>46</v>
      </c>
      <c r="I9" s="635"/>
      <c r="J9" s="635"/>
      <c r="K9" s="635"/>
      <c r="L9" s="635"/>
      <c r="M9" s="635"/>
      <c r="N9" s="635"/>
      <c r="O9" s="635"/>
      <c r="P9" s="635"/>
      <c r="Q9" s="635"/>
      <c r="R9" s="636"/>
    </row>
    <row r="10" spans="1:18" ht="15.75" customHeight="1">
      <c r="A10" s="647"/>
      <c r="B10" s="647"/>
      <c r="C10" s="647"/>
      <c r="D10" s="647"/>
      <c r="E10" s="647"/>
      <c r="F10" s="647"/>
      <c r="G10" s="648"/>
      <c r="H10" s="634" t="s">
        <v>47</v>
      </c>
      <c r="I10" s="635"/>
      <c r="J10" s="635"/>
      <c r="K10" s="635"/>
      <c r="L10" s="635"/>
      <c r="M10" s="635"/>
      <c r="N10" s="635"/>
      <c r="O10" s="635"/>
      <c r="P10" s="635"/>
      <c r="Q10" s="635"/>
      <c r="R10" s="636"/>
    </row>
    <row r="11" spans="1:18" ht="31.5" customHeight="1">
      <c r="A11" s="647"/>
      <c r="B11" s="647"/>
      <c r="C11" s="647"/>
      <c r="D11" s="647"/>
      <c r="E11" s="647"/>
      <c r="F11" s="647"/>
      <c r="G11" s="648"/>
      <c r="H11" s="634" t="s">
        <v>48</v>
      </c>
      <c r="I11" s="635"/>
      <c r="J11" s="635"/>
      <c r="K11" s="635"/>
      <c r="L11" s="635"/>
      <c r="M11" s="635"/>
      <c r="N11" s="635"/>
      <c r="O11" s="635"/>
      <c r="P11" s="635"/>
      <c r="Q11" s="635"/>
      <c r="R11" s="636"/>
    </row>
    <row r="12" spans="1:18" ht="15.75">
      <c r="A12" s="647"/>
      <c r="B12" s="647"/>
      <c r="C12" s="647"/>
      <c r="D12" s="647"/>
      <c r="E12" s="647"/>
      <c r="F12" s="647"/>
      <c r="G12" s="648"/>
      <c r="H12" s="634" t="s">
        <v>49</v>
      </c>
      <c r="I12" s="635"/>
      <c r="J12" s="635"/>
      <c r="K12" s="635"/>
      <c r="L12" s="635"/>
      <c r="M12" s="635"/>
      <c r="N12" s="635"/>
      <c r="O12" s="635"/>
      <c r="P12" s="635"/>
      <c r="Q12" s="635"/>
      <c r="R12" s="636"/>
    </row>
    <row r="13" spans="1:18" ht="15.75">
      <c r="A13" s="647"/>
      <c r="B13" s="647"/>
      <c r="C13" s="647"/>
      <c r="D13" s="647"/>
      <c r="E13" s="647"/>
      <c r="F13" s="647"/>
      <c r="G13" s="648"/>
      <c r="H13" s="634" t="s">
        <v>50</v>
      </c>
      <c r="I13" s="635"/>
      <c r="J13" s="635"/>
      <c r="K13" s="635"/>
      <c r="L13" s="635"/>
      <c r="M13" s="635"/>
      <c r="N13" s="635"/>
      <c r="O13" s="635"/>
      <c r="P13" s="635"/>
      <c r="Q13" s="635"/>
      <c r="R13" s="636"/>
    </row>
    <row r="14" spans="1:18" ht="15.75">
      <c r="A14" s="647"/>
      <c r="B14" s="647"/>
      <c r="C14" s="647"/>
      <c r="D14" s="647"/>
      <c r="E14" s="647"/>
      <c r="F14" s="647"/>
      <c r="G14" s="648"/>
      <c r="H14" s="634" t="s">
        <v>51</v>
      </c>
      <c r="I14" s="635"/>
      <c r="J14" s="635"/>
      <c r="K14" s="635"/>
      <c r="L14" s="635"/>
      <c r="M14" s="635"/>
      <c r="N14" s="635"/>
      <c r="O14" s="635"/>
      <c r="P14" s="635"/>
      <c r="Q14" s="635"/>
      <c r="R14" s="636"/>
    </row>
    <row r="15" spans="1:18" ht="15.75">
      <c r="A15" s="647"/>
      <c r="B15" s="647"/>
      <c r="C15" s="647"/>
      <c r="D15" s="647"/>
      <c r="E15" s="647"/>
      <c r="F15" s="647"/>
      <c r="G15" s="648"/>
      <c r="H15" s="634" t="s">
        <v>53</v>
      </c>
      <c r="I15" s="635"/>
      <c r="J15" s="635"/>
      <c r="K15" s="635"/>
      <c r="L15" s="635"/>
      <c r="M15" s="635"/>
      <c r="N15" s="635"/>
      <c r="O15" s="635"/>
      <c r="P15" s="635"/>
      <c r="Q15" s="635"/>
      <c r="R15" s="636"/>
    </row>
    <row r="16" spans="1:18" ht="15.75">
      <c r="A16" s="647"/>
      <c r="B16" s="647"/>
      <c r="C16" s="647"/>
      <c r="D16" s="647"/>
      <c r="E16" s="647"/>
      <c r="F16" s="647"/>
      <c r="G16" s="648"/>
      <c r="H16" s="634" t="s">
        <v>52</v>
      </c>
      <c r="I16" s="635"/>
      <c r="J16" s="635"/>
      <c r="K16" s="635"/>
      <c r="L16" s="635"/>
      <c r="M16" s="635"/>
      <c r="N16" s="635"/>
      <c r="O16" s="635"/>
      <c r="P16" s="635"/>
      <c r="Q16" s="635"/>
      <c r="R16" s="636"/>
    </row>
    <row r="17" spans="1:19" ht="15.75">
      <c r="A17" s="647"/>
      <c r="B17" s="647"/>
      <c r="C17" s="647"/>
      <c r="D17" s="647"/>
      <c r="E17" s="647"/>
      <c r="F17" s="647"/>
      <c r="G17" s="648"/>
      <c r="H17" s="634" t="s">
        <v>54</v>
      </c>
      <c r="I17" s="635"/>
      <c r="J17" s="635"/>
      <c r="K17" s="635"/>
      <c r="L17" s="635"/>
      <c r="M17" s="635"/>
      <c r="N17" s="635"/>
      <c r="O17" s="635"/>
      <c r="P17" s="635"/>
      <c r="Q17" s="635"/>
      <c r="R17" s="636"/>
    </row>
    <row r="18" spans="1:19" ht="29.25" customHeight="1">
      <c r="A18" s="647"/>
      <c r="B18" s="647"/>
      <c r="C18" s="647"/>
      <c r="D18" s="647"/>
      <c r="E18" s="647"/>
      <c r="F18" s="647"/>
      <c r="G18" s="648"/>
      <c r="H18" s="634" t="s">
        <v>55</v>
      </c>
      <c r="I18" s="635"/>
      <c r="J18" s="635"/>
      <c r="K18" s="635"/>
      <c r="L18" s="635"/>
      <c r="M18" s="635"/>
      <c r="N18" s="635"/>
      <c r="O18" s="635"/>
      <c r="P18" s="635"/>
      <c r="Q18" s="635"/>
      <c r="R18" s="636"/>
    </row>
    <row r="19" spans="1:19" ht="30.75" customHeight="1" thickBot="1">
      <c r="A19" s="649"/>
      <c r="B19" s="649"/>
      <c r="C19" s="649"/>
      <c r="D19" s="649"/>
      <c r="E19" s="649"/>
      <c r="F19" s="649"/>
      <c r="G19" s="650"/>
      <c r="H19" s="655" t="s">
        <v>56</v>
      </c>
      <c r="I19" s="656"/>
      <c r="J19" s="656"/>
      <c r="K19" s="656"/>
      <c r="L19" s="656"/>
      <c r="M19" s="656"/>
      <c r="N19" s="656"/>
      <c r="O19" s="656"/>
      <c r="P19" s="656"/>
      <c r="Q19" s="656"/>
      <c r="R19" s="657"/>
    </row>
    <row r="20" spans="1:19" s="14" customFormat="1" ht="19.5" customHeight="1" thickTop="1">
      <c r="A20" s="627" t="s">
        <v>5</v>
      </c>
      <c r="B20" s="629" t="s">
        <v>0</v>
      </c>
      <c r="C20" s="529">
        <v>2012</v>
      </c>
      <c r="D20" s="530"/>
      <c r="E20" s="530"/>
      <c r="F20" s="531"/>
      <c r="G20" s="529">
        <v>2013</v>
      </c>
      <c r="H20" s="530"/>
      <c r="I20" s="530"/>
      <c r="J20" s="531"/>
      <c r="K20" s="529">
        <v>2014</v>
      </c>
      <c r="L20" s="530"/>
      <c r="M20" s="530"/>
      <c r="N20" s="531"/>
      <c r="O20" s="529">
        <v>2015</v>
      </c>
      <c r="P20" s="530"/>
      <c r="Q20" s="530"/>
      <c r="R20" s="531"/>
      <c r="S20" s="13"/>
    </row>
    <row r="21" spans="1:19" s="14" customFormat="1" ht="21.75" thickBot="1">
      <c r="A21" s="628"/>
      <c r="B21" s="630"/>
      <c r="C21" s="19" t="s">
        <v>1</v>
      </c>
      <c r="D21" s="86" t="s">
        <v>2</v>
      </c>
      <c r="E21" s="86" t="s">
        <v>3</v>
      </c>
      <c r="F21" s="87" t="s">
        <v>4</v>
      </c>
      <c r="G21" s="19" t="s">
        <v>1</v>
      </c>
      <c r="H21" s="86" t="s">
        <v>2</v>
      </c>
      <c r="I21" s="86" t="s">
        <v>3</v>
      </c>
      <c r="J21" s="87" t="s">
        <v>4</v>
      </c>
      <c r="K21" s="19" t="s">
        <v>1</v>
      </c>
      <c r="L21" s="86" t="s">
        <v>2</v>
      </c>
      <c r="M21" s="86" t="s">
        <v>3</v>
      </c>
      <c r="N21" s="87" t="s">
        <v>4</v>
      </c>
      <c r="O21" s="19" t="s">
        <v>1</v>
      </c>
      <c r="P21" s="86" t="s">
        <v>2</v>
      </c>
      <c r="Q21" s="86" t="s">
        <v>3</v>
      </c>
      <c r="R21" s="87" t="s">
        <v>4</v>
      </c>
    </row>
    <row r="22" spans="1:19" ht="16.5" thickTop="1" thickBot="1">
      <c r="A22" s="606" t="s">
        <v>410</v>
      </c>
      <c r="B22" s="607"/>
      <c r="C22" s="607"/>
      <c r="D22" s="607"/>
      <c r="E22" s="607"/>
      <c r="F22" s="607"/>
      <c r="G22" s="607"/>
      <c r="H22" s="607"/>
      <c r="I22" s="607"/>
      <c r="J22" s="607"/>
      <c r="K22" s="607"/>
      <c r="L22" s="607"/>
      <c r="M22" s="607"/>
      <c r="N22" s="607"/>
      <c r="O22" s="607"/>
      <c r="P22" s="607"/>
      <c r="Q22" s="607"/>
      <c r="R22" s="608"/>
    </row>
    <row r="23" spans="1:19" ht="55.5" customHeight="1" thickTop="1">
      <c r="A23" s="535" t="s">
        <v>411</v>
      </c>
      <c r="B23" s="88" t="s">
        <v>68</v>
      </c>
      <c r="C23" s="609"/>
      <c r="D23" s="612">
        <f>+'[1]EJECUCION DE GASTOS'!$H$217-'[1]EJECUCION DE GASTOS'!$H$218</f>
        <v>1500000</v>
      </c>
      <c r="E23" s="615"/>
      <c r="F23" s="631">
        <f>+'[1]EJECUCION DE GASTOS'!$H$333</f>
        <v>1500000</v>
      </c>
      <c r="G23" s="609"/>
      <c r="H23" s="612">
        <f>+'[1]EJECUCION DE GASTOS'!$I$217-'[1]EJECUCION DE GASTOS'!$I$218</f>
        <v>1545000</v>
      </c>
      <c r="I23" s="615"/>
      <c r="J23" s="621"/>
      <c r="K23" s="609"/>
      <c r="L23" s="612">
        <f>+'[1]EJECUCION DE GASTOS'!$J$217-'[1]EJECUCION DE GASTOS'!$J$218</f>
        <v>1591350</v>
      </c>
      <c r="M23" s="615"/>
      <c r="N23" s="621"/>
      <c r="O23" s="609"/>
      <c r="P23" s="612">
        <f>+'[1]EJECUCION DE GASTOS'!$K$217-'[1]EJECUCION DE GASTOS'!$K$218</f>
        <v>1639090.5</v>
      </c>
      <c r="Q23" s="615"/>
      <c r="R23" s="621"/>
    </row>
    <row r="24" spans="1:19" ht="39" customHeight="1">
      <c r="A24" s="491"/>
      <c r="B24" s="89" t="s">
        <v>69</v>
      </c>
      <c r="C24" s="610"/>
      <c r="D24" s="613"/>
      <c r="E24" s="616"/>
      <c r="F24" s="632"/>
      <c r="G24" s="610"/>
      <c r="H24" s="613"/>
      <c r="I24" s="616"/>
      <c r="J24" s="622"/>
      <c r="K24" s="610"/>
      <c r="L24" s="613"/>
      <c r="M24" s="616"/>
      <c r="N24" s="622"/>
      <c r="O24" s="610"/>
      <c r="P24" s="613"/>
      <c r="Q24" s="616"/>
      <c r="R24" s="622"/>
    </row>
    <row r="25" spans="1:19" s="6" customFormat="1" ht="41.25" customHeight="1">
      <c r="A25" s="491"/>
      <c r="B25" s="89" t="s">
        <v>412</v>
      </c>
      <c r="C25" s="610"/>
      <c r="D25" s="613"/>
      <c r="E25" s="616"/>
      <c r="F25" s="632"/>
      <c r="G25" s="610"/>
      <c r="H25" s="613"/>
      <c r="I25" s="616"/>
      <c r="J25" s="622"/>
      <c r="K25" s="610"/>
      <c r="L25" s="613"/>
      <c r="M25" s="616"/>
      <c r="N25" s="622"/>
      <c r="O25" s="610"/>
      <c r="P25" s="613"/>
      <c r="Q25" s="616"/>
      <c r="R25" s="622"/>
    </row>
    <row r="26" spans="1:19" s="6" customFormat="1" ht="53.25" customHeight="1">
      <c r="A26" s="491"/>
      <c r="B26" s="89" t="s">
        <v>413</v>
      </c>
      <c r="C26" s="610"/>
      <c r="D26" s="613"/>
      <c r="E26" s="616"/>
      <c r="F26" s="632"/>
      <c r="G26" s="610"/>
      <c r="H26" s="613"/>
      <c r="I26" s="616"/>
      <c r="J26" s="622"/>
      <c r="K26" s="610"/>
      <c r="L26" s="613"/>
      <c r="M26" s="616"/>
      <c r="N26" s="622"/>
      <c r="O26" s="610"/>
      <c r="P26" s="613"/>
      <c r="Q26" s="616"/>
      <c r="R26" s="622"/>
    </row>
    <row r="27" spans="1:19" ht="64.5" customHeight="1">
      <c r="A27" s="491"/>
      <c r="B27" s="89" t="s">
        <v>70</v>
      </c>
      <c r="C27" s="610"/>
      <c r="D27" s="613"/>
      <c r="E27" s="616"/>
      <c r="F27" s="632"/>
      <c r="G27" s="610"/>
      <c r="H27" s="613"/>
      <c r="I27" s="616"/>
      <c r="J27" s="622"/>
      <c r="K27" s="610"/>
      <c r="L27" s="613"/>
      <c r="M27" s="616"/>
      <c r="N27" s="622"/>
      <c r="O27" s="610"/>
      <c r="P27" s="613"/>
      <c r="Q27" s="616"/>
      <c r="R27" s="622"/>
    </row>
    <row r="28" spans="1:19" ht="63.75" customHeight="1">
      <c r="A28" s="491"/>
      <c r="B28" s="89" t="s">
        <v>71</v>
      </c>
      <c r="C28" s="610"/>
      <c r="D28" s="613"/>
      <c r="E28" s="616"/>
      <c r="F28" s="632"/>
      <c r="G28" s="610"/>
      <c r="H28" s="613"/>
      <c r="I28" s="616"/>
      <c r="J28" s="622"/>
      <c r="K28" s="610"/>
      <c r="L28" s="613"/>
      <c r="M28" s="616"/>
      <c r="N28" s="622"/>
      <c r="O28" s="610"/>
      <c r="P28" s="613"/>
      <c r="Q28" s="616"/>
      <c r="R28" s="622"/>
    </row>
    <row r="29" spans="1:19">
      <c r="A29" s="491"/>
      <c r="B29" s="89" t="s">
        <v>72</v>
      </c>
      <c r="C29" s="610"/>
      <c r="D29" s="613"/>
      <c r="E29" s="616"/>
      <c r="F29" s="632"/>
      <c r="G29" s="610"/>
      <c r="H29" s="613"/>
      <c r="I29" s="616"/>
      <c r="J29" s="622"/>
      <c r="K29" s="610"/>
      <c r="L29" s="613"/>
      <c r="M29" s="616"/>
      <c r="N29" s="622"/>
      <c r="O29" s="610"/>
      <c r="P29" s="613"/>
      <c r="Q29" s="616"/>
      <c r="R29" s="622"/>
    </row>
    <row r="30" spans="1:19" ht="48">
      <c r="A30" s="491"/>
      <c r="B30" s="89" t="s">
        <v>73</v>
      </c>
      <c r="C30" s="610"/>
      <c r="D30" s="613"/>
      <c r="E30" s="616"/>
      <c r="F30" s="632"/>
      <c r="G30" s="610"/>
      <c r="H30" s="613"/>
      <c r="I30" s="616"/>
      <c r="J30" s="622"/>
      <c r="K30" s="610"/>
      <c r="L30" s="613"/>
      <c r="M30" s="616"/>
      <c r="N30" s="622"/>
      <c r="O30" s="610"/>
      <c r="P30" s="613"/>
      <c r="Q30" s="616"/>
      <c r="R30" s="622"/>
    </row>
    <row r="31" spans="1:19" ht="54" customHeight="1" thickBot="1">
      <c r="A31" s="574"/>
      <c r="B31" s="90" t="s">
        <v>74</v>
      </c>
      <c r="C31" s="611"/>
      <c r="D31" s="614"/>
      <c r="E31" s="617"/>
      <c r="F31" s="633"/>
      <c r="G31" s="611"/>
      <c r="H31" s="614"/>
      <c r="I31" s="617"/>
      <c r="J31" s="623"/>
      <c r="K31" s="611"/>
      <c r="L31" s="614"/>
      <c r="M31" s="617"/>
      <c r="N31" s="623"/>
      <c r="O31" s="611"/>
      <c r="P31" s="614"/>
      <c r="Q31" s="617"/>
      <c r="R31" s="623"/>
    </row>
    <row r="32" spans="1:19" ht="16.5" thickTop="1" thickBot="1">
      <c r="A32" s="606" t="s">
        <v>410</v>
      </c>
      <c r="B32" s="607"/>
      <c r="C32" s="607"/>
      <c r="D32" s="607"/>
      <c r="E32" s="607"/>
      <c r="F32" s="607"/>
      <c r="G32" s="607"/>
      <c r="H32" s="607"/>
      <c r="I32" s="607"/>
      <c r="J32" s="607"/>
      <c r="K32" s="607"/>
      <c r="L32" s="607"/>
      <c r="M32" s="607"/>
      <c r="N32" s="607"/>
      <c r="O32" s="607"/>
      <c r="P32" s="607"/>
      <c r="Q32" s="607"/>
      <c r="R32" s="608"/>
    </row>
    <row r="33" spans="1:18" ht="72.75" thickTop="1">
      <c r="A33" s="535" t="s">
        <v>414</v>
      </c>
      <c r="B33" s="88" t="s">
        <v>75</v>
      </c>
      <c r="C33" s="609"/>
      <c r="D33" s="624">
        <f>+'[1]EJECUCION DE GASTOS'!$H$223</f>
        <v>1000000</v>
      </c>
      <c r="E33" s="615"/>
      <c r="F33" s="624">
        <f>+'[1]EJECUCION DE GASTOS'!$H$339</f>
        <v>3500000</v>
      </c>
      <c r="G33" s="609"/>
      <c r="H33" s="624">
        <f>+'[1]EJECUCION DE GASTOS'!$I$223</f>
        <v>1030000</v>
      </c>
      <c r="I33" s="615"/>
      <c r="J33" s="621"/>
      <c r="K33" s="609"/>
      <c r="L33" s="624">
        <f>+'[1]EJECUCION DE GASTOS'!$J$223</f>
        <v>1060900</v>
      </c>
      <c r="M33" s="615"/>
      <c r="N33" s="621"/>
      <c r="O33" s="609"/>
      <c r="P33" s="624">
        <f>+'[1]EJECUCION DE GASTOS'!$K$223</f>
        <v>1092727</v>
      </c>
      <c r="Q33" s="615"/>
      <c r="R33" s="621"/>
    </row>
    <row r="34" spans="1:18" ht="96">
      <c r="A34" s="491"/>
      <c r="B34" s="89" t="s">
        <v>76</v>
      </c>
      <c r="C34" s="610"/>
      <c r="D34" s="625"/>
      <c r="E34" s="616"/>
      <c r="F34" s="625"/>
      <c r="G34" s="610"/>
      <c r="H34" s="625"/>
      <c r="I34" s="616"/>
      <c r="J34" s="622"/>
      <c r="K34" s="610"/>
      <c r="L34" s="625"/>
      <c r="M34" s="616"/>
      <c r="N34" s="622"/>
      <c r="O34" s="610"/>
      <c r="P34" s="625"/>
      <c r="Q34" s="616"/>
      <c r="R34" s="622"/>
    </row>
    <row r="35" spans="1:18" ht="48">
      <c r="A35" s="491"/>
      <c r="B35" s="89" t="s">
        <v>77</v>
      </c>
      <c r="C35" s="610"/>
      <c r="D35" s="625"/>
      <c r="E35" s="616"/>
      <c r="F35" s="625"/>
      <c r="G35" s="610"/>
      <c r="H35" s="625"/>
      <c r="I35" s="616"/>
      <c r="J35" s="622"/>
      <c r="K35" s="610"/>
      <c r="L35" s="625"/>
      <c r="M35" s="616"/>
      <c r="N35" s="622"/>
      <c r="O35" s="610"/>
      <c r="P35" s="625"/>
      <c r="Q35" s="616"/>
      <c r="R35" s="622"/>
    </row>
    <row r="36" spans="1:18" ht="24">
      <c r="A36" s="491"/>
      <c r="B36" s="89" t="s">
        <v>78</v>
      </c>
      <c r="C36" s="610"/>
      <c r="D36" s="625"/>
      <c r="E36" s="616"/>
      <c r="F36" s="625"/>
      <c r="G36" s="610"/>
      <c r="H36" s="625"/>
      <c r="I36" s="616"/>
      <c r="J36" s="622"/>
      <c r="K36" s="610"/>
      <c r="L36" s="625"/>
      <c r="M36" s="616"/>
      <c r="N36" s="622"/>
      <c r="O36" s="610"/>
      <c r="P36" s="625"/>
      <c r="Q36" s="616"/>
      <c r="R36" s="622"/>
    </row>
    <row r="37" spans="1:18" ht="36.75" thickBot="1">
      <c r="A37" s="574"/>
      <c r="B37" s="90" t="s">
        <v>79</v>
      </c>
      <c r="C37" s="611"/>
      <c r="D37" s="626"/>
      <c r="E37" s="617"/>
      <c r="F37" s="626"/>
      <c r="G37" s="611"/>
      <c r="H37" s="626"/>
      <c r="I37" s="617"/>
      <c r="J37" s="623"/>
      <c r="K37" s="611"/>
      <c r="L37" s="626"/>
      <c r="M37" s="617"/>
      <c r="N37" s="623"/>
      <c r="O37" s="611"/>
      <c r="P37" s="626"/>
      <c r="Q37" s="617"/>
      <c r="R37" s="623"/>
    </row>
    <row r="38" spans="1:18" ht="16.5" thickTop="1" thickBot="1">
      <c r="A38" s="606" t="s">
        <v>410</v>
      </c>
      <c r="B38" s="607"/>
      <c r="C38" s="607"/>
      <c r="D38" s="607"/>
      <c r="E38" s="607"/>
      <c r="F38" s="607"/>
      <c r="G38" s="607"/>
      <c r="H38" s="607"/>
      <c r="I38" s="607"/>
      <c r="J38" s="607"/>
      <c r="K38" s="607"/>
      <c r="L38" s="607"/>
      <c r="M38" s="607"/>
      <c r="N38" s="607"/>
      <c r="O38" s="607"/>
      <c r="P38" s="607"/>
      <c r="Q38" s="607"/>
      <c r="R38" s="608"/>
    </row>
    <row r="39" spans="1:18" ht="48.75" thickTop="1">
      <c r="A39" s="535" t="str">
        <f>+A23</f>
        <v>SECTOR : PROPOSITO GENERAL - ATENCION A GRUPOS VULNERABLES - PROMOCION SOCIAL</v>
      </c>
      <c r="B39" s="88" t="s">
        <v>213</v>
      </c>
      <c r="C39" s="609"/>
      <c r="D39" s="612">
        <f>+'[1]EJECUCION DE GASTOS'!$H$217-'[1]EJECUCION DE GASTOS'!$H$219</f>
        <v>1000000</v>
      </c>
      <c r="E39" s="615"/>
      <c r="F39" s="618"/>
      <c r="G39" s="609"/>
      <c r="H39" s="612">
        <f>+'[1]EJECUCION DE GASTOS'!$I$217-'[1]EJECUCION DE GASTOS'!$I$219</f>
        <v>1030000</v>
      </c>
      <c r="I39" s="615"/>
      <c r="J39" s="621"/>
      <c r="K39" s="609"/>
      <c r="L39" s="612">
        <f>+'[1]EJECUCION DE GASTOS'!$J$217-'[1]EJECUCION DE GASTOS'!$J$219</f>
        <v>1060900</v>
      </c>
      <c r="M39" s="615"/>
      <c r="N39" s="621"/>
      <c r="O39" s="609"/>
      <c r="P39" s="612">
        <f>+'[1]EJECUCION DE GASTOS'!$K$217-'[1]EJECUCION DE GASTOS'!$K$219</f>
        <v>1092727</v>
      </c>
      <c r="Q39" s="615"/>
      <c r="R39" s="621"/>
    </row>
    <row r="40" spans="1:18" ht="60">
      <c r="A40" s="491"/>
      <c r="B40" s="89" t="s">
        <v>212</v>
      </c>
      <c r="C40" s="610"/>
      <c r="D40" s="613"/>
      <c r="E40" s="616"/>
      <c r="F40" s="619"/>
      <c r="G40" s="610"/>
      <c r="H40" s="613"/>
      <c r="I40" s="616"/>
      <c r="J40" s="622"/>
      <c r="K40" s="610"/>
      <c r="L40" s="613"/>
      <c r="M40" s="616"/>
      <c r="N40" s="622"/>
      <c r="O40" s="610"/>
      <c r="P40" s="613"/>
      <c r="Q40" s="616"/>
      <c r="R40" s="622"/>
    </row>
    <row r="41" spans="1:18" ht="45.75" customHeight="1">
      <c r="A41" s="491"/>
      <c r="B41" s="89" t="s">
        <v>80</v>
      </c>
      <c r="C41" s="610"/>
      <c r="D41" s="613"/>
      <c r="E41" s="616"/>
      <c r="F41" s="619"/>
      <c r="G41" s="610"/>
      <c r="H41" s="613"/>
      <c r="I41" s="616"/>
      <c r="J41" s="622"/>
      <c r="K41" s="610"/>
      <c r="L41" s="613"/>
      <c r="M41" s="616"/>
      <c r="N41" s="622"/>
      <c r="O41" s="610"/>
      <c r="P41" s="613"/>
      <c r="Q41" s="616"/>
      <c r="R41" s="622"/>
    </row>
    <row r="42" spans="1:18" ht="57.75" customHeight="1">
      <c r="A42" s="491"/>
      <c r="B42" s="89" t="s">
        <v>81</v>
      </c>
      <c r="C42" s="610"/>
      <c r="D42" s="613"/>
      <c r="E42" s="616"/>
      <c r="F42" s="619"/>
      <c r="G42" s="610"/>
      <c r="H42" s="613"/>
      <c r="I42" s="616"/>
      <c r="J42" s="622"/>
      <c r="K42" s="610"/>
      <c r="L42" s="613"/>
      <c r="M42" s="616"/>
      <c r="N42" s="622"/>
      <c r="O42" s="610"/>
      <c r="P42" s="613"/>
      <c r="Q42" s="616"/>
      <c r="R42" s="622"/>
    </row>
    <row r="43" spans="1:18" ht="74.25" customHeight="1" thickBot="1">
      <c r="A43" s="574"/>
      <c r="B43" s="90" t="s">
        <v>82</v>
      </c>
      <c r="C43" s="611"/>
      <c r="D43" s="614"/>
      <c r="E43" s="617"/>
      <c r="F43" s="620"/>
      <c r="G43" s="611"/>
      <c r="H43" s="614"/>
      <c r="I43" s="617"/>
      <c r="J43" s="623"/>
      <c r="K43" s="611"/>
      <c r="L43" s="614"/>
      <c r="M43" s="617"/>
      <c r="N43" s="623"/>
      <c r="O43" s="611"/>
      <c r="P43" s="614"/>
      <c r="Q43" s="617"/>
      <c r="R43" s="623"/>
    </row>
    <row r="44" spans="1:18" ht="16.5" thickTop="1" thickBot="1">
      <c r="A44" s="573" t="s">
        <v>415</v>
      </c>
      <c r="B44" s="462"/>
      <c r="C44" s="462"/>
      <c r="D44" s="462"/>
      <c r="E44" s="462"/>
      <c r="F44" s="462"/>
      <c r="G44" s="462"/>
      <c r="H44" s="462"/>
      <c r="I44" s="462"/>
      <c r="J44" s="462"/>
      <c r="K44" s="462"/>
      <c r="L44" s="462"/>
      <c r="M44" s="462"/>
      <c r="N44" s="462"/>
      <c r="O44" s="462"/>
      <c r="P44" s="462"/>
      <c r="Q44" s="462"/>
      <c r="R44" s="569"/>
    </row>
    <row r="45" spans="1:18" ht="79.5" customHeight="1" thickTop="1">
      <c r="A45" s="570" t="str">
        <f>+A39</f>
        <v>SECTOR : PROPOSITO GENERAL - ATENCION A GRUPOS VULNERABLES - PROMOCION SOCIAL</v>
      </c>
      <c r="B45" s="88" t="s">
        <v>87</v>
      </c>
      <c r="C45" s="588"/>
      <c r="D45" s="591">
        <f>+'[1]EJECUCION DE GASTOS'!$H$262+'[1]EJECUCION DE GASTOS'!$H$220</f>
        <v>1001000</v>
      </c>
      <c r="E45" s="594"/>
      <c r="F45" s="600">
        <f>+'[1]EJECUCION DE GASTOS'!$H$336</f>
        <v>1500000</v>
      </c>
      <c r="G45" s="588"/>
      <c r="H45" s="591">
        <f>+'[1]EJECUCION DE GASTOS'!$I$220+'[1]EJECUCION DE GASTOS'!$I$262</f>
        <v>1031000</v>
      </c>
      <c r="I45" s="603"/>
      <c r="J45" s="597"/>
      <c r="K45" s="588"/>
      <c r="L45" s="591">
        <f>+'[1]EJECUCION DE GASTOS'!$J$220+'[1]EJECUCION DE GASTOS'!$J$262</f>
        <v>1061900</v>
      </c>
      <c r="M45" s="594"/>
      <c r="N45" s="597"/>
      <c r="O45" s="588"/>
      <c r="P45" s="591">
        <f>+'[1]EJECUCION DE GASTOS'!$K$220+'[1]EJECUCION DE GASTOS'!$K$262</f>
        <v>1093727</v>
      </c>
      <c r="Q45" s="594"/>
      <c r="R45" s="597"/>
    </row>
    <row r="46" spans="1:18" ht="54.75" customHeight="1">
      <c r="A46" s="571"/>
      <c r="B46" s="89" t="s">
        <v>83</v>
      </c>
      <c r="C46" s="589"/>
      <c r="D46" s="592"/>
      <c r="E46" s="595"/>
      <c r="F46" s="601"/>
      <c r="G46" s="589"/>
      <c r="H46" s="592"/>
      <c r="I46" s="604"/>
      <c r="J46" s="598"/>
      <c r="K46" s="589"/>
      <c r="L46" s="592"/>
      <c r="M46" s="595"/>
      <c r="N46" s="598"/>
      <c r="O46" s="589"/>
      <c r="P46" s="592"/>
      <c r="Q46" s="595"/>
      <c r="R46" s="598"/>
    </row>
    <row r="47" spans="1:18" ht="30.75" customHeight="1">
      <c r="A47" s="571"/>
      <c r="B47" s="89" t="s">
        <v>84</v>
      </c>
      <c r="C47" s="589"/>
      <c r="D47" s="592"/>
      <c r="E47" s="595"/>
      <c r="F47" s="601"/>
      <c r="G47" s="589"/>
      <c r="H47" s="592"/>
      <c r="I47" s="604"/>
      <c r="J47" s="598"/>
      <c r="K47" s="589"/>
      <c r="L47" s="592"/>
      <c r="M47" s="595"/>
      <c r="N47" s="598"/>
      <c r="O47" s="589"/>
      <c r="P47" s="592"/>
      <c r="Q47" s="595"/>
      <c r="R47" s="598"/>
    </row>
    <row r="48" spans="1:18" ht="24">
      <c r="A48" s="571"/>
      <c r="B48" s="89" t="s">
        <v>85</v>
      </c>
      <c r="C48" s="589"/>
      <c r="D48" s="592"/>
      <c r="E48" s="595"/>
      <c r="F48" s="601"/>
      <c r="G48" s="589"/>
      <c r="H48" s="592"/>
      <c r="I48" s="604"/>
      <c r="J48" s="598"/>
      <c r="K48" s="589"/>
      <c r="L48" s="592"/>
      <c r="M48" s="595"/>
      <c r="N48" s="598"/>
      <c r="O48" s="589"/>
      <c r="P48" s="592"/>
      <c r="Q48" s="595"/>
      <c r="R48" s="598"/>
    </row>
    <row r="49" spans="1:24" ht="68.25" customHeight="1">
      <c r="A49" s="571"/>
      <c r="B49" s="89" t="s">
        <v>86</v>
      </c>
      <c r="C49" s="589"/>
      <c r="D49" s="592"/>
      <c r="E49" s="595"/>
      <c r="F49" s="601"/>
      <c r="G49" s="589"/>
      <c r="H49" s="592"/>
      <c r="I49" s="604"/>
      <c r="J49" s="598"/>
      <c r="K49" s="589"/>
      <c r="L49" s="592"/>
      <c r="M49" s="595"/>
      <c r="N49" s="598"/>
      <c r="O49" s="589"/>
      <c r="P49" s="592"/>
      <c r="Q49" s="595"/>
      <c r="R49" s="598"/>
    </row>
    <row r="50" spans="1:24" ht="84" customHeight="1" thickBot="1">
      <c r="A50" s="572"/>
      <c r="B50" s="90" t="s">
        <v>88</v>
      </c>
      <c r="C50" s="590"/>
      <c r="D50" s="593"/>
      <c r="E50" s="596"/>
      <c r="F50" s="602"/>
      <c r="G50" s="590"/>
      <c r="H50" s="593"/>
      <c r="I50" s="605"/>
      <c r="J50" s="599"/>
      <c r="K50" s="590"/>
      <c r="L50" s="593"/>
      <c r="M50" s="596"/>
      <c r="N50" s="599"/>
      <c r="O50" s="590"/>
      <c r="P50" s="593"/>
      <c r="Q50" s="596"/>
      <c r="R50" s="599"/>
    </row>
    <row r="51" spans="1:24" ht="16.5" thickTop="1" thickBot="1">
      <c r="A51" s="573" t="s">
        <v>416</v>
      </c>
      <c r="B51" s="462"/>
      <c r="C51" s="462"/>
      <c r="D51" s="462"/>
      <c r="E51" s="462"/>
      <c r="F51" s="462"/>
      <c r="G51" s="462"/>
      <c r="H51" s="462"/>
      <c r="I51" s="462"/>
      <c r="J51" s="462"/>
      <c r="K51" s="462"/>
      <c r="L51" s="462"/>
      <c r="M51" s="462"/>
      <c r="N51" s="462"/>
      <c r="O51" s="462"/>
      <c r="P51" s="462"/>
      <c r="Q51" s="462"/>
      <c r="R51" s="569"/>
    </row>
    <row r="52" spans="1:24" ht="60.75" customHeight="1" thickTop="1">
      <c r="A52" s="570" t="s">
        <v>417</v>
      </c>
      <c r="B52" s="23" t="s">
        <v>89</v>
      </c>
      <c r="C52" s="476"/>
      <c r="D52" s="479"/>
      <c r="E52" s="479"/>
      <c r="F52" s="585">
        <v>1000000</v>
      </c>
      <c r="G52" s="476"/>
      <c r="H52" s="479"/>
      <c r="I52" s="479"/>
      <c r="J52" s="585">
        <v>1000000</v>
      </c>
      <c r="K52" s="476"/>
      <c r="L52" s="479"/>
      <c r="M52" s="479"/>
      <c r="N52" s="585">
        <v>1000000</v>
      </c>
      <c r="O52" s="476"/>
      <c r="P52" s="479"/>
      <c r="Q52" s="479"/>
      <c r="R52" s="585">
        <v>1000000</v>
      </c>
    </row>
    <row r="53" spans="1:24" ht="48">
      <c r="A53" s="571"/>
      <c r="B53" s="24" t="s">
        <v>90</v>
      </c>
      <c r="C53" s="477"/>
      <c r="D53" s="480"/>
      <c r="E53" s="480"/>
      <c r="F53" s="586"/>
      <c r="G53" s="477"/>
      <c r="H53" s="480"/>
      <c r="I53" s="480"/>
      <c r="J53" s="586"/>
      <c r="K53" s="477"/>
      <c r="L53" s="480">
        <v>3</v>
      </c>
      <c r="M53" s="480"/>
      <c r="N53" s="586"/>
      <c r="O53" s="477"/>
      <c r="P53" s="480"/>
      <c r="Q53" s="480"/>
      <c r="R53" s="586"/>
    </row>
    <row r="54" spans="1:24" ht="36">
      <c r="A54" s="571"/>
      <c r="B54" s="24" t="s">
        <v>91</v>
      </c>
      <c r="C54" s="477"/>
      <c r="D54" s="480"/>
      <c r="E54" s="480"/>
      <c r="F54" s="586"/>
      <c r="G54" s="477"/>
      <c r="H54" s="480"/>
      <c r="I54" s="480"/>
      <c r="J54" s="586"/>
      <c r="K54" s="477"/>
      <c r="L54" s="480"/>
      <c r="M54" s="480"/>
      <c r="N54" s="586"/>
      <c r="O54" s="477"/>
      <c r="P54" s="480"/>
      <c r="Q54" s="480"/>
      <c r="R54" s="586"/>
    </row>
    <row r="55" spans="1:24" ht="72">
      <c r="A55" s="571"/>
      <c r="B55" s="91" t="s">
        <v>92</v>
      </c>
      <c r="C55" s="477"/>
      <c r="D55" s="480"/>
      <c r="E55" s="480"/>
      <c r="F55" s="586"/>
      <c r="G55" s="477"/>
      <c r="H55" s="480"/>
      <c r="I55" s="480"/>
      <c r="J55" s="586"/>
      <c r="K55" s="477"/>
      <c r="L55" s="480"/>
      <c r="M55" s="480"/>
      <c r="N55" s="586"/>
      <c r="O55" s="477"/>
      <c r="P55" s="480"/>
      <c r="Q55" s="480"/>
      <c r="R55" s="586"/>
      <c r="T55" s="92"/>
      <c r="U55" s="93"/>
      <c r="V55" s="94"/>
      <c r="W55" s="95"/>
      <c r="X55" s="96"/>
    </row>
    <row r="56" spans="1:24" ht="24">
      <c r="A56" s="571"/>
      <c r="B56" s="24" t="s">
        <v>93</v>
      </c>
      <c r="C56" s="477"/>
      <c r="D56" s="480"/>
      <c r="E56" s="480"/>
      <c r="F56" s="586"/>
      <c r="G56" s="477"/>
      <c r="H56" s="480"/>
      <c r="I56" s="480"/>
      <c r="J56" s="586"/>
      <c r="K56" s="477"/>
      <c r="L56" s="480"/>
      <c r="M56" s="480"/>
      <c r="N56" s="586"/>
      <c r="O56" s="477"/>
      <c r="P56" s="480"/>
      <c r="Q56" s="480"/>
      <c r="R56" s="586"/>
    </row>
    <row r="57" spans="1:24" ht="24">
      <c r="A57" s="571"/>
      <c r="B57" s="97" t="s">
        <v>94</v>
      </c>
      <c r="C57" s="477"/>
      <c r="D57" s="480"/>
      <c r="E57" s="480"/>
      <c r="F57" s="586"/>
      <c r="G57" s="477"/>
      <c r="H57" s="480"/>
      <c r="I57" s="480"/>
      <c r="J57" s="586"/>
      <c r="K57" s="477"/>
      <c r="L57" s="480"/>
      <c r="M57" s="480"/>
      <c r="N57" s="586"/>
      <c r="O57" s="477"/>
      <c r="P57" s="480"/>
      <c r="Q57" s="480"/>
      <c r="R57" s="586"/>
    </row>
    <row r="58" spans="1:24" ht="36">
      <c r="A58" s="571"/>
      <c r="B58" s="24" t="s">
        <v>95</v>
      </c>
      <c r="C58" s="477"/>
      <c r="D58" s="480"/>
      <c r="E58" s="480"/>
      <c r="F58" s="586"/>
      <c r="G58" s="477"/>
      <c r="H58" s="480"/>
      <c r="I58" s="480"/>
      <c r="J58" s="586"/>
      <c r="K58" s="477"/>
      <c r="L58" s="480"/>
      <c r="M58" s="480"/>
      <c r="N58" s="586"/>
      <c r="O58" s="477"/>
      <c r="P58" s="480"/>
      <c r="Q58" s="480"/>
      <c r="R58" s="586"/>
    </row>
    <row r="59" spans="1:24" ht="36">
      <c r="A59" s="571"/>
      <c r="B59" s="24" t="s">
        <v>96</v>
      </c>
      <c r="C59" s="477"/>
      <c r="D59" s="480"/>
      <c r="E59" s="480"/>
      <c r="F59" s="586"/>
      <c r="G59" s="477"/>
      <c r="H59" s="480"/>
      <c r="I59" s="480"/>
      <c r="J59" s="586"/>
      <c r="K59" s="477"/>
      <c r="L59" s="480"/>
      <c r="M59" s="480"/>
      <c r="N59" s="586"/>
      <c r="O59" s="477"/>
      <c r="P59" s="480"/>
      <c r="Q59" s="480"/>
      <c r="R59" s="586"/>
    </row>
    <row r="60" spans="1:24" ht="24">
      <c r="A60" s="571"/>
      <c r="B60" s="24" t="s">
        <v>97</v>
      </c>
      <c r="C60" s="478"/>
      <c r="D60" s="481"/>
      <c r="E60" s="481"/>
      <c r="F60" s="587"/>
      <c r="G60" s="478"/>
      <c r="H60" s="481"/>
      <c r="I60" s="481"/>
      <c r="J60" s="587"/>
      <c r="K60" s="478"/>
      <c r="L60" s="481"/>
      <c r="M60" s="481"/>
      <c r="N60" s="587"/>
      <c r="O60" s="478"/>
      <c r="P60" s="481"/>
      <c r="Q60" s="481"/>
      <c r="R60" s="587"/>
    </row>
    <row r="61" spans="1:24" s="106" customFormat="1" ht="36.75" thickBot="1">
      <c r="A61" s="572"/>
      <c r="B61" s="98" t="s">
        <v>418</v>
      </c>
      <c r="C61" s="99"/>
      <c r="D61" s="100">
        <f>+'[1]EJECUCION DE GASTOS'!$H$228</f>
        <v>1500000</v>
      </c>
      <c r="E61" s="101"/>
      <c r="F61" s="102">
        <f>+'[1]EJECUCION DE GASTOS'!$H$344</f>
        <v>3000000</v>
      </c>
      <c r="G61" s="99"/>
      <c r="H61" s="100">
        <f>+'[1]EJECUCION DE GASTOS'!$I$228</f>
        <v>1545000</v>
      </c>
      <c r="I61" s="101"/>
      <c r="J61" s="103"/>
      <c r="K61" s="99"/>
      <c r="L61" s="100">
        <f>+'[1]EJECUCION DE GASTOS'!$J$228</f>
        <v>1591350</v>
      </c>
      <c r="M61" s="101"/>
      <c r="N61" s="103"/>
      <c r="O61" s="99"/>
      <c r="P61" s="100">
        <f>+'[1]EJECUCION DE GASTOS'!$K$228</f>
        <v>1639090.5</v>
      </c>
      <c r="Q61" s="101"/>
      <c r="R61" s="104"/>
      <c r="S61" s="105"/>
    </row>
    <row r="62" spans="1:24" ht="16.5" thickTop="1" thickBot="1">
      <c r="A62" s="573" t="s">
        <v>419</v>
      </c>
      <c r="B62" s="462"/>
      <c r="C62" s="462"/>
      <c r="D62" s="462"/>
      <c r="E62" s="462"/>
      <c r="F62" s="462"/>
      <c r="G62" s="462"/>
      <c r="H62" s="462"/>
      <c r="I62" s="462"/>
      <c r="J62" s="462"/>
      <c r="K62" s="462"/>
      <c r="L62" s="462"/>
      <c r="M62" s="462"/>
      <c r="N62" s="462"/>
      <c r="O62" s="462"/>
      <c r="P62" s="462"/>
      <c r="Q62" s="462"/>
      <c r="R62" s="569"/>
    </row>
    <row r="63" spans="1:24" ht="85.5" thickTop="1">
      <c r="A63" s="570" t="s">
        <v>420</v>
      </c>
      <c r="B63" s="107" t="s">
        <v>99</v>
      </c>
      <c r="C63" s="476"/>
      <c r="D63" s="579">
        <f>+'[1]EJECUCION DE GASTOS'!$G$233</f>
        <v>3500000</v>
      </c>
      <c r="E63" s="479"/>
      <c r="F63" s="582">
        <f>+'[1]EJECUCION DE GASTOS'!$H$348</f>
        <v>2729804</v>
      </c>
      <c r="G63" s="476"/>
      <c r="H63" s="579">
        <f>+'[1]EJECUCION DE GASTOS'!$I$232</f>
        <v>3635180</v>
      </c>
      <c r="I63" s="479"/>
      <c r="J63" s="482"/>
      <c r="K63" s="476"/>
      <c r="L63" s="579">
        <f>+'[1]EJECUCION DE GASTOS'!$J$232</f>
        <v>3774415.4000000004</v>
      </c>
      <c r="M63" s="479"/>
      <c r="N63" s="482"/>
      <c r="O63" s="476"/>
      <c r="P63" s="579">
        <f>+'[1]EJECUCION DE GASTOS'!$K$232</f>
        <v>3917827.8620000007</v>
      </c>
      <c r="Q63" s="479"/>
      <c r="R63" s="482"/>
    </row>
    <row r="64" spans="1:24" ht="36.75">
      <c r="A64" s="571"/>
      <c r="B64" s="108" t="s">
        <v>100</v>
      </c>
      <c r="C64" s="477"/>
      <c r="D64" s="580"/>
      <c r="E64" s="480"/>
      <c r="F64" s="583"/>
      <c r="G64" s="477"/>
      <c r="H64" s="580"/>
      <c r="I64" s="480"/>
      <c r="J64" s="483"/>
      <c r="K64" s="477"/>
      <c r="L64" s="580"/>
      <c r="M64" s="480"/>
      <c r="N64" s="483"/>
      <c r="O64" s="477"/>
      <c r="P64" s="580"/>
      <c r="Q64" s="480"/>
      <c r="R64" s="483"/>
    </row>
    <row r="65" spans="1:18" ht="37.5" customHeight="1" thickBot="1">
      <c r="A65" s="572"/>
      <c r="B65" s="109" t="s">
        <v>98</v>
      </c>
      <c r="C65" s="575"/>
      <c r="D65" s="581"/>
      <c r="E65" s="566"/>
      <c r="F65" s="584"/>
      <c r="G65" s="575"/>
      <c r="H65" s="581"/>
      <c r="I65" s="566"/>
      <c r="J65" s="567"/>
      <c r="K65" s="575"/>
      <c r="L65" s="581"/>
      <c r="M65" s="566"/>
      <c r="N65" s="567"/>
      <c r="O65" s="575"/>
      <c r="P65" s="581"/>
      <c r="Q65" s="566"/>
      <c r="R65" s="567"/>
    </row>
    <row r="66" spans="1:18" ht="16.5" thickTop="1" thickBot="1">
      <c r="A66" s="573" t="s">
        <v>421</v>
      </c>
      <c r="B66" s="462"/>
      <c r="C66" s="462"/>
      <c r="D66" s="462"/>
      <c r="E66" s="462"/>
      <c r="F66" s="462"/>
      <c r="G66" s="462"/>
      <c r="H66" s="462"/>
      <c r="I66" s="462"/>
      <c r="J66" s="462"/>
      <c r="K66" s="462"/>
      <c r="L66" s="462"/>
      <c r="M66" s="462"/>
      <c r="N66" s="462"/>
      <c r="O66" s="462"/>
      <c r="P66" s="462"/>
      <c r="Q66" s="462"/>
      <c r="R66" s="569"/>
    </row>
    <row r="67" spans="1:18" ht="49.5" thickTop="1">
      <c r="A67" s="535" t="str">
        <f>+A72</f>
        <v>SECTOR : PROPOSITO GENERAL - ATENCION A GRUPOS VULNERABLES - PROMOCION SOCIAL             RECURSOS PROPIOS - ATENCION A GRUPOS VULNERABLES - PROMOCION SOCIAL</v>
      </c>
      <c r="B67" s="107" t="s">
        <v>110</v>
      </c>
      <c r="C67" s="476"/>
      <c r="D67" s="576">
        <f>+'[1]EJECUCION DE GASTOS'!$H$230</f>
        <v>1000000</v>
      </c>
      <c r="E67" s="479"/>
      <c r="F67" s="576">
        <f>+'[1]EJECUCION DE GASTOS'!$H$346</f>
        <v>1500000</v>
      </c>
      <c r="G67" s="476"/>
      <c r="H67" s="576">
        <f>+'[1]EJECUCION DE GASTOS'!$I$230</f>
        <v>1030000</v>
      </c>
      <c r="I67" s="479"/>
      <c r="J67" s="482"/>
      <c r="K67" s="476"/>
      <c r="L67" s="576">
        <f>+'[1]EJECUCION DE GASTOS'!$J$230</f>
        <v>1060900</v>
      </c>
      <c r="M67" s="479"/>
      <c r="N67" s="482"/>
      <c r="O67" s="476"/>
      <c r="P67" s="576">
        <f>+'[1]EJECUCION DE GASTOS'!$K$230</f>
        <v>1092727</v>
      </c>
      <c r="Q67" s="479"/>
      <c r="R67" s="482"/>
    </row>
    <row r="68" spans="1:18" ht="48.75" customHeight="1">
      <c r="A68" s="491"/>
      <c r="B68" s="108" t="s">
        <v>111</v>
      </c>
      <c r="C68" s="477"/>
      <c r="D68" s="577"/>
      <c r="E68" s="480"/>
      <c r="F68" s="577"/>
      <c r="G68" s="477"/>
      <c r="H68" s="577"/>
      <c r="I68" s="480"/>
      <c r="J68" s="483"/>
      <c r="K68" s="477"/>
      <c r="L68" s="577"/>
      <c r="M68" s="480"/>
      <c r="N68" s="483"/>
      <c r="O68" s="477"/>
      <c r="P68" s="577"/>
      <c r="Q68" s="480"/>
      <c r="R68" s="483"/>
    </row>
    <row r="69" spans="1:18" ht="45" customHeight="1">
      <c r="A69" s="491"/>
      <c r="B69" s="97" t="s">
        <v>112</v>
      </c>
      <c r="C69" s="477"/>
      <c r="D69" s="577"/>
      <c r="E69" s="480"/>
      <c r="F69" s="577"/>
      <c r="G69" s="477"/>
      <c r="H69" s="577"/>
      <c r="I69" s="480"/>
      <c r="J69" s="483"/>
      <c r="K69" s="477"/>
      <c r="L69" s="577"/>
      <c r="M69" s="480"/>
      <c r="N69" s="483"/>
      <c r="O69" s="477"/>
      <c r="P69" s="577"/>
      <c r="Q69" s="480"/>
      <c r="R69" s="483"/>
    </row>
    <row r="70" spans="1:18" ht="79.5" customHeight="1" thickBot="1">
      <c r="A70" s="574"/>
      <c r="B70" s="109" t="s">
        <v>113</v>
      </c>
      <c r="C70" s="575"/>
      <c r="D70" s="578"/>
      <c r="E70" s="566"/>
      <c r="F70" s="578"/>
      <c r="G70" s="575"/>
      <c r="H70" s="578"/>
      <c r="I70" s="566"/>
      <c r="J70" s="567"/>
      <c r="K70" s="575"/>
      <c r="L70" s="578">
        <v>3</v>
      </c>
      <c r="M70" s="566"/>
      <c r="N70" s="567"/>
      <c r="O70" s="575"/>
      <c r="P70" s="578"/>
      <c r="Q70" s="566"/>
      <c r="R70" s="567"/>
    </row>
    <row r="71" spans="1:18" ht="16.5" thickTop="1" thickBot="1">
      <c r="A71" s="494" t="s">
        <v>422</v>
      </c>
      <c r="B71" s="495"/>
      <c r="C71" s="462"/>
      <c r="D71" s="462"/>
      <c r="E71" s="462"/>
      <c r="F71" s="462"/>
      <c r="G71" s="462"/>
      <c r="H71" s="462"/>
      <c r="I71" s="462"/>
      <c r="J71" s="462"/>
      <c r="K71" s="462"/>
      <c r="L71" s="462"/>
      <c r="M71" s="462"/>
      <c r="N71" s="462"/>
      <c r="O71" s="462"/>
      <c r="P71" s="462"/>
      <c r="Q71" s="462"/>
      <c r="R71" s="569"/>
    </row>
    <row r="72" spans="1:18" ht="24.75" thickTop="1">
      <c r="A72" s="570" t="s">
        <v>423</v>
      </c>
      <c r="B72" s="23" t="s">
        <v>424</v>
      </c>
      <c r="C72" s="560">
        <f>+'[1]EJECUCION DE GASTOS'!$H$286</f>
        <v>35000000</v>
      </c>
      <c r="D72" s="563">
        <f>+'[1]EJECUCION DE GASTOS'!$H$226</f>
        <v>1500000</v>
      </c>
      <c r="E72" s="479"/>
      <c r="F72" s="563">
        <f>+'[1]EJECUCION DE GASTOS'!$H$342</f>
        <v>2000000</v>
      </c>
      <c r="G72" s="560">
        <f>+'[1]EJECUCION DE GASTOS'!$I$286</f>
        <v>36050000</v>
      </c>
      <c r="H72" s="563">
        <f>+'[1]EJECUCION DE GASTOS'!$I$226</f>
        <v>1545000</v>
      </c>
      <c r="I72" s="479"/>
      <c r="J72" s="482"/>
      <c r="K72" s="560">
        <f>+'[1]EJECUCION DE GASTOS'!$J$286</f>
        <v>37131500</v>
      </c>
      <c r="L72" s="563">
        <f>+'[1]EJECUCION DE GASTOS'!$J$226</f>
        <v>1591350</v>
      </c>
      <c r="M72" s="479"/>
      <c r="N72" s="482"/>
      <c r="O72" s="560">
        <f>+'[1]EJECUCION DE GASTOS'!$K$286</f>
        <v>38245445</v>
      </c>
      <c r="P72" s="563">
        <f>+'[1]EJECUCION DE GASTOS'!$K$226</f>
        <v>1639090.5</v>
      </c>
      <c r="Q72" s="479"/>
      <c r="R72" s="482"/>
    </row>
    <row r="73" spans="1:18" ht="48">
      <c r="A73" s="571"/>
      <c r="B73" s="24" t="s">
        <v>101</v>
      </c>
      <c r="C73" s="561"/>
      <c r="D73" s="564"/>
      <c r="E73" s="480"/>
      <c r="F73" s="564"/>
      <c r="G73" s="561"/>
      <c r="H73" s="564"/>
      <c r="I73" s="480"/>
      <c r="J73" s="483"/>
      <c r="K73" s="561"/>
      <c r="L73" s="564">
        <v>3</v>
      </c>
      <c r="M73" s="480"/>
      <c r="N73" s="483"/>
      <c r="O73" s="561"/>
      <c r="P73" s="564"/>
      <c r="Q73" s="480"/>
      <c r="R73" s="483"/>
    </row>
    <row r="74" spans="1:18" ht="24">
      <c r="A74" s="571"/>
      <c r="B74" s="24" t="s">
        <v>102</v>
      </c>
      <c r="C74" s="561"/>
      <c r="D74" s="564"/>
      <c r="E74" s="480"/>
      <c r="F74" s="564"/>
      <c r="G74" s="561"/>
      <c r="H74" s="564"/>
      <c r="I74" s="480"/>
      <c r="J74" s="483"/>
      <c r="K74" s="561"/>
      <c r="L74" s="564"/>
      <c r="M74" s="480"/>
      <c r="N74" s="483"/>
      <c r="O74" s="561"/>
      <c r="P74" s="564"/>
      <c r="Q74" s="480"/>
      <c r="R74" s="483"/>
    </row>
    <row r="75" spans="1:18" ht="60">
      <c r="A75" s="571"/>
      <c r="B75" s="91" t="s">
        <v>103</v>
      </c>
      <c r="C75" s="561"/>
      <c r="D75" s="564"/>
      <c r="E75" s="480"/>
      <c r="F75" s="564"/>
      <c r="G75" s="561"/>
      <c r="H75" s="564"/>
      <c r="I75" s="480"/>
      <c r="J75" s="483"/>
      <c r="K75" s="561"/>
      <c r="L75" s="564"/>
      <c r="M75" s="480"/>
      <c r="N75" s="483"/>
      <c r="O75" s="561"/>
      <c r="P75" s="564"/>
      <c r="Q75" s="480"/>
      <c r="R75" s="483"/>
    </row>
    <row r="76" spans="1:18" ht="36">
      <c r="A76" s="571"/>
      <c r="B76" s="24" t="s">
        <v>104</v>
      </c>
      <c r="C76" s="561"/>
      <c r="D76" s="564"/>
      <c r="E76" s="480"/>
      <c r="F76" s="564"/>
      <c r="G76" s="561"/>
      <c r="H76" s="564"/>
      <c r="I76" s="480"/>
      <c r="J76" s="483"/>
      <c r="K76" s="561"/>
      <c r="L76" s="564"/>
      <c r="M76" s="480"/>
      <c r="N76" s="483"/>
      <c r="O76" s="561"/>
      <c r="P76" s="564"/>
      <c r="Q76" s="480"/>
      <c r="R76" s="483"/>
    </row>
    <row r="77" spans="1:18" ht="48">
      <c r="A77" s="571"/>
      <c r="B77" s="97" t="s">
        <v>105</v>
      </c>
      <c r="C77" s="561"/>
      <c r="D77" s="564"/>
      <c r="E77" s="480"/>
      <c r="F77" s="564"/>
      <c r="G77" s="561"/>
      <c r="H77" s="564"/>
      <c r="I77" s="480"/>
      <c r="J77" s="483"/>
      <c r="K77" s="561"/>
      <c r="L77" s="564"/>
      <c r="M77" s="480"/>
      <c r="N77" s="483"/>
      <c r="O77" s="561"/>
      <c r="P77" s="564"/>
      <c r="Q77" s="480"/>
      <c r="R77" s="483"/>
    </row>
    <row r="78" spans="1:18" ht="24">
      <c r="A78" s="571"/>
      <c r="B78" s="97" t="s">
        <v>106</v>
      </c>
      <c r="C78" s="561"/>
      <c r="D78" s="564"/>
      <c r="E78" s="480"/>
      <c r="F78" s="564"/>
      <c r="G78" s="561"/>
      <c r="H78" s="564"/>
      <c r="I78" s="480"/>
      <c r="J78" s="483"/>
      <c r="K78" s="561"/>
      <c r="L78" s="564"/>
      <c r="M78" s="480"/>
      <c r="N78" s="483"/>
      <c r="O78" s="561"/>
      <c r="P78" s="564"/>
      <c r="Q78" s="480"/>
      <c r="R78" s="483"/>
    </row>
    <row r="79" spans="1:18">
      <c r="A79" s="571"/>
      <c r="B79" s="110" t="s">
        <v>107</v>
      </c>
      <c r="C79" s="561"/>
      <c r="D79" s="564"/>
      <c r="E79" s="480"/>
      <c r="F79" s="564"/>
      <c r="G79" s="561"/>
      <c r="H79" s="564"/>
      <c r="I79" s="480"/>
      <c r="J79" s="483"/>
      <c r="K79" s="561"/>
      <c r="L79" s="564"/>
      <c r="M79" s="480"/>
      <c r="N79" s="483"/>
      <c r="O79" s="561"/>
      <c r="P79" s="564"/>
      <c r="Q79" s="480"/>
      <c r="R79" s="483"/>
    </row>
    <row r="80" spans="1:18" ht="36">
      <c r="A80" s="571"/>
      <c r="B80" s="110" t="s">
        <v>108</v>
      </c>
      <c r="C80" s="561"/>
      <c r="D80" s="564"/>
      <c r="E80" s="480"/>
      <c r="F80" s="564"/>
      <c r="G80" s="561"/>
      <c r="H80" s="564"/>
      <c r="I80" s="480"/>
      <c r="J80" s="483"/>
      <c r="K80" s="561"/>
      <c r="L80" s="564"/>
      <c r="M80" s="480"/>
      <c r="N80" s="483"/>
      <c r="O80" s="561"/>
      <c r="P80" s="564"/>
      <c r="Q80" s="480"/>
      <c r="R80" s="483"/>
    </row>
    <row r="81" spans="1:18" ht="63.75" customHeight="1" thickBot="1">
      <c r="A81" s="572"/>
      <c r="B81" s="111" t="s">
        <v>109</v>
      </c>
      <c r="C81" s="562"/>
      <c r="D81" s="565"/>
      <c r="E81" s="566"/>
      <c r="F81" s="565"/>
      <c r="G81" s="562"/>
      <c r="H81" s="565"/>
      <c r="I81" s="566"/>
      <c r="J81" s="567"/>
      <c r="K81" s="562"/>
      <c r="L81" s="565"/>
      <c r="M81" s="566"/>
      <c r="N81" s="567"/>
      <c r="O81" s="562"/>
      <c r="P81" s="565"/>
      <c r="Q81" s="566"/>
      <c r="R81" s="567"/>
    </row>
    <row r="82" spans="1:18" ht="15.75" thickTop="1">
      <c r="A82" s="13"/>
      <c r="B82" s="112"/>
      <c r="C82" s="13"/>
      <c r="D82" s="13"/>
      <c r="E82" s="13"/>
      <c r="F82" s="13"/>
      <c r="G82" s="13"/>
      <c r="H82" s="13"/>
      <c r="I82" s="13"/>
      <c r="J82" s="13"/>
      <c r="K82" s="13"/>
      <c r="L82" s="13"/>
      <c r="M82" s="13"/>
      <c r="N82" s="13"/>
      <c r="O82" s="13"/>
      <c r="P82" s="13"/>
      <c r="Q82" s="13"/>
      <c r="R82" s="13"/>
    </row>
    <row r="83" spans="1:18">
      <c r="A83" s="13"/>
      <c r="B83" s="112"/>
      <c r="C83" s="13"/>
      <c r="D83" s="13"/>
      <c r="E83" s="13"/>
      <c r="F83" s="13"/>
      <c r="G83" s="13"/>
      <c r="H83" s="13"/>
      <c r="I83" s="13"/>
      <c r="J83" s="13"/>
      <c r="K83" s="13"/>
      <c r="L83" s="13"/>
      <c r="M83" s="13"/>
      <c r="N83" s="13"/>
      <c r="O83" s="13"/>
      <c r="P83" s="13"/>
      <c r="Q83" s="13"/>
      <c r="R83" s="13"/>
    </row>
    <row r="84" spans="1:18">
      <c r="A84" s="13"/>
      <c r="B84" s="112"/>
      <c r="C84" s="13"/>
      <c r="D84" s="13"/>
      <c r="E84" s="13"/>
      <c r="F84" s="13"/>
      <c r="G84" s="13"/>
      <c r="H84" s="13"/>
      <c r="I84" s="13"/>
      <c r="J84" s="13"/>
      <c r="K84" s="13"/>
      <c r="L84" s="13"/>
      <c r="M84" s="13"/>
      <c r="N84" s="13"/>
      <c r="O84" s="13"/>
      <c r="P84" s="13"/>
      <c r="Q84" s="13"/>
      <c r="R84" s="13"/>
    </row>
    <row r="85" spans="1:18">
      <c r="A85" s="13"/>
      <c r="B85" s="112"/>
      <c r="C85" s="568"/>
      <c r="D85" s="568"/>
      <c r="E85" s="13"/>
      <c r="F85" s="13"/>
      <c r="G85" s="13"/>
      <c r="H85" s="13"/>
      <c r="I85" s="13"/>
      <c r="J85" s="13"/>
      <c r="K85" s="13"/>
      <c r="L85" s="13"/>
      <c r="M85" s="13"/>
      <c r="N85" s="13"/>
      <c r="O85" s="13"/>
      <c r="P85" s="13"/>
      <c r="Q85" s="13"/>
      <c r="R85" s="13"/>
    </row>
    <row r="86" spans="1:18">
      <c r="A86" s="13"/>
      <c r="B86" s="112"/>
      <c r="C86" s="13"/>
      <c r="D86" s="13"/>
      <c r="E86" s="13"/>
      <c r="F86" s="13"/>
      <c r="G86" s="13"/>
      <c r="H86" s="13"/>
      <c r="I86" s="13"/>
      <c r="J86" s="13"/>
      <c r="K86" s="13"/>
      <c r="L86" s="13"/>
      <c r="M86" s="13"/>
      <c r="N86" s="13"/>
      <c r="O86" s="13"/>
      <c r="P86" s="13"/>
      <c r="Q86" s="13"/>
      <c r="R86" s="13"/>
    </row>
    <row r="87" spans="1:18">
      <c r="A87" s="13"/>
      <c r="B87" s="112"/>
      <c r="C87" s="13"/>
      <c r="D87" s="13"/>
      <c r="E87" s="13"/>
      <c r="F87" s="13"/>
      <c r="G87" s="13"/>
      <c r="H87" s="13"/>
      <c r="I87" s="13"/>
      <c r="J87" s="13"/>
      <c r="K87" s="13"/>
      <c r="L87" s="13"/>
      <c r="M87" s="13"/>
      <c r="N87" s="13"/>
      <c r="O87" s="13"/>
      <c r="P87" s="13"/>
      <c r="Q87" s="13"/>
      <c r="R87" s="13"/>
    </row>
    <row r="88" spans="1:18">
      <c r="A88" s="13"/>
      <c r="B88" s="112"/>
      <c r="C88" s="13"/>
      <c r="D88" s="13"/>
      <c r="E88" s="13"/>
      <c r="F88" s="13"/>
      <c r="G88" s="13"/>
      <c r="H88" s="13"/>
      <c r="I88" s="13"/>
      <c r="J88" s="13"/>
      <c r="K88" s="13"/>
      <c r="L88" s="13"/>
      <c r="M88" s="13"/>
      <c r="N88" s="13"/>
      <c r="O88" s="13"/>
      <c r="P88" s="13"/>
      <c r="Q88" s="13"/>
      <c r="R88" s="13"/>
    </row>
    <row r="89" spans="1:18">
      <c r="A89" s="13"/>
      <c r="B89" s="112"/>
      <c r="C89" s="13"/>
      <c r="D89" s="13"/>
      <c r="E89" s="13"/>
      <c r="F89" s="13"/>
      <c r="G89" s="13"/>
      <c r="H89" s="13"/>
      <c r="I89" s="13"/>
      <c r="J89" s="13"/>
      <c r="K89" s="13"/>
      <c r="L89" s="13"/>
      <c r="M89" s="13"/>
      <c r="N89" s="13"/>
      <c r="O89" s="13"/>
      <c r="P89" s="13"/>
      <c r="Q89" s="13"/>
      <c r="R89" s="13"/>
    </row>
  </sheetData>
  <mergeCells count="171">
    <mergeCell ref="H10:R10"/>
    <mergeCell ref="H11:R11"/>
    <mergeCell ref="H12:R12"/>
    <mergeCell ref="H13:R13"/>
    <mergeCell ref="H14:R14"/>
    <mergeCell ref="H15:R15"/>
    <mergeCell ref="A1:R1"/>
    <mergeCell ref="A2:R2"/>
    <mergeCell ref="A3:R3"/>
    <mergeCell ref="A4:R4"/>
    <mergeCell ref="A5:G19"/>
    <mergeCell ref="H5:R5"/>
    <mergeCell ref="H6:R6"/>
    <mergeCell ref="H7:R7"/>
    <mergeCell ref="H8:R8"/>
    <mergeCell ref="H9:R9"/>
    <mergeCell ref="H16:R16"/>
    <mergeCell ref="H17:R17"/>
    <mergeCell ref="H18:R18"/>
    <mergeCell ref="H19:R19"/>
    <mergeCell ref="A20:A21"/>
    <mergeCell ref="B20:B21"/>
    <mergeCell ref="C20:F20"/>
    <mergeCell ref="G20:J20"/>
    <mergeCell ref="K20:N20"/>
    <mergeCell ref="O20:R20"/>
    <mergeCell ref="A22:R22"/>
    <mergeCell ref="A23:A31"/>
    <mergeCell ref="C23:C31"/>
    <mergeCell ref="D23:D31"/>
    <mergeCell ref="E23:E31"/>
    <mergeCell ref="F23:F31"/>
    <mergeCell ref="G23:G31"/>
    <mergeCell ref="H23:H31"/>
    <mergeCell ref="I23:I31"/>
    <mergeCell ref="J23:J31"/>
    <mergeCell ref="Q23:Q31"/>
    <mergeCell ref="R23:R31"/>
    <mergeCell ref="A32:R32"/>
    <mergeCell ref="A33:A37"/>
    <mergeCell ref="C33:C37"/>
    <mergeCell ref="D33:D37"/>
    <mergeCell ref="E33:E37"/>
    <mergeCell ref="F33:F37"/>
    <mergeCell ref="G33:G37"/>
    <mergeCell ref="H33:H37"/>
    <mergeCell ref="K23:K31"/>
    <mergeCell ref="L23:L31"/>
    <mergeCell ref="M23:M31"/>
    <mergeCell ref="N23:N31"/>
    <mergeCell ref="O23:O31"/>
    <mergeCell ref="P23:P31"/>
    <mergeCell ref="O33:O37"/>
    <mergeCell ref="P33:P37"/>
    <mergeCell ref="Q33:Q37"/>
    <mergeCell ref="R33:R37"/>
    <mergeCell ref="A38:R38"/>
    <mergeCell ref="A39:A43"/>
    <mergeCell ref="C39:C43"/>
    <mergeCell ref="D39:D43"/>
    <mergeCell ref="E39:E43"/>
    <mergeCell ref="F39:F43"/>
    <mergeCell ref="I33:I37"/>
    <mergeCell ref="J33:J37"/>
    <mergeCell ref="K33:K37"/>
    <mergeCell ref="L33:L37"/>
    <mergeCell ref="M33:M37"/>
    <mergeCell ref="N33:N37"/>
    <mergeCell ref="M39:M43"/>
    <mergeCell ref="N39:N43"/>
    <mergeCell ref="O39:O43"/>
    <mergeCell ref="P39:P43"/>
    <mergeCell ref="Q39:Q43"/>
    <mergeCell ref="R39:R43"/>
    <mergeCell ref="G39:G43"/>
    <mergeCell ref="H39:H43"/>
    <mergeCell ref="I39:I43"/>
    <mergeCell ref="J39:J43"/>
    <mergeCell ref="K39:K43"/>
    <mergeCell ref="L39:L43"/>
    <mergeCell ref="A44:R44"/>
    <mergeCell ref="A45:A50"/>
    <mergeCell ref="C45:C50"/>
    <mergeCell ref="D45:D50"/>
    <mergeCell ref="E45:E50"/>
    <mergeCell ref="F45:F50"/>
    <mergeCell ref="G45:G50"/>
    <mergeCell ref="H45:H50"/>
    <mergeCell ref="I45:I50"/>
    <mergeCell ref="J45:J50"/>
    <mergeCell ref="Q45:Q50"/>
    <mergeCell ref="R45:R50"/>
    <mergeCell ref="A51:R51"/>
    <mergeCell ref="A52:A61"/>
    <mergeCell ref="C52:C60"/>
    <mergeCell ref="D52:D60"/>
    <mergeCell ref="E52:E60"/>
    <mergeCell ref="F52:F60"/>
    <mergeCell ref="G52:G60"/>
    <mergeCell ref="H52:H60"/>
    <mergeCell ref="K45:K50"/>
    <mergeCell ref="L45:L50"/>
    <mergeCell ref="M45:M50"/>
    <mergeCell ref="N45:N50"/>
    <mergeCell ref="O45:O50"/>
    <mergeCell ref="P45:P50"/>
    <mergeCell ref="O52:O60"/>
    <mergeCell ref="P52:P60"/>
    <mergeCell ref="Q52:Q60"/>
    <mergeCell ref="R52:R60"/>
    <mergeCell ref="A62:R62"/>
    <mergeCell ref="A63:A65"/>
    <mergeCell ref="C63:C65"/>
    <mergeCell ref="D63:D65"/>
    <mergeCell ref="E63:E65"/>
    <mergeCell ref="F63:F65"/>
    <mergeCell ref="I52:I60"/>
    <mergeCell ref="J52:J60"/>
    <mergeCell ref="K52:K60"/>
    <mergeCell ref="L52:L60"/>
    <mergeCell ref="M52:M60"/>
    <mergeCell ref="N52:N60"/>
    <mergeCell ref="M63:M65"/>
    <mergeCell ref="N63:N65"/>
    <mergeCell ref="O63:O65"/>
    <mergeCell ref="P63:P65"/>
    <mergeCell ref="Q63:Q65"/>
    <mergeCell ref="R63:R65"/>
    <mergeCell ref="G63:G65"/>
    <mergeCell ref="H63:H65"/>
    <mergeCell ref="I63:I65"/>
    <mergeCell ref="J63:J65"/>
    <mergeCell ref="K63:K65"/>
    <mergeCell ref="L63:L65"/>
    <mergeCell ref="A66:R66"/>
    <mergeCell ref="A67:A70"/>
    <mergeCell ref="C67:C70"/>
    <mergeCell ref="D67:D70"/>
    <mergeCell ref="E67:E70"/>
    <mergeCell ref="F67:F70"/>
    <mergeCell ref="G67:G70"/>
    <mergeCell ref="H67:H70"/>
    <mergeCell ref="I67:I70"/>
    <mergeCell ref="J67:J70"/>
    <mergeCell ref="Q67:Q70"/>
    <mergeCell ref="R67:R70"/>
    <mergeCell ref="K67:K70"/>
    <mergeCell ref="L67:L70"/>
    <mergeCell ref="M67:M70"/>
    <mergeCell ref="N67:N70"/>
    <mergeCell ref="O67:O70"/>
    <mergeCell ref="P67:P70"/>
    <mergeCell ref="O72:O81"/>
    <mergeCell ref="P72:P81"/>
    <mergeCell ref="Q72:Q81"/>
    <mergeCell ref="K72:K81"/>
    <mergeCell ref="L72:L81"/>
    <mergeCell ref="M72:M81"/>
    <mergeCell ref="N72:N81"/>
    <mergeCell ref="C85:D85"/>
    <mergeCell ref="A71:R71"/>
    <mergeCell ref="A72:A81"/>
    <mergeCell ref="C72:C81"/>
    <mergeCell ref="D72:D81"/>
    <mergeCell ref="E72:E81"/>
    <mergeCell ref="F72:F81"/>
    <mergeCell ref="G72:G81"/>
    <mergeCell ref="H72:H81"/>
    <mergeCell ref="R72:R81"/>
    <mergeCell ref="I72:I81"/>
    <mergeCell ref="J72:J81"/>
  </mergeCells>
  <pageMargins left="0.70866141732283472" right="0.70866141732283472" top="0.74803149606299213" bottom="0.74803149606299213" header="0.31496062992125984" footer="0.31496062992125984"/>
  <pageSetup scale="55" orientation="landscape" horizontalDpi="4294967293" r:id="rId1"/>
  <rowBreaks count="6" manualBreakCount="6">
    <brk id="31" max="17" man="1"/>
    <brk id="37" max="17" man="1"/>
    <brk id="43" max="17" man="1"/>
    <brk id="50" max="16383" man="1"/>
    <brk id="61" max="17" man="1"/>
    <brk id="70" max="17" man="1"/>
  </rowBreaks>
</worksheet>
</file>

<file path=xl/worksheets/sheet3.xml><?xml version="1.0" encoding="utf-8"?>
<worksheet xmlns="http://schemas.openxmlformats.org/spreadsheetml/2006/main" xmlns:r="http://schemas.openxmlformats.org/officeDocument/2006/relationships">
  <dimension ref="A1:R22"/>
  <sheetViews>
    <sheetView view="pageBreakPreview" topLeftCell="A12" zoomScale="60" zoomScaleNormal="60" workbookViewId="0">
      <selection activeCell="D22" sqref="D22"/>
    </sheetView>
  </sheetViews>
  <sheetFormatPr baseColWidth="10" defaultRowHeight="15"/>
  <cols>
    <col min="1" max="1" width="13.42578125" customWidth="1"/>
    <col min="2" max="2" width="30.85546875" customWidth="1"/>
    <col min="3" max="3" width="11" customWidth="1"/>
    <col min="4" max="4" width="14.140625" bestFit="1" customWidth="1"/>
    <col min="5" max="5" width="9.140625" customWidth="1"/>
    <col min="6" max="6" width="9.7109375" customWidth="1"/>
    <col min="7" max="7" width="11.42578125" customWidth="1"/>
    <col min="8" max="8" width="14.140625" bestFit="1" customWidth="1"/>
    <col min="9" max="9" width="9.85546875" customWidth="1"/>
    <col min="10" max="10" width="15.85546875" bestFit="1" customWidth="1"/>
    <col min="11" max="11" width="11" customWidth="1"/>
    <col min="12" max="12" width="14.140625" bestFit="1" customWidth="1"/>
    <col min="13" max="13" width="10.42578125" customWidth="1"/>
    <col min="14" max="14" width="7.140625" customWidth="1"/>
    <col min="15" max="15" width="12.28515625" customWidth="1"/>
    <col min="16" max="16" width="14.140625" bestFit="1" customWidth="1"/>
    <col min="17" max="17" width="8.42578125" customWidth="1"/>
    <col min="18" max="18" width="7.5703125" customWidth="1"/>
  </cols>
  <sheetData>
    <row r="1" spans="1:18" ht="38.25" customHeight="1">
      <c r="A1" s="637" t="s">
        <v>57</v>
      </c>
      <c r="B1" s="637"/>
      <c r="C1" s="637"/>
      <c r="D1" s="637"/>
      <c r="E1" s="637"/>
      <c r="F1" s="637"/>
      <c r="G1" s="637"/>
      <c r="H1" s="637"/>
      <c r="I1" s="637"/>
      <c r="J1" s="637"/>
      <c r="K1" s="637"/>
      <c r="L1" s="637"/>
      <c r="M1" s="637"/>
      <c r="N1" s="637"/>
      <c r="O1" s="637"/>
      <c r="P1" s="637"/>
      <c r="Q1" s="637"/>
      <c r="R1" s="637"/>
    </row>
    <row r="2" spans="1:18" s="16" customFormat="1" ht="32.25" customHeight="1">
      <c r="A2" s="638" t="s">
        <v>180</v>
      </c>
      <c r="B2" s="638"/>
      <c r="C2" s="638"/>
      <c r="D2" s="638"/>
      <c r="E2" s="638"/>
      <c r="F2" s="638"/>
      <c r="G2" s="638"/>
      <c r="H2" s="638"/>
      <c r="I2" s="638"/>
      <c r="J2" s="638"/>
      <c r="K2" s="638"/>
      <c r="L2" s="638"/>
      <c r="M2" s="638"/>
      <c r="N2" s="638"/>
      <c r="O2" s="638"/>
      <c r="P2" s="638"/>
      <c r="Q2" s="638"/>
      <c r="R2" s="638"/>
    </row>
    <row r="3" spans="1:18" s="4" customFormat="1" ht="63.75" customHeight="1">
      <c r="A3" s="658" t="s">
        <v>67</v>
      </c>
      <c r="B3" s="659"/>
      <c r="C3" s="659"/>
      <c r="D3" s="659"/>
      <c r="E3" s="659"/>
      <c r="F3" s="659"/>
      <c r="G3" s="659"/>
      <c r="H3" s="659"/>
      <c r="I3" s="659"/>
      <c r="J3" s="659"/>
      <c r="K3" s="659"/>
      <c r="L3" s="659"/>
      <c r="M3" s="659"/>
      <c r="N3" s="659"/>
      <c r="O3" s="659"/>
      <c r="P3" s="659"/>
      <c r="Q3" s="659"/>
      <c r="R3" s="660"/>
    </row>
    <row r="4" spans="1:18" s="1" customFormat="1" ht="51" customHeight="1">
      <c r="A4" s="661" t="s">
        <v>171</v>
      </c>
      <c r="B4" s="662"/>
      <c r="C4" s="662"/>
      <c r="D4" s="662"/>
      <c r="E4" s="662"/>
      <c r="F4" s="662"/>
      <c r="G4" s="662"/>
      <c r="H4" s="662"/>
      <c r="I4" s="662"/>
      <c r="J4" s="662"/>
      <c r="K4" s="662"/>
      <c r="L4" s="662"/>
      <c r="M4" s="662"/>
      <c r="N4" s="662"/>
      <c r="O4" s="662"/>
      <c r="P4" s="662"/>
      <c r="Q4" s="662"/>
      <c r="R4" s="663"/>
    </row>
    <row r="5" spans="1:18" s="1" customFormat="1" ht="30" customHeight="1">
      <c r="A5" s="664" t="s">
        <v>172</v>
      </c>
      <c r="B5" s="664"/>
      <c r="C5" s="664"/>
      <c r="D5" s="664"/>
      <c r="E5" s="664"/>
      <c r="F5" s="664"/>
      <c r="G5" s="665"/>
      <c r="H5" s="651" t="s">
        <v>7</v>
      </c>
      <c r="I5" s="652"/>
      <c r="J5" s="652"/>
      <c r="K5" s="652"/>
      <c r="L5" s="652"/>
      <c r="M5" s="652"/>
      <c r="N5" s="652"/>
      <c r="O5" s="652"/>
      <c r="P5" s="652"/>
      <c r="Q5" s="652"/>
      <c r="R5" s="653"/>
    </row>
    <row r="6" spans="1:18" s="1" customFormat="1" ht="41.25" customHeight="1">
      <c r="A6" s="666"/>
      <c r="B6" s="666"/>
      <c r="C6" s="666"/>
      <c r="D6" s="666"/>
      <c r="E6" s="666"/>
      <c r="F6" s="666"/>
      <c r="G6" s="667"/>
      <c r="H6" s="670" t="s">
        <v>114</v>
      </c>
      <c r="I6" s="671"/>
      <c r="J6" s="671"/>
      <c r="K6" s="671"/>
      <c r="L6" s="671"/>
      <c r="M6" s="671"/>
      <c r="N6" s="671"/>
      <c r="O6" s="671"/>
      <c r="P6" s="671"/>
      <c r="Q6" s="671"/>
      <c r="R6" s="672"/>
    </row>
    <row r="7" spans="1:18" s="1" customFormat="1" ht="46.5" customHeight="1">
      <c r="A7" s="666"/>
      <c r="B7" s="666"/>
      <c r="C7" s="666"/>
      <c r="D7" s="666"/>
      <c r="E7" s="666"/>
      <c r="F7" s="666"/>
      <c r="G7" s="667"/>
      <c r="H7" s="673" t="s">
        <v>115</v>
      </c>
      <c r="I7" s="673"/>
      <c r="J7" s="673"/>
      <c r="K7" s="673"/>
      <c r="L7" s="673"/>
      <c r="M7" s="673"/>
      <c r="N7" s="673"/>
      <c r="O7" s="673"/>
      <c r="P7" s="673"/>
      <c r="Q7" s="673"/>
      <c r="R7" s="673"/>
    </row>
    <row r="8" spans="1:18" s="1" customFormat="1" ht="30" customHeight="1">
      <c r="A8" s="666"/>
      <c r="B8" s="666"/>
      <c r="C8" s="666"/>
      <c r="D8" s="666"/>
      <c r="E8" s="666"/>
      <c r="F8" s="666"/>
      <c r="G8" s="667"/>
      <c r="H8" s="673" t="s">
        <v>116</v>
      </c>
      <c r="I8" s="673"/>
      <c r="J8" s="673"/>
      <c r="K8" s="673"/>
      <c r="L8" s="673"/>
      <c r="M8" s="673"/>
      <c r="N8" s="673"/>
      <c r="O8" s="673"/>
      <c r="P8" s="673"/>
      <c r="Q8" s="673"/>
      <c r="R8" s="673"/>
    </row>
    <row r="9" spans="1:18" s="1" customFormat="1" ht="30" customHeight="1" thickBot="1">
      <c r="A9" s="668"/>
      <c r="B9" s="668"/>
      <c r="C9" s="668"/>
      <c r="D9" s="668"/>
      <c r="E9" s="668"/>
      <c r="F9" s="668"/>
      <c r="G9" s="669"/>
      <c r="H9" s="674" t="s">
        <v>117</v>
      </c>
      <c r="I9" s="674"/>
      <c r="J9" s="674"/>
      <c r="K9" s="674"/>
      <c r="L9" s="674"/>
      <c r="M9" s="674"/>
      <c r="N9" s="674"/>
      <c r="O9" s="674"/>
      <c r="P9" s="674"/>
      <c r="Q9" s="674"/>
      <c r="R9" s="674"/>
    </row>
    <row r="10" spans="1:18" s="115" customFormat="1" ht="25.5" customHeight="1" thickTop="1">
      <c r="A10" s="685" t="s">
        <v>5</v>
      </c>
      <c r="B10" s="114"/>
      <c r="C10" s="675">
        <v>2012</v>
      </c>
      <c r="D10" s="676"/>
      <c r="E10" s="676"/>
      <c r="F10" s="677"/>
      <c r="G10" s="675">
        <v>2013</v>
      </c>
      <c r="H10" s="676"/>
      <c r="I10" s="676"/>
      <c r="J10" s="677"/>
      <c r="K10" s="675">
        <v>2014</v>
      </c>
      <c r="L10" s="676"/>
      <c r="M10" s="676"/>
      <c r="N10" s="677"/>
      <c r="O10" s="675">
        <v>2015</v>
      </c>
      <c r="P10" s="676"/>
      <c r="Q10" s="676"/>
      <c r="R10" s="677"/>
    </row>
    <row r="11" spans="1:18" s="119" customFormat="1" ht="44.25" customHeight="1" thickBot="1">
      <c r="A11" s="686"/>
      <c r="B11" s="116" t="s">
        <v>0</v>
      </c>
      <c r="C11" s="117" t="s">
        <v>1</v>
      </c>
      <c r="D11" s="118" t="s">
        <v>2</v>
      </c>
      <c r="E11" s="118" t="s">
        <v>3</v>
      </c>
      <c r="F11" s="116" t="s">
        <v>4</v>
      </c>
      <c r="G11" s="117" t="s">
        <v>1</v>
      </c>
      <c r="H11" s="118" t="s">
        <v>2</v>
      </c>
      <c r="I11" s="118" t="s">
        <v>3</v>
      </c>
      <c r="J11" s="116" t="s">
        <v>4</v>
      </c>
      <c r="K11" s="117" t="s">
        <v>1</v>
      </c>
      <c r="L11" s="118" t="s">
        <v>2</v>
      </c>
      <c r="M11" s="118" t="s">
        <v>3</v>
      </c>
      <c r="N11" s="116" t="s">
        <v>4</v>
      </c>
      <c r="O11" s="117" t="s">
        <v>1</v>
      </c>
      <c r="P11" s="118" t="s">
        <v>2</v>
      </c>
      <c r="Q11" s="118" t="s">
        <v>3</v>
      </c>
      <c r="R11" s="116" t="s">
        <v>4</v>
      </c>
    </row>
    <row r="12" spans="1:18" s="15" customFormat="1" ht="30" customHeight="1" thickTop="1" thickBot="1">
      <c r="A12" s="682" t="s">
        <v>118</v>
      </c>
      <c r="B12" s="683"/>
      <c r="C12" s="683"/>
      <c r="D12" s="683"/>
      <c r="E12" s="683"/>
      <c r="F12" s="683"/>
      <c r="G12" s="683"/>
      <c r="H12" s="683"/>
      <c r="I12" s="683"/>
      <c r="J12" s="683"/>
      <c r="K12" s="683"/>
      <c r="L12" s="683"/>
      <c r="M12" s="683"/>
      <c r="N12" s="683"/>
      <c r="O12" s="683"/>
      <c r="P12" s="683"/>
      <c r="Q12" s="683"/>
      <c r="R12" s="684"/>
    </row>
    <row r="13" spans="1:18" s="6" customFormat="1" ht="89.25" customHeight="1" thickTop="1">
      <c r="A13" s="687" t="s">
        <v>425</v>
      </c>
      <c r="B13" s="120" t="s">
        <v>120</v>
      </c>
      <c r="C13" s="41"/>
      <c r="D13" s="121">
        <f>+'[1]EJECUCION DE GASTOS'!$H$172</f>
        <v>1000000</v>
      </c>
      <c r="E13" s="43"/>
      <c r="F13" s="122"/>
      <c r="G13" s="41"/>
      <c r="H13" s="121">
        <f>+'[1]EJECUCION DE GASTOS'!$I$172</f>
        <v>1030000</v>
      </c>
      <c r="I13" s="43"/>
      <c r="J13" s="44"/>
      <c r="K13" s="41"/>
      <c r="L13" s="121">
        <f>+'[1]EJECUCION DE GASTOS'!$J$172</f>
        <v>1060900</v>
      </c>
      <c r="M13" s="43"/>
      <c r="N13" s="44"/>
      <c r="O13" s="41"/>
      <c r="P13" s="121">
        <f>+'[1]EJECUCION DE GASTOS'!$K$172</f>
        <v>1092727</v>
      </c>
      <c r="Q13" s="43"/>
      <c r="R13" s="44"/>
    </row>
    <row r="14" spans="1:18" s="6" customFormat="1" ht="94.5" customHeight="1" thickBot="1">
      <c r="A14" s="688"/>
      <c r="B14" s="123" t="s">
        <v>426</v>
      </c>
      <c r="C14" s="38"/>
      <c r="D14" s="124">
        <f>+'[1]EJECUCION DE GASTOS'!$H$171</f>
        <v>24000000</v>
      </c>
      <c r="E14" s="39"/>
      <c r="F14" s="125"/>
      <c r="G14" s="38"/>
      <c r="H14" s="124">
        <f>+'[1]EJECUCION DE GASTOS'!$I$171</f>
        <v>24720000</v>
      </c>
      <c r="I14" s="39"/>
      <c r="J14" s="60"/>
      <c r="K14" s="38"/>
      <c r="L14" s="124">
        <f>+'[1]EJECUCION DE GASTOS'!$J$171</f>
        <v>25461600</v>
      </c>
      <c r="M14" s="39"/>
      <c r="N14" s="60"/>
      <c r="O14" s="38"/>
      <c r="P14" s="124">
        <f>+'[1]EJECUCION DE GASTOS'!$K$171</f>
        <v>26225448</v>
      </c>
      <c r="Q14" s="39"/>
      <c r="R14" s="60"/>
    </row>
    <row r="15" spans="1:18" s="15" customFormat="1" ht="30" customHeight="1" thickTop="1" thickBot="1">
      <c r="A15" s="689" t="s">
        <v>119</v>
      </c>
      <c r="B15" s="690"/>
      <c r="C15" s="690"/>
      <c r="D15" s="690"/>
      <c r="E15" s="690"/>
      <c r="F15" s="690"/>
      <c r="G15" s="690"/>
      <c r="H15" s="690"/>
      <c r="I15" s="690"/>
      <c r="J15" s="690"/>
      <c r="K15" s="690"/>
      <c r="L15" s="690"/>
      <c r="M15" s="690"/>
      <c r="N15" s="690"/>
      <c r="O15" s="690"/>
      <c r="P15" s="690"/>
      <c r="Q15" s="690"/>
      <c r="R15" s="691"/>
    </row>
    <row r="16" spans="1:18" s="2" customFormat="1" ht="69.75" customHeight="1" thickTop="1">
      <c r="A16" s="535" t="s">
        <v>427</v>
      </c>
      <c r="B16" s="126" t="s">
        <v>121</v>
      </c>
      <c r="C16" s="239"/>
      <c r="D16" s="678">
        <f>+'[1]EJECUCION DE GASTOS'!$H$205</f>
        <v>1000000</v>
      </c>
      <c r="E16" s="239"/>
      <c r="F16" s="241"/>
      <c r="G16" s="239"/>
      <c r="H16" s="678">
        <f>+'[1]EJECUCION DE GASTOS'!$I$205</f>
        <v>1030000</v>
      </c>
      <c r="I16" s="239"/>
      <c r="J16" s="678">
        <v>50000000</v>
      </c>
      <c r="K16" s="239"/>
      <c r="L16" s="680">
        <f>+'[1]EJECUCION DE GASTOS'!$J$205</f>
        <v>1060900</v>
      </c>
      <c r="M16" s="243"/>
      <c r="N16" s="241"/>
      <c r="O16" s="239"/>
      <c r="P16" s="238">
        <f>+'[1]EJECUCION DE GASTOS'!$K$205</f>
        <v>1092727</v>
      </c>
      <c r="Q16" s="243"/>
      <c r="R16" s="241"/>
    </row>
    <row r="17" spans="1:18" s="2" customFormat="1" ht="81.75" customHeight="1">
      <c r="A17" s="492"/>
      <c r="B17" s="245" t="s">
        <v>123</v>
      </c>
      <c r="C17" s="250"/>
      <c r="D17" s="679"/>
      <c r="E17" s="250"/>
      <c r="F17" s="251"/>
      <c r="G17" s="250"/>
      <c r="H17" s="679"/>
      <c r="I17" s="250"/>
      <c r="J17" s="679"/>
      <c r="K17" s="250"/>
      <c r="L17" s="681"/>
      <c r="M17" s="252"/>
      <c r="N17" s="251"/>
      <c r="O17" s="250"/>
      <c r="P17" s="253"/>
      <c r="Q17" s="252"/>
      <c r="R17" s="251"/>
    </row>
    <row r="18" spans="1:18" s="2" customFormat="1" ht="100.5" customHeight="1" thickBot="1">
      <c r="A18" s="25" t="s">
        <v>449</v>
      </c>
      <c r="B18" s="237" t="s">
        <v>122</v>
      </c>
      <c r="C18" s="246"/>
      <c r="D18" s="260">
        <f>+'[1]EJECUCION DE GASTOS'!$H$272</f>
        <v>35350759</v>
      </c>
      <c r="E18" s="246"/>
      <c r="F18" s="247"/>
      <c r="G18" s="254"/>
      <c r="H18" s="255"/>
      <c r="I18" s="254"/>
      <c r="J18" s="256"/>
      <c r="K18" s="254"/>
      <c r="L18" s="257"/>
      <c r="M18" s="258"/>
      <c r="N18" s="259"/>
      <c r="O18" s="246"/>
      <c r="P18" s="248"/>
      <c r="Q18" s="249"/>
      <c r="R18" s="247"/>
    </row>
    <row r="19" spans="1:18" ht="15.75" thickTop="1"/>
    <row r="22" spans="1:18">
      <c r="D22" s="324"/>
    </row>
  </sheetData>
  <mergeCells count="23">
    <mergeCell ref="G10:J10"/>
    <mergeCell ref="K10:N10"/>
    <mergeCell ref="O10:R10"/>
    <mergeCell ref="A16:A17"/>
    <mergeCell ref="D16:D17"/>
    <mergeCell ref="H16:H17"/>
    <mergeCell ref="L16:L17"/>
    <mergeCell ref="J16:J17"/>
    <mergeCell ref="A12:R12"/>
    <mergeCell ref="A10:A11"/>
    <mergeCell ref="C10:F10"/>
    <mergeCell ref="A13:A14"/>
    <mergeCell ref="A15:R15"/>
    <mergeCell ref="A1:R1"/>
    <mergeCell ref="A2:R2"/>
    <mergeCell ref="A3:R3"/>
    <mergeCell ref="A4:R4"/>
    <mergeCell ref="A5:G9"/>
    <mergeCell ref="H5:R5"/>
    <mergeCell ref="H6:R6"/>
    <mergeCell ref="H7:R7"/>
    <mergeCell ref="H8:R8"/>
    <mergeCell ref="H9:R9"/>
  </mergeCells>
  <pageMargins left="0.70866141732283472" right="0.70866141732283472" top="0.74803149606299213" bottom="0.74803149606299213" header="0.31496062992125984" footer="0.31496062992125984"/>
  <pageSetup scale="54" orientation="landscape" horizontalDpi="4294967293" r:id="rId1"/>
  <rowBreaks count="1" manualBreakCount="1">
    <brk id="18" max="16383" man="1"/>
  </rowBreaks>
</worksheet>
</file>

<file path=xl/worksheets/sheet4.xml><?xml version="1.0" encoding="utf-8"?>
<worksheet xmlns="http://schemas.openxmlformats.org/spreadsheetml/2006/main" xmlns:r="http://schemas.openxmlformats.org/officeDocument/2006/relationships">
  <dimension ref="A1:R38"/>
  <sheetViews>
    <sheetView view="pageBreakPreview" topLeftCell="A9" zoomScale="70" zoomScaleNormal="70" zoomScaleSheetLayoutView="70" workbookViewId="0">
      <selection activeCell="E37" sqref="E37"/>
    </sheetView>
  </sheetViews>
  <sheetFormatPr baseColWidth="10" defaultRowHeight="15"/>
  <cols>
    <col min="1" max="1" width="21" customWidth="1"/>
    <col min="2" max="2" width="34.85546875" style="217" customWidth="1"/>
    <col min="3" max="3" width="11.140625" customWidth="1"/>
    <col min="4" max="4" width="12" customWidth="1"/>
    <col min="5" max="5" width="17.42578125" bestFit="1" customWidth="1"/>
    <col min="6" max="6" width="9.7109375" customWidth="1"/>
    <col min="7" max="7" width="11.140625" customWidth="1"/>
    <col min="8" max="8" width="10.5703125" customWidth="1"/>
    <col min="9" max="9" width="6.28515625" customWidth="1"/>
    <col min="10" max="10" width="9.7109375" customWidth="1"/>
    <col min="11" max="11" width="11" customWidth="1"/>
    <col min="12" max="12" width="11.140625" customWidth="1"/>
    <col min="13" max="13" width="8.42578125" customWidth="1"/>
    <col min="14" max="14" width="9.7109375" customWidth="1"/>
    <col min="15" max="15" width="10.7109375" customWidth="1"/>
    <col min="16" max="16" width="11.7109375" customWidth="1"/>
    <col min="17" max="18" width="7.28515625" customWidth="1"/>
  </cols>
  <sheetData>
    <row r="1" spans="1:18" ht="38.25" customHeight="1">
      <c r="A1" s="637" t="s">
        <v>57</v>
      </c>
      <c r="B1" s="637"/>
      <c r="C1" s="637"/>
      <c r="D1" s="637"/>
      <c r="E1" s="637"/>
      <c r="F1" s="637"/>
      <c r="G1" s="637"/>
      <c r="H1" s="637"/>
      <c r="I1" s="637"/>
      <c r="J1" s="637"/>
      <c r="K1" s="637"/>
      <c r="L1" s="637"/>
      <c r="M1" s="637"/>
      <c r="N1" s="637"/>
      <c r="O1" s="637"/>
      <c r="P1" s="637"/>
      <c r="Q1" s="637"/>
      <c r="R1" s="637"/>
    </row>
    <row r="2" spans="1:18" s="16" customFormat="1" ht="32.25" customHeight="1">
      <c r="A2" s="638" t="s">
        <v>180</v>
      </c>
      <c r="B2" s="638"/>
      <c r="C2" s="638"/>
      <c r="D2" s="638"/>
      <c r="E2" s="638"/>
      <c r="F2" s="638"/>
      <c r="G2" s="638"/>
      <c r="H2" s="638"/>
      <c r="I2" s="638"/>
      <c r="J2" s="638"/>
      <c r="K2" s="638"/>
      <c r="L2" s="638"/>
      <c r="M2" s="638"/>
      <c r="N2" s="638"/>
      <c r="O2" s="638"/>
      <c r="P2" s="638"/>
      <c r="Q2" s="638"/>
      <c r="R2" s="638"/>
    </row>
    <row r="3" spans="1:18" s="4" customFormat="1" ht="63.75" customHeight="1">
      <c r="A3" s="658" t="s">
        <v>67</v>
      </c>
      <c r="B3" s="659"/>
      <c r="C3" s="659"/>
      <c r="D3" s="659"/>
      <c r="E3" s="659"/>
      <c r="F3" s="659"/>
      <c r="G3" s="659"/>
      <c r="H3" s="659"/>
      <c r="I3" s="659"/>
      <c r="J3" s="659"/>
      <c r="K3" s="659"/>
      <c r="L3" s="659"/>
      <c r="M3" s="659"/>
      <c r="N3" s="659"/>
      <c r="O3" s="659"/>
      <c r="P3" s="659"/>
      <c r="Q3" s="659"/>
      <c r="R3" s="660"/>
    </row>
    <row r="4" spans="1:18" s="1" customFormat="1" ht="51" customHeight="1">
      <c r="A4" s="712" t="s">
        <v>176</v>
      </c>
      <c r="B4" s="662"/>
      <c r="C4" s="662"/>
      <c r="D4" s="662"/>
      <c r="E4" s="662"/>
      <c r="F4" s="662"/>
      <c r="G4" s="662"/>
      <c r="H4" s="662"/>
      <c r="I4" s="662"/>
      <c r="J4" s="662"/>
      <c r="K4" s="662"/>
      <c r="L4" s="662"/>
      <c r="M4" s="662"/>
      <c r="N4" s="662"/>
      <c r="O4" s="662"/>
      <c r="P4" s="662"/>
      <c r="Q4" s="662"/>
      <c r="R4" s="663"/>
    </row>
    <row r="5" spans="1:18" s="1" customFormat="1" ht="14.25">
      <c r="A5" s="713" t="s">
        <v>175</v>
      </c>
      <c r="B5" s="713"/>
      <c r="C5" s="713"/>
      <c r="D5" s="713"/>
      <c r="E5" s="713"/>
      <c r="F5" s="713"/>
      <c r="G5" s="713"/>
      <c r="H5" s="715" t="s">
        <v>7</v>
      </c>
      <c r="I5" s="716"/>
      <c r="J5" s="716"/>
      <c r="K5" s="716"/>
      <c r="L5" s="716"/>
      <c r="M5" s="716"/>
      <c r="N5" s="716"/>
      <c r="O5" s="716"/>
      <c r="P5" s="716"/>
      <c r="Q5" s="716"/>
      <c r="R5" s="717"/>
    </row>
    <row r="6" spans="1:18" s="1" customFormat="1" ht="30.75" customHeight="1">
      <c r="A6" s="714"/>
      <c r="B6" s="714"/>
      <c r="C6" s="714"/>
      <c r="D6" s="714"/>
      <c r="E6" s="714"/>
      <c r="F6" s="714"/>
      <c r="G6" s="714"/>
      <c r="H6" s="670" t="s">
        <v>8</v>
      </c>
      <c r="I6" s="671"/>
      <c r="J6" s="671"/>
      <c r="K6" s="671"/>
      <c r="L6" s="671"/>
      <c r="M6" s="671"/>
      <c r="N6" s="671"/>
      <c r="O6" s="671"/>
      <c r="P6" s="671"/>
      <c r="Q6" s="671"/>
      <c r="R6" s="672"/>
    </row>
    <row r="7" spans="1:18" s="1" customFormat="1" ht="14.25">
      <c r="A7" s="714"/>
      <c r="B7" s="714"/>
      <c r="C7" s="714"/>
      <c r="D7" s="714"/>
      <c r="E7" s="714"/>
      <c r="F7" s="714"/>
      <c r="G7" s="714"/>
      <c r="H7" s="718" t="s">
        <v>9</v>
      </c>
      <c r="I7" s="718"/>
      <c r="J7" s="718"/>
      <c r="K7" s="718"/>
      <c r="L7" s="718"/>
      <c r="M7" s="718"/>
      <c r="N7" s="718"/>
      <c r="O7" s="718"/>
      <c r="P7" s="718"/>
      <c r="Q7" s="718"/>
      <c r="R7" s="718"/>
    </row>
    <row r="8" spans="1:18" s="1" customFormat="1" ht="28.5" customHeight="1">
      <c r="A8" s="714"/>
      <c r="B8" s="714"/>
      <c r="C8" s="714"/>
      <c r="D8" s="714"/>
      <c r="E8" s="714"/>
      <c r="F8" s="714"/>
      <c r="G8" s="714"/>
      <c r="H8" s="670" t="s">
        <v>10</v>
      </c>
      <c r="I8" s="671"/>
      <c r="J8" s="671"/>
      <c r="K8" s="671"/>
      <c r="L8" s="671"/>
      <c r="M8" s="671"/>
      <c r="N8" s="671"/>
      <c r="O8" s="671"/>
      <c r="P8" s="671"/>
      <c r="Q8" s="671"/>
      <c r="R8" s="672"/>
    </row>
    <row r="9" spans="1:18" s="1" customFormat="1" ht="27" customHeight="1">
      <c r="A9" s="714"/>
      <c r="B9" s="714"/>
      <c r="C9" s="714"/>
      <c r="D9" s="714"/>
      <c r="E9" s="714"/>
      <c r="F9" s="714"/>
      <c r="G9" s="714"/>
      <c r="H9" s="670" t="s">
        <v>11</v>
      </c>
      <c r="I9" s="671"/>
      <c r="J9" s="671"/>
      <c r="K9" s="671"/>
      <c r="L9" s="671"/>
      <c r="M9" s="671"/>
      <c r="N9" s="671"/>
      <c r="O9" s="671"/>
      <c r="P9" s="671"/>
      <c r="Q9" s="671"/>
      <c r="R9" s="672"/>
    </row>
    <row r="10" spans="1:18" s="1" customFormat="1" ht="27.75" customHeight="1" thickBot="1">
      <c r="A10" s="714"/>
      <c r="B10" s="714"/>
      <c r="C10" s="714"/>
      <c r="D10" s="714"/>
      <c r="E10" s="714"/>
      <c r="F10" s="714"/>
      <c r="G10" s="714"/>
      <c r="H10" s="719" t="s">
        <v>12</v>
      </c>
      <c r="I10" s="720"/>
      <c r="J10" s="720"/>
      <c r="K10" s="720"/>
      <c r="L10" s="720"/>
      <c r="M10" s="720"/>
      <c r="N10" s="720"/>
      <c r="O10" s="720"/>
      <c r="P10" s="720"/>
      <c r="Q10" s="720"/>
      <c r="R10" s="721"/>
    </row>
    <row r="11" spans="1:18" s="218" customFormat="1" ht="25.5" customHeight="1" thickTop="1" thickBot="1">
      <c r="A11" s="731" t="s">
        <v>5</v>
      </c>
      <c r="B11" s="731" t="s">
        <v>0</v>
      </c>
      <c r="C11" s="709">
        <v>2012</v>
      </c>
      <c r="D11" s="710"/>
      <c r="E11" s="710"/>
      <c r="F11" s="711"/>
      <c r="G11" s="709">
        <v>2013</v>
      </c>
      <c r="H11" s="710"/>
      <c r="I11" s="710"/>
      <c r="J11" s="711"/>
      <c r="K11" s="709">
        <v>2014</v>
      </c>
      <c r="L11" s="710"/>
      <c r="M11" s="710"/>
      <c r="N11" s="711"/>
      <c r="O11" s="709">
        <v>2015</v>
      </c>
      <c r="P11" s="710"/>
      <c r="Q11" s="710"/>
      <c r="R11" s="711"/>
    </row>
    <row r="12" spans="1:18" s="161" customFormat="1" ht="44.25" customHeight="1" thickTop="1" thickBot="1">
      <c r="A12" s="731"/>
      <c r="B12" s="731"/>
      <c r="C12" s="157" t="s">
        <v>1</v>
      </c>
      <c r="D12" s="158" t="s">
        <v>2</v>
      </c>
      <c r="E12" s="158" t="s">
        <v>3</v>
      </c>
      <c r="F12" s="159" t="s">
        <v>4</v>
      </c>
      <c r="G12" s="157" t="s">
        <v>1</v>
      </c>
      <c r="H12" s="158" t="s">
        <v>2</v>
      </c>
      <c r="I12" s="158" t="s">
        <v>3</v>
      </c>
      <c r="J12" s="159" t="s">
        <v>4</v>
      </c>
      <c r="K12" s="157" t="s">
        <v>1</v>
      </c>
      <c r="L12" s="158" t="s">
        <v>2</v>
      </c>
      <c r="M12" s="158" t="s">
        <v>3</v>
      </c>
      <c r="N12" s="159" t="s">
        <v>4</v>
      </c>
      <c r="O12" s="157" t="s">
        <v>1</v>
      </c>
      <c r="P12" s="158" t="s">
        <v>2</v>
      </c>
      <c r="Q12" s="158" t="s">
        <v>3</v>
      </c>
      <c r="R12" s="159" t="s">
        <v>4</v>
      </c>
    </row>
    <row r="13" spans="1:18" s="5" customFormat="1" ht="17.25" thickTop="1" thickBot="1">
      <c r="A13" s="722" t="s">
        <v>59</v>
      </c>
      <c r="B13" s="722"/>
      <c r="C13" s="722"/>
      <c r="D13" s="722"/>
      <c r="E13" s="722"/>
      <c r="F13" s="722"/>
      <c r="G13" s="722"/>
      <c r="H13" s="722"/>
      <c r="I13" s="722"/>
      <c r="J13" s="722"/>
      <c r="K13" s="722"/>
      <c r="L13" s="722"/>
      <c r="M13" s="722"/>
      <c r="N13" s="722"/>
      <c r="O13" s="722"/>
      <c r="P13" s="722"/>
      <c r="Q13" s="722"/>
      <c r="R13" s="722"/>
    </row>
    <row r="14" spans="1:18" s="2" customFormat="1" ht="65.25" customHeight="1" thickTop="1">
      <c r="A14" s="570" t="s">
        <v>441</v>
      </c>
      <c r="B14" s="150" t="s">
        <v>13</v>
      </c>
      <c r="C14" s="723">
        <f>+'[1]CULTURA PPLURI'!$H$283</f>
        <v>3500000</v>
      </c>
      <c r="D14" s="479"/>
      <c r="E14" s="726"/>
      <c r="F14" s="482"/>
      <c r="G14" s="723">
        <f>+'[1]CULTURA PPLURI'!$I$283</f>
        <v>3605000</v>
      </c>
      <c r="H14" s="727"/>
      <c r="I14" s="479"/>
      <c r="J14" s="482"/>
      <c r="K14" s="723">
        <f>+'[1]CULTURA PPLURI'!$J$283</f>
        <v>3713150</v>
      </c>
      <c r="L14" s="727"/>
      <c r="M14" s="479"/>
      <c r="N14" s="482"/>
      <c r="O14" s="723">
        <f>+'[1]CULTURA PPLURI'!$K$283</f>
        <v>3824544.5</v>
      </c>
      <c r="P14" s="727"/>
      <c r="Q14" s="479"/>
      <c r="R14" s="482"/>
    </row>
    <row r="15" spans="1:18" s="2" customFormat="1" ht="42.75" customHeight="1">
      <c r="A15" s="571"/>
      <c r="B15" s="142" t="s">
        <v>16</v>
      </c>
      <c r="C15" s="724"/>
      <c r="D15" s="480"/>
      <c r="E15" s="480"/>
      <c r="F15" s="483"/>
      <c r="G15" s="724"/>
      <c r="H15" s="480"/>
      <c r="I15" s="480"/>
      <c r="J15" s="483"/>
      <c r="K15" s="724"/>
      <c r="L15" s="480"/>
      <c r="M15" s="480"/>
      <c r="N15" s="483"/>
      <c r="O15" s="724"/>
      <c r="P15" s="480"/>
      <c r="Q15" s="480"/>
      <c r="R15" s="483"/>
    </row>
    <row r="16" spans="1:18" s="2" customFormat="1" ht="79.5" customHeight="1">
      <c r="A16" s="571"/>
      <c r="B16" s="142" t="s">
        <v>14</v>
      </c>
      <c r="C16" s="724"/>
      <c r="D16" s="480"/>
      <c r="E16" s="480"/>
      <c r="F16" s="483"/>
      <c r="G16" s="724"/>
      <c r="H16" s="480"/>
      <c r="I16" s="480"/>
      <c r="J16" s="483"/>
      <c r="K16" s="724"/>
      <c r="L16" s="480"/>
      <c r="M16" s="480"/>
      <c r="N16" s="483"/>
      <c r="O16" s="724"/>
      <c r="P16" s="480"/>
      <c r="Q16" s="480"/>
      <c r="R16" s="483"/>
    </row>
    <row r="17" spans="1:18" s="2" customFormat="1" ht="54" customHeight="1" thickBot="1">
      <c r="A17" s="572"/>
      <c r="B17" s="151" t="s">
        <v>15</v>
      </c>
      <c r="C17" s="725"/>
      <c r="D17" s="566"/>
      <c r="E17" s="566"/>
      <c r="F17" s="567"/>
      <c r="G17" s="725"/>
      <c r="H17" s="566"/>
      <c r="I17" s="566"/>
      <c r="J17" s="567"/>
      <c r="K17" s="725"/>
      <c r="L17" s="566"/>
      <c r="M17" s="566"/>
      <c r="N17" s="567"/>
      <c r="O17" s="725"/>
      <c r="P17" s="566"/>
      <c r="Q17" s="566"/>
      <c r="R17" s="567"/>
    </row>
    <row r="18" spans="1:18" s="5" customFormat="1" ht="17.25" thickTop="1" thickBot="1">
      <c r="A18" s="705" t="s">
        <v>60</v>
      </c>
      <c r="B18" s="705"/>
      <c r="C18" s="705"/>
      <c r="D18" s="705"/>
      <c r="E18" s="705"/>
      <c r="F18" s="705"/>
      <c r="G18" s="705"/>
      <c r="H18" s="705"/>
      <c r="I18" s="705"/>
      <c r="J18" s="705"/>
      <c r="K18" s="705"/>
      <c r="L18" s="705"/>
      <c r="M18" s="705"/>
      <c r="N18" s="705"/>
      <c r="O18" s="705"/>
      <c r="P18" s="705"/>
      <c r="Q18" s="705"/>
      <c r="R18" s="705"/>
    </row>
    <row r="19" spans="1:18" s="2" customFormat="1" ht="72.75" thickTop="1">
      <c r="A19" s="570" t="s">
        <v>444</v>
      </c>
      <c r="B19" s="150" t="s">
        <v>17</v>
      </c>
      <c r="C19" s="699">
        <v>2000000</v>
      </c>
      <c r="D19" s="479"/>
      <c r="E19" s="479"/>
      <c r="F19" s="728">
        <f>+'[1]CULTURA PPLURI'!$H$364-'[1]CULTURA PPLURI'!$G$364</f>
        <v>4794958</v>
      </c>
      <c r="G19" s="699">
        <v>2000000</v>
      </c>
      <c r="H19" s="479"/>
      <c r="I19" s="479"/>
      <c r="J19" s="482"/>
      <c r="K19" s="699">
        <v>2000000</v>
      </c>
      <c r="L19" s="479"/>
      <c r="M19" s="479"/>
      <c r="N19" s="482"/>
      <c r="O19" s="699">
        <v>2000000</v>
      </c>
      <c r="P19" s="479"/>
      <c r="Q19" s="479"/>
      <c r="R19" s="482"/>
    </row>
    <row r="20" spans="1:18" s="2" customFormat="1" ht="48">
      <c r="A20" s="571"/>
      <c r="B20" s="142" t="s">
        <v>19</v>
      </c>
      <c r="C20" s="700"/>
      <c r="D20" s="480"/>
      <c r="E20" s="480"/>
      <c r="F20" s="729"/>
      <c r="G20" s="700"/>
      <c r="H20" s="480"/>
      <c r="I20" s="480"/>
      <c r="J20" s="483"/>
      <c r="K20" s="700"/>
      <c r="L20" s="480"/>
      <c r="M20" s="480"/>
      <c r="N20" s="483"/>
      <c r="O20" s="700"/>
      <c r="P20" s="480"/>
      <c r="Q20" s="480"/>
      <c r="R20" s="483"/>
    </row>
    <row r="21" spans="1:18" s="2" customFormat="1" ht="36">
      <c r="A21" s="571"/>
      <c r="B21" s="142" t="s">
        <v>20</v>
      </c>
      <c r="C21" s="700"/>
      <c r="D21" s="480"/>
      <c r="E21" s="480"/>
      <c r="F21" s="729"/>
      <c r="G21" s="700"/>
      <c r="H21" s="480"/>
      <c r="I21" s="480"/>
      <c r="J21" s="483"/>
      <c r="K21" s="700"/>
      <c r="L21" s="480"/>
      <c r="M21" s="480"/>
      <c r="N21" s="483"/>
      <c r="O21" s="700"/>
      <c r="P21" s="480"/>
      <c r="Q21" s="480"/>
      <c r="R21" s="483"/>
    </row>
    <row r="22" spans="1:18" s="2" customFormat="1" ht="77.25" customHeight="1" thickBot="1">
      <c r="A22" s="572"/>
      <c r="B22" s="151" t="s">
        <v>18</v>
      </c>
      <c r="C22" s="701"/>
      <c r="D22" s="566"/>
      <c r="E22" s="566"/>
      <c r="F22" s="730"/>
      <c r="G22" s="701"/>
      <c r="H22" s="566"/>
      <c r="I22" s="566"/>
      <c r="J22" s="567"/>
      <c r="K22" s="701"/>
      <c r="L22" s="566"/>
      <c r="M22" s="566"/>
      <c r="N22" s="567"/>
      <c r="O22" s="701"/>
      <c r="P22" s="566"/>
      <c r="Q22" s="566"/>
      <c r="R22" s="567"/>
    </row>
    <row r="23" spans="1:18" s="5" customFormat="1" ht="17.25" thickTop="1" thickBot="1">
      <c r="A23" s="705" t="s">
        <v>61</v>
      </c>
      <c r="B23" s="705"/>
      <c r="C23" s="705"/>
      <c r="D23" s="705"/>
      <c r="E23" s="705"/>
      <c r="F23" s="705"/>
      <c r="G23" s="705"/>
      <c r="H23" s="705"/>
      <c r="I23" s="705"/>
      <c r="J23" s="705"/>
      <c r="K23" s="705"/>
      <c r="L23" s="705"/>
      <c r="M23" s="705"/>
      <c r="N23" s="705"/>
      <c r="O23" s="705"/>
      <c r="P23" s="705"/>
      <c r="Q23" s="705"/>
      <c r="R23" s="705"/>
    </row>
    <row r="24" spans="1:18" s="2" customFormat="1" ht="69" customHeight="1" thickTop="1">
      <c r="A24" s="570" t="s">
        <v>443</v>
      </c>
      <c r="B24" s="23" t="s">
        <v>21</v>
      </c>
      <c r="C24" s="699">
        <f>+'[1]CULTURA PPLURI'!$G$280+('[1]CULTURA PPLURI'!$H$281-C19)</f>
        <v>21500000</v>
      </c>
      <c r="D24" s="702">
        <f>+'[1]CULTURA PPLURI'!$H$156+'[1]CULTURA PPLURI'!$H$160+'[1]CULTURA PPLURI'!$H$159</f>
        <v>44237949</v>
      </c>
      <c r="E24" s="479"/>
      <c r="F24" s="732">
        <f>+'[1]CULTURA PPLURI'!$H$326+'[1]CULTURA PPLURI'!$H$328+'[1]CULTURA PPLURI'!$H$329+'[1]CULTURA PPLURI'!$G$364</f>
        <v>51810130</v>
      </c>
      <c r="G24" s="699">
        <f>+'[1]CULTURA PPLURI'!$G$280+'[1]CULTURA PPLURI'!$I$281-G19</f>
        <v>21605000</v>
      </c>
      <c r="H24" s="702">
        <f>+'[1]CULTURA PPLURI'!$I$156+'[1]CULTURA PPLURI'!$I$159+'[1]CULTURA PPLURI'!$I$160</f>
        <v>45565087.469999999</v>
      </c>
      <c r="I24" s="479"/>
      <c r="J24" s="482"/>
      <c r="K24" s="699">
        <f>+'[1]CULTURA PPLURI'!$G$280+'[1]CULTURA PPLURI'!$J$281-K19</f>
        <v>21713150</v>
      </c>
      <c r="L24" s="702">
        <f>+'[1]CULTURA PPLURI'!$J$156+'[1]CULTURA PPLURI'!$J$159+'[1]CULTURA PPLURI'!$J$160</f>
        <v>46932040.094099998</v>
      </c>
      <c r="M24" s="479"/>
      <c r="N24" s="482"/>
      <c r="O24" s="699">
        <f>+'[1]CULTURA PPLURI'!$G$280+'[1]CULTURA PPLURI'!$K$281-O19</f>
        <v>21824544.5</v>
      </c>
      <c r="P24" s="702">
        <f>+'[1]CULTURA PPLURI'!$K$156+'[1]CULTURA PPLURI'!$K$159+'[1]CULTURA PPLURI'!$K$160</f>
        <v>48340001.296922997</v>
      </c>
      <c r="Q24" s="479"/>
      <c r="R24" s="482"/>
    </row>
    <row r="25" spans="1:18" s="2" customFormat="1" ht="55.5" customHeight="1">
      <c r="A25" s="571"/>
      <c r="B25" s="24" t="s">
        <v>22</v>
      </c>
      <c r="C25" s="700"/>
      <c r="D25" s="703"/>
      <c r="E25" s="480"/>
      <c r="F25" s="733"/>
      <c r="G25" s="700"/>
      <c r="H25" s="703"/>
      <c r="I25" s="480"/>
      <c r="J25" s="483"/>
      <c r="K25" s="700"/>
      <c r="L25" s="703">
        <v>3</v>
      </c>
      <c r="M25" s="480"/>
      <c r="N25" s="483"/>
      <c r="O25" s="700"/>
      <c r="P25" s="703"/>
      <c r="Q25" s="480"/>
      <c r="R25" s="483"/>
    </row>
    <row r="26" spans="1:18" s="2" customFormat="1" ht="41.25" customHeight="1">
      <c r="A26" s="571"/>
      <c r="B26" s="24" t="s">
        <v>23</v>
      </c>
      <c r="C26" s="700"/>
      <c r="D26" s="703"/>
      <c r="E26" s="480"/>
      <c r="F26" s="733"/>
      <c r="G26" s="700"/>
      <c r="H26" s="703"/>
      <c r="I26" s="480"/>
      <c r="J26" s="483"/>
      <c r="K26" s="700"/>
      <c r="L26" s="703"/>
      <c r="M26" s="480"/>
      <c r="N26" s="483"/>
      <c r="O26" s="700"/>
      <c r="P26" s="703"/>
      <c r="Q26" s="480"/>
      <c r="R26" s="483"/>
    </row>
    <row r="27" spans="1:18" s="2" customFormat="1" ht="56.25" customHeight="1">
      <c r="A27" s="571"/>
      <c r="B27" s="91" t="s">
        <v>24</v>
      </c>
      <c r="C27" s="700"/>
      <c r="D27" s="703"/>
      <c r="E27" s="480"/>
      <c r="F27" s="733"/>
      <c r="G27" s="700"/>
      <c r="H27" s="703"/>
      <c r="I27" s="480"/>
      <c r="J27" s="483"/>
      <c r="K27" s="700"/>
      <c r="L27" s="703"/>
      <c r="M27" s="480"/>
      <c r="N27" s="483"/>
      <c r="O27" s="700"/>
      <c r="P27" s="703"/>
      <c r="Q27" s="480"/>
      <c r="R27" s="483"/>
    </row>
    <row r="28" spans="1:18" s="2" customFormat="1" ht="60" customHeight="1">
      <c r="A28" s="571"/>
      <c r="B28" s="24" t="s">
        <v>25</v>
      </c>
      <c r="C28" s="700"/>
      <c r="D28" s="703"/>
      <c r="E28" s="480"/>
      <c r="F28" s="733"/>
      <c r="G28" s="700"/>
      <c r="H28" s="703"/>
      <c r="I28" s="480"/>
      <c r="J28" s="483"/>
      <c r="K28" s="700"/>
      <c r="L28" s="703"/>
      <c r="M28" s="480"/>
      <c r="N28" s="483"/>
      <c r="O28" s="700"/>
      <c r="P28" s="703"/>
      <c r="Q28" s="480"/>
      <c r="R28" s="483"/>
    </row>
    <row r="29" spans="1:18" s="2" customFormat="1" ht="63.75" customHeight="1">
      <c r="A29" s="571"/>
      <c r="B29" s="97" t="s">
        <v>26</v>
      </c>
      <c r="C29" s="700"/>
      <c r="D29" s="703"/>
      <c r="E29" s="480"/>
      <c r="F29" s="733"/>
      <c r="G29" s="700"/>
      <c r="H29" s="703"/>
      <c r="I29" s="480"/>
      <c r="J29" s="483"/>
      <c r="K29" s="700"/>
      <c r="L29" s="703"/>
      <c r="M29" s="480"/>
      <c r="N29" s="483"/>
      <c r="O29" s="700"/>
      <c r="P29" s="703"/>
      <c r="Q29" s="480"/>
      <c r="R29" s="483"/>
    </row>
    <row r="30" spans="1:18" s="2" customFormat="1" ht="54" customHeight="1" thickBot="1">
      <c r="A30" s="572"/>
      <c r="B30" s="220" t="s">
        <v>27</v>
      </c>
      <c r="C30" s="701"/>
      <c r="D30" s="704"/>
      <c r="E30" s="566"/>
      <c r="F30" s="734"/>
      <c r="G30" s="701"/>
      <c r="H30" s="704"/>
      <c r="I30" s="566"/>
      <c r="J30" s="567"/>
      <c r="K30" s="701"/>
      <c r="L30" s="704"/>
      <c r="M30" s="566"/>
      <c r="N30" s="567"/>
      <c r="O30" s="701"/>
      <c r="P30" s="704"/>
      <c r="Q30" s="566"/>
      <c r="R30" s="567"/>
    </row>
    <row r="31" spans="1:18" s="1" customFormat="1" ht="15.75" thickTop="1" thickBot="1">
      <c r="A31" s="705" t="s">
        <v>62</v>
      </c>
      <c r="B31" s="705"/>
      <c r="C31" s="705"/>
      <c r="D31" s="705"/>
      <c r="E31" s="705"/>
      <c r="F31" s="705"/>
      <c r="G31" s="705"/>
      <c r="H31" s="705"/>
      <c r="I31" s="705"/>
      <c r="J31" s="705"/>
      <c r="K31" s="705"/>
      <c r="L31" s="705"/>
      <c r="M31" s="705"/>
      <c r="N31" s="705"/>
      <c r="O31" s="705"/>
      <c r="P31" s="705"/>
      <c r="Q31" s="705"/>
      <c r="R31" s="705"/>
    </row>
    <row r="32" spans="1:18" s="6" customFormat="1" ht="43.5" customHeight="1" thickTop="1">
      <c r="A32" s="694" t="s">
        <v>445</v>
      </c>
      <c r="B32" s="221" t="s">
        <v>28</v>
      </c>
      <c r="C32" s="692">
        <f>+'[1]CULTURA PPLURI'!$H$280-'[1]CULTURA PPLURI'!$G$280</f>
        <v>1000000</v>
      </c>
      <c r="D32" s="697"/>
      <c r="E32" s="224"/>
      <c r="F32" s="225"/>
      <c r="G32" s="692">
        <f>+'[1]CULTURA PPLURI'!$I$280-'[1]CULTURA PPLURI'!$G$280</f>
        <v>1630000</v>
      </c>
      <c r="H32" s="224"/>
      <c r="I32" s="224"/>
      <c r="J32" s="225"/>
      <c r="K32" s="692">
        <f>+'[1]CULTURA PPLURI'!$J$280-'[1]CULTURA PPLURI'!$G$280</f>
        <v>2278900</v>
      </c>
      <c r="L32" s="224"/>
      <c r="M32" s="224"/>
      <c r="N32" s="225"/>
      <c r="O32" s="692">
        <f>+'[1]CULTURA PPLURI'!$K$280-'[1]CULTURA PPLURI'!$G$280</f>
        <v>2947267</v>
      </c>
      <c r="P32" s="224"/>
      <c r="Q32" s="224"/>
      <c r="R32" s="225"/>
    </row>
    <row r="33" spans="1:18" s="6" customFormat="1" ht="29.25" customHeight="1">
      <c r="A33" s="695"/>
      <c r="B33" s="24" t="s">
        <v>29</v>
      </c>
      <c r="C33" s="693"/>
      <c r="D33" s="698"/>
      <c r="E33" s="226"/>
      <c r="F33" s="227"/>
      <c r="G33" s="693"/>
      <c r="H33" s="226"/>
      <c r="I33" s="226"/>
      <c r="J33" s="227"/>
      <c r="K33" s="693"/>
      <c r="L33" s="228"/>
      <c r="M33" s="226"/>
      <c r="N33" s="227"/>
      <c r="O33" s="693"/>
      <c r="P33" s="226"/>
      <c r="Q33" s="226"/>
      <c r="R33" s="227"/>
    </row>
    <row r="34" spans="1:18" s="6" customFormat="1" ht="59.25" customHeight="1">
      <c r="A34" s="696"/>
      <c r="B34" s="142" t="s">
        <v>30</v>
      </c>
      <c r="C34" s="223"/>
      <c r="D34" s="232">
        <f>+'[1]CULTURA PPLURI'!$H$157+'[1]CULTURA PPLURI'!$H$158+'[1]CULTURA PPLURI'!$H$327</f>
        <v>6002000</v>
      </c>
      <c r="E34" s="233"/>
      <c r="F34" s="227"/>
      <c r="G34" s="223"/>
      <c r="H34" s="226"/>
      <c r="I34" s="226"/>
      <c r="J34" s="227"/>
      <c r="K34" s="223"/>
      <c r="L34" s="228"/>
      <c r="M34" s="226"/>
      <c r="N34" s="227"/>
      <c r="O34" s="223"/>
      <c r="P34" s="226"/>
      <c r="Q34" s="226"/>
      <c r="R34" s="227"/>
    </row>
    <row r="35" spans="1:18" s="6" customFormat="1" ht="54.75" customHeight="1" thickBot="1">
      <c r="A35" s="219" t="s">
        <v>442</v>
      </c>
      <c r="B35" s="222" t="s">
        <v>31</v>
      </c>
      <c r="C35" s="219"/>
      <c r="D35" s="229"/>
      <c r="E35" s="59">
        <f>+'[1]CULTURA PPLURI'!$H$294</f>
        <v>982049434</v>
      </c>
      <c r="F35" s="230"/>
      <c r="G35" s="219"/>
      <c r="H35" s="229"/>
      <c r="I35" s="229"/>
      <c r="J35" s="230"/>
      <c r="K35" s="219"/>
      <c r="L35" s="231"/>
      <c r="M35" s="229"/>
      <c r="N35" s="230"/>
      <c r="O35" s="219"/>
      <c r="P35" s="229"/>
      <c r="Q35" s="229"/>
      <c r="R35" s="230"/>
    </row>
    <row r="36" spans="1:18" s="6" customFormat="1" ht="21.75" customHeight="1" thickTop="1">
      <c r="A36" s="706"/>
      <c r="B36" s="707"/>
      <c r="C36" s="707"/>
      <c r="D36" s="707"/>
      <c r="E36" s="707"/>
      <c r="F36" s="707"/>
      <c r="G36" s="707"/>
      <c r="H36" s="707"/>
      <c r="I36" s="707"/>
      <c r="J36" s="707"/>
      <c r="K36" s="707"/>
      <c r="L36" s="707"/>
      <c r="M36" s="707"/>
      <c r="N36" s="707"/>
      <c r="O36" s="707"/>
      <c r="P36" s="707"/>
      <c r="Q36" s="707"/>
      <c r="R36" s="708"/>
    </row>
    <row r="37" spans="1:18">
      <c r="E37" s="325"/>
      <c r="F37" s="3"/>
      <c r="G37" s="3"/>
      <c r="H37" s="3"/>
      <c r="I37" s="3"/>
      <c r="J37" s="3"/>
      <c r="K37" s="3"/>
      <c r="L37" s="3"/>
      <c r="M37" s="3"/>
      <c r="N37" s="3"/>
      <c r="O37" s="3"/>
      <c r="P37" s="3"/>
      <c r="Q37" s="3"/>
    </row>
    <row r="38" spans="1:18">
      <c r="E38" s="3"/>
      <c r="F38" s="3"/>
      <c r="G38" s="3"/>
      <c r="H38" s="3"/>
      <c r="I38" s="3"/>
      <c r="J38" s="3"/>
      <c r="K38" s="3"/>
      <c r="L38" s="3"/>
      <c r="M38" s="3"/>
      <c r="N38" s="3"/>
      <c r="O38" s="3"/>
      <c r="P38" s="3"/>
      <c r="Q38" s="3"/>
    </row>
  </sheetData>
  <mergeCells count="79">
    <mergeCell ref="A1:R1"/>
    <mergeCell ref="A2:R2"/>
    <mergeCell ref="A11:A12"/>
    <mergeCell ref="B11:B12"/>
    <mergeCell ref="Q24:Q30"/>
    <mergeCell ref="R24:R30"/>
    <mergeCell ref="M24:M30"/>
    <mergeCell ref="N24:N30"/>
    <mergeCell ref="P24:P30"/>
    <mergeCell ref="Q19:Q22"/>
    <mergeCell ref="R19:R22"/>
    <mergeCell ref="A23:R23"/>
    <mergeCell ref="C24:C30"/>
    <mergeCell ref="D24:D30"/>
    <mergeCell ref="E24:E30"/>
    <mergeCell ref="F24:F30"/>
    <mergeCell ref="R14:R17"/>
    <mergeCell ref="A18:R18"/>
    <mergeCell ref="C19:C22"/>
    <mergeCell ref="D19:D22"/>
    <mergeCell ref="E19:E22"/>
    <mergeCell ref="F19:F22"/>
    <mergeCell ref="G19:G22"/>
    <mergeCell ref="H19:H22"/>
    <mergeCell ref="I19:I22"/>
    <mergeCell ref="K14:K17"/>
    <mergeCell ref="L14:L17"/>
    <mergeCell ref="M14:M17"/>
    <mergeCell ref="J19:J22"/>
    <mergeCell ref="N14:N17"/>
    <mergeCell ref="O14:O17"/>
    <mergeCell ref="P14:P17"/>
    <mergeCell ref="P19:P22"/>
    <mergeCell ref="G14:G17"/>
    <mergeCell ref="H14:H17"/>
    <mergeCell ref="I14:I17"/>
    <mergeCell ref="J14:J17"/>
    <mergeCell ref="M19:M22"/>
    <mergeCell ref="N19:N22"/>
    <mergeCell ref="O19:O22"/>
    <mergeCell ref="K19:K22"/>
    <mergeCell ref="L19:L22"/>
    <mergeCell ref="A14:A17"/>
    <mergeCell ref="C14:C17"/>
    <mergeCell ref="E14:E17"/>
    <mergeCell ref="F14:F17"/>
    <mergeCell ref="D14:D17"/>
    <mergeCell ref="A36:R36"/>
    <mergeCell ref="A3:R3"/>
    <mergeCell ref="C11:F11"/>
    <mergeCell ref="G11:J11"/>
    <mergeCell ref="K11:N11"/>
    <mergeCell ref="O11:R11"/>
    <mergeCell ref="A4:R4"/>
    <mergeCell ref="A5:G10"/>
    <mergeCell ref="H5:R5"/>
    <mergeCell ref="H6:R6"/>
    <mergeCell ref="H7:R7"/>
    <mergeCell ref="H8:R8"/>
    <mergeCell ref="H9:R9"/>
    <mergeCell ref="H10:R10"/>
    <mergeCell ref="A13:R13"/>
    <mergeCell ref="Q14:Q17"/>
    <mergeCell ref="K32:K33"/>
    <mergeCell ref="O32:O33"/>
    <mergeCell ref="A19:A22"/>
    <mergeCell ref="A32:A34"/>
    <mergeCell ref="A24:A30"/>
    <mergeCell ref="D32:D33"/>
    <mergeCell ref="C32:C33"/>
    <mergeCell ref="G32:G33"/>
    <mergeCell ref="I24:I30"/>
    <mergeCell ref="G24:G30"/>
    <mergeCell ref="H24:H30"/>
    <mergeCell ref="J24:J30"/>
    <mergeCell ref="K24:K30"/>
    <mergeCell ref="L24:L30"/>
    <mergeCell ref="A31:R31"/>
    <mergeCell ref="O24:O30"/>
  </mergeCells>
  <pageMargins left="0.70866141732283472" right="0.70866141732283472" top="0.74803149606299213" bottom="0.74803149606299213" header="0.31496062992125984" footer="0.31496062992125984"/>
  <pageSetup scale="55" orientation="landscape" horizontalDpi="4294967293" r:id="rId1"/>
  <rowBreaks count="2" manualBreakCount="2">
    <brk id="22" max="17" man="1"/>
    <brk id="30" max="17" man="1"/>
  </rowBreaks>
</worksheet>
</file>

<file path=xl/worksheets/sheet5.xml><?xml version="1.0" encoding="utf-8"?>
<worksheet xmlns="http://schemas.openxmlformats.org/spreadsheetml/2006/main" xmlns:r="http://schemas.openxmlformats.org/officeDocument/2006/relationships">
  <dimension ref="A1:R26"/>
  <sheetViews>
    <sheetView view="pageBreakPreview" topLeftCell="A15" zoomScale="70" zoomScaleNormal="55" zoomScaleSheetLayoutView="70" workbookViewId="0">
      <selection activeCell="D26" sqref="D26"/>
    </sheetView>
  </sheetViews>
  <sheetFormatPr baseColWidth="10" defaultRowHeight="15"/>
  <cols>
    <col min="1" max="1" width="20.85546875" customWidth="1"/>
    <col min="2" max="2" width="34.85546875" customWidth="1"/>
    <col min="3" max="3" width="10" customWidth="1"/>
    <col min="4" max="4" width="11" customWidth="1"/>
    <col min="5" max="7" width="10" customWidth="1"/>
    <col min="8" max="8" width="11" customWidth="1"/>
    <col min="9" max="11" width="10" customWidth="1"/>
    <col min="12" max="12" width="11.85546875" customWidth="1"/>
    <col min="13" max="15" width="10" customWidth="1"/>
    <col min="16" max="16" width="12" customWidth="1"/>
    <col min="17" max="18" width="10" customWidth="1"/>
  </cols>
  <sheetData>
    <row r="1" spans="1:18" ht="38.25" customHeight="1">
      <c r="A1" s="637" t="s">
        <v>57</v>
      </c>
      <c r="B1" s="637"/>
      <c r="C1" s="637"/>
      <c r="D1" s="637"/>
      <c r="E1" s="637"/>
      <c r="F1" s="637"/>
      <c r="G1" s="637"/>
      <c r="H1" s="637"/>
      <c r="I1" s="637"/>
      <c r="J1" s="637"/>
      <c r="K1" s="637"/>
      <c r="L1" s="637"/>
      <c r="M1" s="637"/>
      <c r="N1" s="637"/>
      <c r="O1" s="637"/>
      <c r="P1" s="637"/>
      <c r="Q1" s="637"/>
      <c r="R1" s="637"/>
    </row>
    <row r="2" spans="1:18" s="16" customFormat="1" ht="32.25" customHeight="1">
      <c r="A2" s="638" t="s">
        <v>180</v>
      </c>
      <c r="B2" s="638"/>
      <c r="C2" s="638"/>
      <c r="D2" s="638"/>
      <c r="E2" s="638"/>
      <c r="F2" s="638"/>
      <c r="G2" s="638"/>
      <c r="H2" s="638"/>
      <c r="I2" s="638"/>
      <c r="J2" s="638"/>
      <c r="K2" s="638"/>
      <c r="L2" s="638"/>
      <c r="M2" s="638"/>
      <c r="N2" s="638"/>
      <c r="O2" s="638"/>
      <c r="P2" s="638"/>
      <c r="Q2" s="638"/>
      <c r="R2" s="638"/>
    </row>
    <row r="3" spans="1:18" s="4" customFormat="1" ht="62.25" customHeight="1">
      <c r="A3" s="746" t="s">
        <v>58</v>
      </c>
      <c r="B3" s="747"/>
      <c r="C3" s="748"/>
      <c r="D3" s="748"/>
      <c r="E3" s="748"/>
      <c r="F3" s="748"/>
      <c r="G3" s="748"/>
      <c r="H3" s="748"/>
      <c r="I3" s="748"/>
      <c r="J3" s="748"/>
      <c r="K3" s="748"/>
      <c r="L3" s="748"/>
      <c r="M3" s="748"/>
      <c r="N3" s="748"/>
      <c r="O3" s="748"/>
      <c r="P3" s="748"/>
      <c r="Q3" s="748"/>
      <c r="R3" s="748"/>
    </row>
    <row r="4" spans="1:18" s="4" customFormat="1" ht="56.25" customHeight="1">
      <c r="A4" s="752" t="s">
        <v>178</v>
      </c>
      <c r="B4" s="643"/>
      <c r="C4" s="643"/>
      <c r="D4" s="643"/>
      <c r="E4" s="643"/>
      <c r="F4" s="643"/>
      <c r="G4" s="643"/>
      <c r="H4" s="643"/>
      <c r="I4" s="643"/>
      <c r="J4" s="643"/>
      <c r="K4" s="643"/>
      <c r="L4" s="643"/>
      <c r="M4" s="643"/>
      <c r="N4" s="643"/>
      <c r="O4" s="643"/>
      <c r="P4" s="643"/>
      <c r="Q4" s="643"/>
      <c r="R4" s="644"/>
    </row>
    <row r="5" spans="1:18" s="1" customFormat="1" ht="30" customHeight="1">
      <c r="A5" s="645" t="s">
        <v>177</v>
      </c>
      <c r="B5" s="753"/>
      <c r="C5" s="753"/>
      <c r="D5" s="753"/>
      <c r="E5" s="753"/>
      <c r="F5" s="753"/>
      <c r="G5" s="753"/>
      <c r="H5" s="651" t="s">
        <v>7</v>
      </c>
      <c r="I5" s="652"/>
      <c r="J5" s="652"/>
      <c r="K5" s="652"/>
      <c r="L5" s="652"/>
      <c r="M5" s="652"/>
      <c r="N5" s="652"/>
      <c r="O5" s="652"/>
      <c r="P5" s="652"/>
      <c r="Q5" s="652"/>
      <c r="R5" s="653"/>
    </row>
    <row r="6" spans="1:18" s="1" customFormat="1" ht="30" customHeight="1">
      <c r="A6" s="754"/>
      <c r="B6" s="754"/>
      <c r="C6" s="754"/>
      <c r="D6" s="754"/>
      <c r="E6" s="754"/>
      <c r="F6" s="754"/>
      <c r="G6" s="754"/>
      <c r="H6" s="634" t="s">
        <v>32</v>
      </c>
      <c r="I6" s="635"/>
      <c r="J6" s="635"/>
      <c r="K6" s="635"/>
      <c r="L6" s="635"/>
      <c r="M6" s="635"/>
      <c r="N6" s="635"/>
      <c r="O6" s="635"/>
      <c r="P6" s="635"/>
      <c r="Q6" s="635"/>
      <c r="R6" s="636"/>
    </row>
    <row r="7" spans="1:18" s="1" customFormat="1" ht="30" customHeight="1">
      <c r="A7" s="754"/>
      <c r="B7" s="754"/>
      <c r="C7" s="754"/>
      <c r="D7" s="754"/>
      <c r="E7" s="754"/>
      <c r="F7" s="754"/>
      <c r="G7" s="754"/>
      <c r="H7" s="634" t="s">
        <v>33</v>
      </c>
      <c r="I7" s="635"/>
      <c r="J7" s="635"/>
      <c r="K7" s="635"/>
      <c r="L7" s="635"/>
      <c r="M7" s="635"/>
      <c r="N7" s="635"/>
      <c r="O7" s="635"/>
      <c r="P7" s="635"/>
      <c r="Q7" s="635"/>
      <c r="R7" s="636"/>
    </row>
    <row r="8" spans="1:18" s="1" customFormat="1" ht="48.75" customHeight="1" thickBot="1">
      <c r="A8" s="754"/>
      <c r="B8" s="754"/>
      <c r="C8" s="754"/>
      <c r="D8" s="754"/>
      <c r="E8" s="754"/>
      <c r="F8" s="754"/>
      <c r="G8" s="754"/>
      <c r="H8" s="634" t="s">
        <v>63</v>
      </c>
      <c r="I8" s="635"/>
      <c r="J8" s="635"/>
      <c r="K8" s="635"/>
      <c r="L8" s="635"/>
      <c r="M8" s="635"/>
      <c r="N8" s="635"/>
      <c r="O8" s="635"/>
      <c r="P8" s="635"/>
      <c r="Q8" s="635"/>
      <c r="R8" s="636"/>
    </row>
    <row r="9" spans="1:18" s="11" customFormat="1" ht="25.5" customHeight="1" thickTop="1" thickBot="1">
      <c r="A9" s="745" t="s">
        <v>5</v>
      </c>
      <c r="B9" s="745" t="s">
        <v>0</v>
      </c>
      <c r="C9" s="749">
        <v>2012</v>
      </c>
      <c r="D9" s="750"/>
      <c r="E9" s="750"/>
      <c r="F9" s="751"/>
      <c r="G9" s="749">
        <v>2013</v>
      </c>
      <c r="H9" s="750"/>
      <c r="I9" s="750"/>
      <c r="J9" s="751"/>
      <c r="K9" s="749">
        <v>2014</v>
      </c>
      <c r="L9" s="750"/>
      <c r="M9" s="750"/>
      <c r="N9" s="751"/>
      <c r="O9" s="749">
        <v>2015</v>
      </c>
      <c r="P9" s="750"/>
      <c r="Q9" s="750"/>
      <c r="R9" s="751"/>
    </row>
    <row r="10" spans="1:18" s="22" customFormat="1" ht="52.5" customHeight="1" thickTop="1" thickBot="1">
      <c r="A10" s="745"/>
      <c r="B10" s="745"/>
      <c r="C10" s="19" t="s">
        <v>1</v>
      </c>
      <c r="D10" s="20" t="s">
        <v>2</v>
      </c>
      <c r="E10" s="20" t="s">
        <v>3</v>
      </c>
      <c r="F10" s="21" t="s">
        <v>4</v>
      </c>
      <c r="G10" s="19" t="s">
        <v>1</v>
      </c>
      <c r="H10" s="20" t="s">
        <v>2</v>
      </c>
      <c r="I10" s="20" t="s">
        <v>3</v>
      </c>
      <c r="J10" s="21" t="s">
        <v>4</v>
      </c>
      <c r="K10" s="19" t="s">
        <v>1</v>
      </c>
      <c r="L10" s="20" t="s">
        <v>2</v>
      </c>
      <c r="M10" s="20" t="s">
        <v>3</v>
      </c>
      <c r="N10" s="21" t="s">
        <v>4</v>
      </c>
      <c r="O10" s="19" t="s">
        <v>1</v>
      </c>
      <c r="P10" s="20" t="s">
        <v>2</v>
      </c>
      <c r="Q10" s="20" t="s">
        <v>3</v>
      </c>
      <c r="R10" s="21" t="s">
        <v>4</v>
      </c>
    </row>
    <row r="11" spans="1:18" s="5" customFormat="1" ht="17.25" thickTop="1" thickBot="1">
      <c r="A11" s="722" t="s">
        <v>64</v>
      </c>
      <c r="B11" s="722"/>
      <c r="C11" s="722"/>
      <c r="D11" s="722"/>
      <c r="E11" s="722"/>
      <c r="F11" s="722"/>
      <c r="G11" s="722"/>
      <c r="H11" s="722"/>
      <c r="I11" s="722"/>
      <c r="J11" s="722"/>
      <c r="K11" s="722"/>
      <c r="L11" s="722"/>
      <c r="M11" s="722"/>
      <c r="N11" s="722"/>
      <c r="O11" s="722"/>
      <c r="P11" s="722"/>
      <c r="Q11" s="722"/>
      <c r="R11" s="722"/>
    </row>
    <row r="12" spans="1:18" s="2" customFormat="1" ht="57.75" customHeight="1" thickTop="1">
      <c r="A12" s="570" t="s">
        <v>447</v>
      </c>
      <c r="B12" s="150" t="s">
        <v>37</v>
      </c>
      <c r="C12" s="476"/>
      <c r="D12" s="723">
        <f>+'[1]EJECUCION DE GASTOS'!$H$149+'[1]EJECUCION DE GASTOS'!$H$153</f>
        <v>26986599</v>
      </c>
      <c r="E12" s="479"/>
      <c r="F12" s="482"/>
      <c r="G12" s="476"/>
      <c r="H12" s="723">
        <f>+'[1]EJECUCION DE GASTOS'!$I$149+'[1]EJECUCION DE GASTOS'!$I$153</f>
        <v>27796196.969999999</v>
      </c>
      <c r="I12" s="479"/>
      <c r="J12" s="482"/>
      <c r="K12" s="476"/>
      <c r="L12" s="723">
        <f>+'[1]EJECUCION DE GASTOS'!$J$149+'[1]EJECUCION DE GASTOS'!$J$153</f>
        <v>28630082.879100002</v>
      </c>
      <c r="M12" s="479"/>
      <c r="N12" s="482"/>
      <c r="O12" s="476"/>
      <c r="P12" s="723">
        <f>+'[1]EJECUCION DE GASTOS'!$K$149+'[1]EJECUCION DE GASTOS'!$K$153</f>
        <v>29488985.365473002</v>
      </c>
      <c r="Q12" s="479"/>
      <c r="R12" s="482"/>
    </row>
    <row r="13" spans="1:18" s="2" customFormat="1" ht="45.75" customHeight="1">
      <c r="A13" s="571"/>
      <c r="B13" s="142" t="s">
        <v>34</v>
      </c>
      <c r="C13" s="477"/>
      <c r="D13" s="724"/>
      <c r="E13" s="480"/>
      <c r="F13" s="483"/>
      <c r="G13" s="477"/>
      <c r="H13" s="724"/>
      <c r="I13" s="480"/>
      <c r="J13" s="483"/>
      <c r="K13" s="477"/>
      <c r="L13" s="724"/>
      <c r="M13" s="480"/>
      <c r="N13" s="483"/>
      <c r="O13" s="477"/>
      <c r="P13" s="724"/>
      <c r="Q13" s="480"/>
      <c r="R13" s="483"/>
    </row>
    <row r="14" spans="1:18" s="2" customFormat="1" ht="69.75" customHeight="1">
      <c r="A14" s="571"/>
      <c r="B14" s="142" t="s">
        <v>35</v>
      </c>
      <c r="C14" s="477"/>
      <c r="D14" s="724"/>
      <c r="E14" s="480"/>
      <c r="F14" s="483"/>
      <c r="G14" s="477"/>
      <c r="H14" s="724"/>
      <c r="I14" s="480"/>
      <c r="J14" s="483"/>
      <c r="K14" s="477"/>
      <c r="L14" s="724"/>
      <c r="M14" s="480"/>
      <c r="N14" s="483"/>
      <c r="O14" s="477"/>
      <c r="P14" s="724"/>
      <c r="Q14" s="480"/>
      <c r="R14" s="483"/>
    </row>
    <row r="15" spans="1:18" s="2" customFormat="1" ht="63" customHeight="1" thickBot="1">
      <c r="A15" s="572"/>
      <c r="B15" s="151" t="s">
        <v>36</v>
      </c>
      <c r="C15" s="575"/>
      <c r="D15" s="725"/>
      <c r="E15" s="566"/>
      <c r="F15" s="567"/>
      <c r="G15" s="575"/>
      <c r="H15" s="725"/>
      <c r="I15" s="566"/>
      <c r="J15" s="567"/>
      <c r="K15" s="575"/>
      <c r="L15" s="725"/>
      <c r="M15" s="566"/>
      <c r="N15" s="567"/>
      <c r="O15" s="575"/>
      <c r="P15" s="725"/>
      <c r="Q15" s="566"/>
      <c r="R15" s="567"/>
    </row>
    <row r="16" spans="1:18" s="5" customFormat="1" ht="17.25" thickTop="1" thickBot="1">
      <c r="A16" s="705" t="s">
        <v>65</v>
      </c>
      <c r="B16" s="705"/>
      <c r="C16" s="705"/>
      <c r="D16" s="705"/>
      <c r="E16" s="705"/>
      <c r="F16" s="705"/>
      <c r="G16" s="705"/>
      <c r="H16" s="705"/>
      <c r="I16" s="705"/>
      <c r="J16" s="705"/>
      <c r="K16" s="705"/>
      <c r="L16" s="705"/>
      <c r="M16" s="705"/>
      <c r="N16" s="705"/>
      <c r="O16" s="705"/>
      <c r="P16" s="705"/>
      <c r="Q16" s="705"/>
      <c r="R16" s="705"/>
    </row>
    <row r="17" spans="1:18" s="2" customFormat="1" ht="53.25" customHeight="1" thickTop="1">
      <c r="A17" s="535" t="s">
        <v>447</v>
      </c>
      <c r="B17" s="236" t="s">
        <v>39</v>
      </c>
      <c r="C17" s="473"/>
      <c r="D17" s="464">
        <f>+'[1]EJECUCION DE GASTOS'!$H$152</f>
        <v>19000000</v>
      </c>
      <c r="E17" s="467"/>
      <c r="F17" s="470"/>
      <c r="G17" s="473"/>
      <c r="H17" s="464">
        <f>+'[1]EJECUCION DE GASTOS'!$I$152</f>
        <v>19570000</v>
      </c>
      <c r="I17" s="467"/>
      <c r="J17" s="470"/>
      <c r="K17" s="473"/>
      <c r="L17" s="464">
        <f>+'[1]EJECUCION DE GASTOS'!$J$152</f>
        <v>20157100</v>
      </c>
      <c r="M17" s="467"/>
      <c r="N17" s="470"/>
      <c r="O17" s="473"/>
      <c r="P17" s="464">
        <f>+'[1]EJECUCION DE GASTOS'!$K$152</f>
        <v>20761813</v>
      </c>
      <c r="Q17" s="467"/>
      <c r="R17" s="470"/>
    </row>
    <row r="18" spans="1:18" s="2" customFormat="1" ht="93" customHeight="1">
      <c r="A18" s="491"/>
      <c r="B18" s="234" t="s">
        <v>38</v>
      </c>
      <c r="C18" s="474"/>
      <c r="D18" s="465"/>
      <c r="E18" s="468"/>
      <c r="F18" s="471"/>
      <c r="G18" s="474"/>
      <c r="H18" s="465"/>
      <c r="I18" s="468"/>
      <c r="J18" s="471"/>
      <c r="K18" s="474"/>
      <c r="L18" s="465"/>
      <c r="M18" s="468"/>
      <c r="N18" s="471"/>
      <c r="O18" s="474"/>
      <c r="P18" s="465"/>
      <c r="Q18" s="468"/>
      <c r="R18" s="471"/>
    </row>
    <row r="19" spans="1:18" s="2" customFormat="1" ht="44.25" customHeight="1" thickBot="1">
      <c r="A19" s="574"/>
      <c r="B19" s="220" t="s">
        <v>40</v>
      </c>
      <c r="C19" s="739"/>
      <c r="D19" s="735"/>
      <c r="E19" s="740"/>
      <c r="F19" s="741"/>
      <c r="G19" s="739"/>
      <c r="H19" s="735"/>
      <c r="I19" s="740"/>
      <c r="J19" s="741"/>
      <c r="K19" s="739"/>
      <c r="L19" s="735"/>
      <c r="M19" s="740"/>
      <c r="N19" s="741"/>
      <c r="O19" s="739"/>
      <c r="P19" s="735"/>
      <c r="Q19" s="740"/>
      <c r="R19" s="741"/>
    </row>
    <row r="20" spans="1:18" s="5" customFormat="1" ht="17.25" thickTop="1" thickBot="1">
      <c r="A20" s="462" t="s">
        <v>446</v>
      </c>
      <c r="B20" s="462"/>
      <c r="C20" s="462"/>
      <c r="D20" s="462"/>
      <c r="E20" s="462"/>
      <c r="F20" s="462"/>
      <c r="G20" s="462"/>
      <c r="H20" s="462"/>
      <c r="I20" s="462"/>
      <c r="J20" s="462"/>
      <c r="K20" s="462"/>
      <c r="L20" s="462"/>
      <c r="M20" s="462"/>
      <c r="N20" s="462"/>
      <c r="O20" s="462"/>
      <c r="P20" s="462"/>
      <c r="Q20" s="462"/>
      <c r="R20" s="462"/>
    </row>
    <row r="21" spans="1:18" s="2" customFormat="1" ht="49.5" customHeight="1" thickTop="1">
      <c r="A21" s="535" t="s">
        <v>448</v>
      </c>
      <c r="B21" s="235" t="s">
        <v>43</v>
      </c>
      <c r="C21" s="473"/>
      <c r="D21" s="576">
        <f>+'[1]EJECUCION DE GASTOS'!$H$150+'[1]EJECUCION DE GASTOS'!$H$151</f>
        <v>13000000</v>
      </c>
      <c r="E21" s="467"/>
      <c r="F21" s="742">
        <f>+'[1]EJECUCION DE GASTOS'!$H$324+'[1]EJECUCION DE GASTOS'!$H$392</f>
        <v>2578384</v>
      </c>
      <c r="G21" s="473"/>
      <c r="H21" s="576">
        <f>+'[1]EJECUCION DE GASTOS'!$I$150+'[1]EJECUCION DE GASTOS'!$I$151</f>
        <v>13390000</v>
      </c>
      <c r="I21" s="467"/>
      <c r="J21" s="470"/>
      <c r="K21" s="473"/>
      <c r="L21" s="576">
        <f>+'[1]EJECUCION DE GASTOS'!$J$150+'[1]EJECUCION DE GASTOS'!$J$151</f>
        <v>13791700</v>
      </c>
      <c r="M21" s="467"/>
      <c r="N21" s="470"/>
      <c r="O21" s="473"/>
      <c r="P21" s="576">
        <f>+'[1]EJECUCION DE GASTOS'!$K$150+'[1]EJECUCION DE GASTOS'!$K$151</f>
        <v>14205451</v>
      </c>
      <c r="Q21" s="467"/>
      <c r="R21" s="470"/>
    </row>
    <row r="22" spans="1:18" s="2" customFormat="1" ht="42" customHeight="1">
      <c r="A22" s="491"/>
      <c r="B22" s="143" t="s">
        <v>41</v>
      </c>
      <c r="C22" s="474"/>
      <c r="D22" s="577"/>
      <c r="E22" s="468"/>
      <c r="F22" s="743"/>
      <c r="G22" s="474"/>
      <c r="H22" s="577"/>
      <c r="I22" s="468"/>
      <c r="J22" s="471"/>
      <c r="K22" s="474"/>
      <c r="L22" s="577">
        <v>3</v>
      </c>
      <c r="M22" s="468"/>
      <c r="N22" s="471"/>
      <c r="O22" s="474"/>
      <c r="P22" s="577"/>
      <c r="Q22" s="468"/>
      <c r="R22" s="471"/>
    </row>
    <row r="23" spans="1:18" s="2" customFormat="1" ht="54.75" customHeight="1" thickBot="1">
      <c r="A23" s="574"/>
      <c r="B23" s="220" t="s">
        <v>42</v>
      </c>
      <c r="C23" s="739"/>
      <c r="D23" s="578"/>
      <c r="E23" s="740"/>
      <c r="F23" s="744"/>
      <c r="G23" s="739"/>
      <c r="H23" s="578"/>
      <c r="I23" s="740"/>
      <c r="J23" s="741"/>
      <c r="K23" s="739"/>
      <c r="L23" s="578"/>
      <c r="M23" s="740"/>
      <c r="N23" s="741"/>
      <c r="O23" s="739"/>
      <c r="P23" s="578"/>
      <c r="Q23" s="740"/>
      <c r="R23" s="741"/>
    </row>
    <row r="24" spans="1:18" s="2" customFormat="1" ht="21.75" customHeight="1" thickTop="1">
      <c r="A24" s="736"/>
      <c r="B24" s="737"/>
      <c r="C24" s="737"/>
      <c r="D24" s="737"/>
      <c r="E24" s="737"/>
      <c r="F24" s="737"/>
      <c r="G24" s="737"/>
      <c r="H24" s="737"/>
      <c r="I24" s="737"/>
      <c r="J24" s="737"/>
      <c r="K24" s="737"/>
      <c r="L24" s="737"/>
      <c r="M24" s="737"/>
      <c r="N24" s="737"/>
      <c r="O24" s="737"/>
      <c r="P24" s="737"/>
      <c r="Q24" s="737"/>
      <c r="R24" s="738"/>
    </row>
    <row r="26" spans="1:18">
      <c r="D26" s="327"/>
    </row>
  </sheetData>
  <mergeCells count="70">
    <mergeCell ref="O12:O15"/>
    <mergeCell ref="P12:P15"/>
    <mergeCell ref="A1:R1"/>
    <mergeCell ref="A2:R2"/>
    <mergeCell ref="A9:A10"/>
    <mergeCell ref="B9:B10"/>
    <mergeCell ref="A3:R3"/>
    <mergeCell ref="C9:F9"/>
    <mergeCell ref="G9:J9"/>
    <mergeCell ref="K9:N9"/>
    <mergeCell ref="O9:R9"/>
    <mergeCell ref="A4:R4"/>
    <mergeCell ref="A5:G8"/>
    <mergeCell ref="H5:R5"/>
    <mergeCell ref="H6:R6"/>
    <mergeCell ref="H7:R7"/>
    <mergeCell ref="H8:R8"/>
    <mergeCell ref="A11:R11"/>
    <mergeCell ref="A12:A15"/>
    <mergeCell ref="C12:C15"/>
    <mergeCell ref="D12:D15"/>
    <mergeCell ref="E12:E15"/>
    <mergeCell ref="F12:F15"/>
    <mergeCell ref="G12:G15"/>
    <mergeCell ref="H12:H15"/>
    <mergeCell ref="I12:I15"/>
    <mergeCell ref="J12:J15"/>
    <mergeCell ref="Q12:Q15"/>
    <mergeCell ref="R12:R15"/>
    <mergeCell ref="K12:K15"/>
    <mergeCell ref="L12:L15"/>
    <mergeCell ref="M12:M15"/>
    <mergeCell ref="D21:D23"/>
    <mergeCell ref="N12:N15"/>
    <mergeCell ref="Q17:Q19"/>
    <mergeCell ref="R17:R19"/>
    <mergeCell ref="O17:O19"/>
    <mergeCell ref="A16:R16"/>
    <mergeCell ref="C17:C19"/>
    <mergeCell ref="D17:D19"/>
    <mergeCell ref="E17:E19"/>
    <mergeCell ref="F17:F19"/>
    <mergeCell ref="G17:G19"/>
    <mergeCell ref="H17:H19"/>
    <mergeCell ref="I17:I19"/>
    <mergeCell ref="J17:J19"/>
    <mergeCell ref="K17:K19"/>
    <mergeCell ref="L17:L19"/>
    <mergeCell ref="N17:N19"/>
    <mergeCell ref="E21:E23"/>
    <mergeCell ref="F21:F23"/>
    <mergeCell ref="G21:G23"/>
    <mergeCell ref="H21:H23"/>
    <mergeCell ref="M17:M19"/>
    <mergeCell ref="P17:P19"/>
    <mergeCell ref="A17:A19"/>
    <mergeCell ref="A21:A23"/>
    <mergeCell ref="A24:R24"/>
    <mergeCell ref="O21:O23"/>
    <mergeCell ref="P21:P23"/>
    <mergeCell ref="Q21:Q23"/>
    <mergeCell ref="R21:R23"/>
    <mergeCell ref="I21:I23"/>
    <mergeCell ref="J21:J23"/>
    <mergeCell ref="K21:K23"/>
    <mergeCell ref="L21:L23"/>
    <mergeCell ref="M21:M23"/>
    <mergeCell ref="N21:N23"/>
    <mergeCell ref="A20:R20"/>
    <mergeCell ref="C21:C23"/>
  </mergeCells>
  <pageMargins left="0.70866141732283472" right="0.70866141732283472" top="0.74803149606299213" bottom="0.74803149606299213" header="0.31496062992125984" footer="0.31496062992125984"/>
  <pageSetup scale="55" orientation="landscape" horizontalDpi="4294967293" r:id="rId1"/>
  <rowBreaks count="1" manualBreakCount="1">
    <brk id="19" max="16383" man="1"/>
  </rowBreaks>
</worksheet>
</file>

<file path=xl/worksheets/sheet6.xml><?xml version="1.0" encoding="utf-8"?>
<worksheet xmlns="http://schemas.openxmlformats.org/spreadsheetml/2006/main" xmlns:r="http://schemas.openxmlformats.org/officeDocument/2006/relationships">
  <dimension ref="A1:R28"/>
  <sheetViews>
    <sheetView view="pageBreakPreview" topLeftCell="A19" zoomScale="70" zoomScaleNormal="50" zoomScaleSheetLayoutView="70" workbookViewId="0">
      <selection activeCell="D27" sqref="D27"/>
    </sheetView>
  </sheetViews>
  <sheetFormatPr baseColWidth="10" defaultRowHeight="15"/>
  <cols>
    <col min="1" max="1" width="21" customWidth="1"/>
    <col min="2" max="2" width="34.85546875" customWidth="1"/>
    <col min="3" max="3" width="10" customWidth="1"/>
    <col min="4" max="4" width="13.140625" customWidth="1"/>
    <col min="5" max="7" width="10" customWidth="1"/>
    <col min="8" max="8" width="14.28515625" customWidth="1"/>
    <col min="9" max="9" width="13.85546875" bestFit="1" customWidth="1"/>
    <col min="10" max="11" width="10" customWidth="1"/>
    <col min="12" max="12" width="11.42578125" bestFit="1" customWidth="1"/>
    <col min="13" max="15" width="10" customWidth="1"/>
    <col min="16" max="16" width="12.42578125" customWidth="1"/>
    <col min="17" max="17" width="6.5703125" customWidth="1"/>
    <col min="18" max="18" width="4.42578125" customWidth="1"/>
  </cols>
  <sheetData>
    <row r="1" spans="1:18" ht="38.25" customHeight="1">
      <c r="A1" s="637" t="s">
        <v>57</v>
      </c>
      <c r="B1" s="637"/>
      <c r="C1" s="637"/>
      <c r="D1" s="637"/>
      <c r="E1" s="637"/>
      <c r="F1" s="637"/>
      <c r="G1" s="637"/>
      <c r="H1" s="637"/>
      <c r="I1" s="637"/>
      <c r="J1" s="637"/>
      <c r="K1" s="637"/>
      <c r="L1" s="637"/>
      <c r="M1" s="637"/>
      <c r="N1" s="637"/>
      <c r="O1" s="637"/>
      <c r="P1" s="637"/>
      <c r="Q1" s="637"/>
      <c r="R1" s="637"/>
    </row>
    <row r="2" spans="1:18" ht="38.25" customHeight="1">
      <c r="A2" s="767" t="s">
        <v>179</v>
      </c>
      <c r="B2" s="638"/>
      <c r="C2" s="638"/>
      <c r="D2" s="638"/>
      <c r="E2" s="638"/>
      <c r="F2" s="638"/>
      <c r="G2" s="638"/>
      <c r="H2" s="638"/>
      <c r="I2" s="638"/>
      <c r="J2" s="638"/>
      <c r="K2" s="638"/>
      <c r="L2" s="638"/>
      <c r="M2" s="638"/>
      <c r="N2" s="638"/>
      <c r="O2" s="638"/>
      <c r="P2" s="638"/>
      <c r="Q2" s="638"/>
      <c r="R2" s="638"/>
    </row>
    <row r="3" spans="1:18" s="4" customFormat="1" ht="63.75" customHeight="1">
      <c r="A3" s="658" t="s">
        <v>229</v>
      </c>
      <c r="B3" s="659"/>
      <c r="C3" s="659"/>
      <c r="D3" s="659"/>
      <c r="E3" s="659"/>
      <c r="F3" s="659"/>
      <c r="G3" s="659"/>
      <c r="H3" s="659"/>
      <c r="I3" s="659"/>
      <c r="J3" s="659"/>
      <c r="K3" s="659"/>
      <c r="L3" s="659"/>
      <c r="M3" s="659"/>
      <c r="N3" s="659"/>
      <c r="O3" s="659"/>
      <c r="P3" s="659"/>
      <c r="Q3" s="659"/>
      <c r="R3" s="660"/>
    </row>
    <row r="4" spans="1:18" s="1" customFormat="1" ht="51" customHeight="1">
      <c r="A4" s="661" t="s">
        <v>185</v>
      </c>
      <c r="B4" s="662"/>
      <c r="C4" s="662"/>
      <c r="D4" s="662"/>
      <c r="E4" s="662"/>
      <c r="F4" s="662"/>
      <c r="G4" s="662"/>
      <c r="H4" s="662"/>
      <c r="I4" s="662"/>
      <c r="J4" s="662"/>
      <c r="K4" s="662"/>
      <c r="L4" s="662"/>
      <c r="M4" s="662"/>
      <c r="N4" s="662"/>
      <c r="O4" s="662"/>
      <c r="P4" s="662"/>
      <c r="Q4" s="662"/>
      <c r="R4" s="663"/>
    </row>
    <row r="5" spans="1:18" s="1" customFormat="1" ht="30" customHeight="1">
      <c r="A5" s="664" t="s">
        <v>186</v>
      </c>
      <c r="B5" s="713"/>
      <c r="C5" s="713"/>
      <c r="D5" s="713"/>
      <c r="E5" s="713"/>
      <c r="F5" s="713"/>
      <c r="G5" s="713"/>
      <c r="H5" s="715" t="s">
        <v>7</v>
      </c>
      <c r="I5" s="716"/>
      <c r="J5" s="716"/>
      <c r="K5" s="716"/>
      <c r="L5" s="716"/>
      <c r="M5" s="716"/>
      <c r="N5" s="716"/>
      <c r="O5" s="716"/>
      <c r="P5" s="716"/>
      <c r="Q5" s="716"/>
      <c r="R5" s="717"/>
    </row>
    <row r="6" spans="1:18" s="1" customFormat="1" ht="45.75" customHeight="1">
      <c r="A6" s="666"/>
      <c r="B6" s="714"/>
      <c r="C6" s="714"/>
      <c r="D6" s="714"/>
      <c r="E6" s="714"/>
      <c r="F6" s="714"/>
      <c r="G6" s="714"/>
      <c r="H6" s="670" t="s">
        <v>500</v>
      </c>
      <c r="I6" s="768"/>
      <c r="J6" s="768"/>
      <c r="K6" s="768"/>
      <c r="L6" s="768"/>
      <c r="M6" s="768"/>
      <c r="N6" s="768"/>
      <c r="O6" s="768"/>
      <c r="P6" s="768"/>
      <c r="Q6" s="768"/>
      <c r="R6" s="769"/>
    </row>
    <row r="7" spans="1:18" s="1" customFormat="1" ht="14.25">
      <c r="A7" s="666"/>
      <c r="B7" s="714"/>
      <c r="C7" s="714"/>
      <c r="D7" s="714"/>
      <c r="E7" s="714"/>
      <c r="F7" s="714"/>
      <c r="G7" s="714"/>
      <c r="H7" s="673" t="s">
        <v>499</v>
      </c>
      <c r="I7" s="673"/>
      <c r="J7" s="673"/>
      <c r="K7" s="673"/>
      <c r="L7" s="673"/>
      <c r="M7" s="673"/>
      <c r="N7" s="673"/>
      <c r="O7" s="673"/>
      <c r="P7" s="673"/>
      <c r="Q7" s="673"/>
      <c r="R7" s="673"/>
    </row>
    <row r="8" spans="1:18" s="1" customFormat="1" ht="27.75" customHeight="1">
      <c r="A8" s="666"/>
      <c r="B8" s="714"/>
      <c r="C8" s="714"/>
      <c r="D8" s="714"/>
      <c r="E8" s="714"/>
      <c r="F8" s="714"/>
      <c r="G8" s="714"/>
      <c r="H8" s="673" t="s">
        <v>501</v>
      </c>
      <c r="I8" s="673"/>
      <c r="J8" s="673"/>
      <c r="K8" s="673"/>
      <c r="L8" s="673"/>
      <c r="M8" s="673"/>
      <c r="N8" s="673"/>
      <c r="O8" s="673"/>
      <c r="P8" s="673"/>
      <c r="Q8" s="673"/>
      <c r="R8" s="673"/>
    </row>
    <row r="9" spans="1:18" s="1" customFormat="1" ht="39.75" customHeight="1">
      <c r="A9" s="666"/>
      <c r="B9" s="714"/>
      <c r="C9" s="714"/>
      <c r="D9" s="714"/>
      <c r="E9" s="714"/>
      <c r="F9" s="714"/>
      <c r="G9" s="714"/>
      <c r="H9" s="673" t="s">
        <v>502</v>
      </c>
      <c r="I9" s="673"/>
      <c r="J9" s="673"/>
      <c r="K9" s="673"/>
      <c r="L9" s="673"/>
      <c r="M9" s="673"/>
      <c r="N9" s="673"/>
      <c r="O9" s="673"/>
      <c r="P9" s="673"/>
      <c r="Q9" s="673"/>
      <c r="R9" s="673"/>
    </row>
    <row r="10" spans="1:18" s="1" customFormat="1" ht="27.75" customHeight="1">
      <c r="A10" s="666"/>
      <c r="B10" s="714"/>
      <c r="C10" s="714"/>
      <c r="D10" s="714"/>
      <c r="E10" s="714"/>
      <c r="F10" s="714"/>
      <c r="G10" s="714"/>
      <c r="H10" s="673" t="s">
        <v>503</v>
      </c>
      <c r="I10" s="673"/>
      <c r="J10" s="673"/>
      <c r="K10" s="673"/>
      <c r="L10" s="673"/>
      <c r="M10" s="673"/>
      <c r="N10" s="673"/>
      <c r="O10" s="673"/>
      <c r="P10" s="673"/>
      <c r="Q10" s="673"/>
      <c r="R10" s="673"/>
    </row>
    <row r="11" spans="1:18" s="1" customFormat="1" ht="27.75" customHeight="1" thickBot="1">
      <c r="A11" s="666"/>
      <c r="B11" s="714"/>
      <c r="C11" s="714"/>
      <c r="D11" s="714"/>
      <c r="E11" s="714"/>
      <c r="F11" s="714"/>
      <c r="G11" s="714"/>
      <c r="H11" s="673" t="s">
        <v>504</v>
      </c>
      <c r="I11" s="673"/>
      <c r="J11" s="673"/>
      <c r="K11" s="673"/>
      <c r="L11" s="673"/>
      <c r="M11" s="673"/>
      <c r="N11" s="673"/>
      <c r="O11" s="673"/>
      <c r="P11" s="673"/>
      <c r="Q11" s="673"/>
      <c r="R11" s="673"/>
    </row>
    <row r="12" spans="1:18" s="160" customFormat="1" ht="25.5" customHeight="1" thickTop="1" thickBot="1">
      <c r="A12" s="731" t="s">
        <v>5</v>
      </c>
      <c r="B12" s="731" t="s">
        <v>0</v>
      </c>
      <c r="C12" s="755">
        <v>2012</v>
      </c>
      <c r="D12" s="756"/>
      <c r="E12" s="756"/>
      <c r="F12" s="757"/>
      <c r="G12" s="755">
        <v>2013</v>
      </c>
      <c r="H12" s="756"/>
      <c r="I12" s="756"/>
      <c r="J12" s="757"/>
      <c r="K12" s="755">
        <v>2014</v>
      </c>
      <c r="L12" s="756"/>
      <c r="M12" s="756"/>
      <c r="N12" s="757"/>
      <c r="O12" s="755">
        <v>2015</v>
      </c>
      <c r="P12" s="756"/>
      <c r="Q12" s="756"/>
      <c r="R12" s="757"/>
    </row>
    <row r="13" spans="1:18" s="161" customFormat="1" ht="44.25" customHeight="1" thickTop="1" thickBot="1">
      <c r="A13" s="731"/>
      <c r="B13" s="731"/>
      <c r="C13" s="157" t="s">
        <v>1</v>
      </c>
      <c r="D13" s="158" t="s">
        <v>2</v>
      </c>
      <c r="E13" s="158" t="s">
        <v>3</v>
      </c>
      <c r="F13" s="159" t="s">
        <v>4</v>
      </c>
      <c r="G13" s="157" t="s">
        <v>1</v>
      </c>
      <c r="H13" s="158" t="s">
        <v>2</v>
      </c>
      <c r="I13" s="158" t="s">
        <v>3</v>
      </c>
      <c r="J13" s="159" t="s">
        <v>4</v>
      </c>
      <c r="K13" s="157" t="s">
        <v>1</v>
      </c>
      <c r="L13" s="158" t="s">
        <v>2</v>
      </c>
      <c r="M13" s="158" t="s">
        <v>3</v>
      </c>
      <c r="N13" s="159" t="s">
        <v>4</v>
      </c>
      <c r="O13" s="157" t="s">
        <v>1</v>
      </c>
      <c r="P13" s="158" t="s">
        <v>2</v>
      </c>
      <c r="Q13" s="158" t="s">
        <v>3</v>
      </c>
      <c r="R13" s="159" t="s">
        <v>4</v>
      </c>
    </row>
    <row r="14" spans="1:18" s="2" customFormat="1" ht="74.25" customHeight="1" thickTop="1">
      <c r="A14" s="758" t="s">
        <v>453</v>
      </c>
      <c r="B14" s="142" t="s">
        <v>187</v>
      </c>
      <c r="C14" s="476"/>
      <c r="D14" s="760">
        <f>+'[1]EJECUCION DE GASTOS'!$H$175+D22+D23</f>
        <v>141022219</v>
      </c>
      <c r="E14" s="479"/>
      <c r="F14" s="482"/>
      <c r="G14" s="762"/>
      <c r="H14" s="760">
        <f>+'[1]EJECUCION DE GASTOS'!$I$175+H22+H23</f>
        <v>145252885.56999999</v>
      </c>
      <c r="I14" s="479"/>
      <c r="J14" s="482"/>
      <c r="K14" s="476"/>
      <c r="L14" s="760">
        <f>+'[1]EJECUCION DE GASTOS'!$J$175+L22+L23</f>
        <v>149610472.13710001</v>
      </c>
      <c r="M14" s="479"/>
      <c r="N14" s="482"/>
      <c r="O14" s="476"/>
      <c r="P14" s="760">
        <f>+'[1]EJECUCION DE GASTOS'!$K$175+P22+P23</f>
        <v>154098786.30121303</v>
      </c>
      <c r="Q14" s="479"/>
      <c r="R14" s="482"/>
    </row>
    <row r="15" spans="1:18" s="2" customFormat="1" ht="57.75" customHeight="1">
      <c r="A15" s="698"/>
      <c r="B15" s="142" t="s">
        <v>188</v>
      </c>
      <c r="C15" s="477"/>
      <c r="D15" s="761"/>
      <c r="E15" s="480"/>
      <c r="F15" s="483"/>
      <c r="G15" s="763"/>
      <c r="H15" s="761"/>
      <c r="I15" s="480"/>
      <c r="J15" s="483"/>
      <c r="K15" s="477"/>
      <c r="L15" s="761"/>
      <c r="M15" s="480"/>
      <c r="N15" s="483"/>
      <c r="O15" s="477"/>
      <c r="P15" s="761"/>
      <c r="Q15" s="480"/>
      <c r="R15" s="483"/>
    </row>
    <row r="16" spans="1:18" s="2" customFormat="1" ht="57.75" customHeight="1">
      <c r="A16" s="698"/>
      <c r="B16" s="142" t="s">
        <v>189</v>
      </c>
      <c r="C16" s="477"/>
      <c r="D16" s="761"/>
      <c r="E16" s="480"/>
      <c r="F16" s="483"/>
      <c r="G16" s="763"/>
      <c r="H16" s="761"/>
      <c r="I16" s="480"/>
      <c r="J16" s="483"/>
      <c r="K16" s="477"/>
      <c r="L16" s="761"/>
      <c r="M16" s="480"/>
      <c r="N16" s="483"/>
      <c r="O16" s="477"/>
      <c r="P16" s="761"/>
      <c r="Q16" s="480"/>
      <c r="R16" s="483"/>
    </row>
    <row r="17" spans="1:18" s="2" customFormat="1" ht="57.75" customHeight="1">
      <c r="A17" s="698"/>
      <c r="B17" s="142" t="s">
        <v>505</v>
      </c>
      <c r="C17" s="477"/>
      <c r="D17" s="761"/>
      <c r="E17" s="480"/>
      <c r="F17" s="483"/>
      <c r="G17" s="763"/>
      <c r="H17" s="761"/>
      <c r="I17" s="480"/>
      <c r="J17" s="483"/>
      <c r="K17" s="477"/>
      <c r="L17" s="761"/>
      <c r="M17" s="480"/>
      <c r="N17" s="483"/>
      <c r="O17" s="477"/>
      <c r="P17" s="761"/>
      <c r="Q17" s="480"/>
      <c r="R17" s="483"/>
    </row>
    <row r="18" spans="1:18" s="2" customFormat="1" ht="57.75" customHeight="1">
      <c r="A18" s="698"/>
      <c r="B18" s="142" t="s">
        <v>506</v>
      </c>
      <c r="C18" s="477"/>
      <c r="D18" s="761"/>
      <c r="E18" s="480"/>
      <c r="F18" s="483"/>
      <c r="G18" s="763"/>
      <c r="H18" s="761"/>
      <c r="I18" s="480"/>
      <c r="J18" s="483"/>
      <c r="K18" s="477"/>
      <c r="L18" s="761"/>
      <c r="M18" s="480"/>
      <c r="N18" s="483"/>
      <c r="O18" s="477"/>
      <c r="P18" s="761"/>
      <c r="Q18" s="480"/>
      <c r="R18" s="483"/>
    </row>
    <row r="19" spans="1:18" s="2" customFormat="1" ht="57.75" customHeight="1">
      <c r="A19" s="698"/>
      <c r="B19" s="142" t="s">
        <v>507</v>
      </c>
      <c r="C19" s="477"/>
      <c r="D19" s="761"/>
      <c r="E19" s="480"/>
      <c r="F19" s="483"/>
      <c r="G19" s="763"/>
      <c r="H19" s="761"/>
      <c r="I19" s="480"/>
      <c r="J19" s="483"/>
      <c r="K19" s="477"/>
      <c r="L19" s="761"/>
      <c r="M19" s="480"/>
      <c r="N19" s="483"/>
      <c r="O19" s="477"/>
      <c r="P19" s="761"/>
      <c r="Q19" s="480"/>
      <c r="R19" s="483"/>
    </row>
    <row r="20" spans="1:18" s="2" customFormat="1" ht="57.75" customHeight="1">
      <c r="A20" s="698"/>
      <c r="B20" s="142" t="s">
        <v>508</v>
      </c>
      <c r="C20" s="477"/>
      <c r="D20" s="761"/>
      <c r="E20" s="480"/>
      <c r="F20" s="483"/>
      <c r="G20" s="763"/>
      <c r="H20" s="761"/>
      <c r="I20" s="480"/>
      <c r="J20" s="483"/>
      <c r="K20" s="477"/>
      <c r="L20" s="761"/>
      <c r="M20" s="480"/>
      <c r="N20" s="483"/>
      <c r="O20" s="477"/>
      <c r="P20" s="761"/>
      <c r="Q20" s="480"/>
      <c r="R20" s="483"/>
    </row>
    <row r="21" spans="1:18" s="2" customFormat="1" ht="57.75" customHeight="1">
      <c r="A21" s="698"/>
      <c r="B21" s="142" t="s">
        <v>509</v>
      </c>
      <c r="C21" s="477"/>
      <c r="D21" s="761"/>
      <c r="E21" s="480"/>
      <c r="F21" s="483"/>
      <c r="G21" s="763"/>
      <c r="H21" s="761"/>
      <c r="I21" s="480"/>
      <c r="J21" s="483"/>
      <c r="K21" s="477"/>
      <c r="L21" s="761"/>
      <c r="M21" s="480"/>
      <c r="N21" s="483"/>
      <c r="O21" s="477"/>
      <c r="P21" s="761"/>
      <c r="Q21" s="480"/>
      <c r="R21" s="483"/>
    </row>
    <row r="22" spans="1:18" s="2" customFormat="1" ht="57.75" customHeight="1">
      <c r="A22" s="698"/>
      <c r="B22" s="142" t="s">
        <v>510</v>
      </c>
      <c r="C22" s="477"/>
      <c r="D22" s="329">
        <f>+'[1]EJECUCION DE GASTOS'!$H$176</f>
        <v>83023219</v>
      </c>
      <c r="E22" s="480"/>
      <c r="F22" s="483"/>
      <c r="G22" s="763"/>
      <c r="H22" s="329">
        <f>+'[1]EJECUCION DE GASTOS'!$I$176</f>
        <v>85513915.570000008</v>
      </c>
      <c r="I22" s="480"/>
      <c r="J22" s="483"/>
      <c r="K22" s="477"/>
      <c r="L22" s="329">
        <f>+'[1]EJECUCION DE GASTOS'!$J$176</f>
        <v>88079333.037100017</v>
      </c>
      <c r="M22" s="480"/>
      <c r="N22" s="483"/>
      <c r="O22" s="477"/>
      <c r="P22" s="329">
        <f>+'[1]EJECUCION DE GASTOS'!$K$176</f>
        <v>90721713.028213024</v>
      </c>
      <c r="Q22" s="480"/>
      <c r="R22" s="483"/>
    </row>
    <row r="23" spans="1:18" s="2" customFormat="1" ht="57.75" customHeight="1">
      <c r="A23" s="698"/>
      <c r="B23" s="142" t="s">
        <v>511</v>
      </c>
      <c r="C23" s="477"/>
      <c r="D23" s="329">
        <f>+'[1]EJECUCION DE GASTOS'!$H$177+'[1]EJECUCION DE GASTOS'!$H$178</f>
        <v>49999000</v>
      </c>
      <c r="E23" s="480"/>
      <c r="F23" s="483"/>
      <c r="G23" s="763"/>
      <c r="H23" s="329">
        <f>+'[1]EJECUCION DE GASTOS'!$I$177+'[1]EJECUCION DE GASTOS'!$I$178</f>
        <v>51498970</v>
      </c>
      <c r="I23" s="480"/>
      <c r="J23" s="483"/>
      <c r="K23" s="477"/>
      <c r="L23" s="329">
        <f>+'[1]EJECUCION DE GASTOS'!$J$177+'[1]EJECUCION DE GASTOS'!$J$178</f>
        <v>53043939.100000001</v>
      </c>
      <c r="M23" s="480"/>
      <c r="N23" s="483"/>
      <c r="O23" s="477"/>
      <c r="P23" s="329">
        <f>+'[1]EJECUCION DE GASTOS'!$K$177+'[1]EJECUCION DE GASTOS'!$K$178</f>
        <v>54635257.273000002</v>
      </c>
      <c r="Q23" s="480"/>
      <c r="R23" s="483"/>
    </row>
    <row r="24" spans="1:18" s="2" customFormat="1" ht="57.75" customHeight="1" thickBot="1">
      <c r="A24" s="759"/>
      <c r="B24" s="142" t="s">
        <v>512</v>
      </c>
      <c r="C24" s="154"/>
      <c r="D24" s="265">
        <f>+'[1]EJECUCION DE GASTOS'!$H$179</f>
        <v>15001000</v>
      </c>
      <c r="E24" s="155"/>
      <c r="F24" s="156"/>
      <c r="G24" s="264"/>
      <c r="H24" s="265">
        <f>+'[1]EJECUCION DE GASTOS'!$I$179</f>
        <v>15451030</v>
      </c>
      <c r="I24" s="155"/>
      <c r="J24" s="156"/>
      <c r="K24" s="264"/>
      <c r="L24" s="265">
        <f>+'[1]EJECUCION DE GASTOS'!$J$179</f>
        <v>15914560.9</v>
      </c>
      <c r="M24" s="155"/>
      <c r="N24" s="156"/>
      <c r="O24" s="264"/>
      <c r="P24" s="265">
        <f>+'[1]EJECUCION DE GASTOS'!$K$179</f>
        <v>16391997.727</v>
      </c>
      <c r="Q24" s="155"/>
      <c r="R24" s="156"/>
    </row>
    <row r="25" spans="1:18" s="2" customFormat="1" ht="21.75" customHeight="1" thickTop="1">
      <c r="A25" s="764"/>
      <c r="B25" s="765"/>
      <c r="C25" s="765"/>
      <c r="D25" s="765"/>
      <c r="E25" s="765"/>
      <c r="F25" s="765"/>
      <c r="G25" s="765"/>
      <c r="H25" s="765"/>
      <c r="I25" s="765"/>
      <c r="J25" s="765"/>
      <c r="K25" s="765"/>
      <c r="L25" s="765"/>
      <c r="M25" s="765"/>
      <c r="N25" s="765"/>
      <c r="O25" s="765"/>
      <c r="P25" s="765"/>
      <c r="Q25" s="765"/>
      <c r="R25" s="766"/>
    </row>
    <row r="27" spans="1:18">
      <c r="D27" s="322"/>
    </row>
    <row r="28" spans="1:18">
      <c r="D28" s="326"/>
    </row>
  </sheetData>
  <mergeCells count="36">
    <mergeCell ref="A25:R25"/>
    <mergeCell ref="A1:R1"/>
    <mergeCell ref="A2:R2"/>
    <mergeCell ref="H6:R6"/>
    <mergeCell ref="H7:R7"/>
    <mergeCell ref="H8:R8"/>
    <mergeCell ref="A4:R4"/>
    <mergeCell ref="A5:G11"/>
    <mergeCell ref="H5:R5"/>
    <mergeCell ref="H10:R10"/>
    <mergeCell ref="H11:R11"/>
    <mergeCell ref="A3:R3"/>
    <mergeCell ref="A12:A13"/>
    <mergeCell ref="B12:B13"/>
    <mergeCell ref="H9:R9"/>
    <mergeCell ref="C14:C23"/>
    <mergeCell ref="A14:A24"/>
    <mergeCell ref="Q14:Q23"/>
    <mergeCell ref="R14:R23"/>
    <mergeCell ref="K14:K23"/>
    <mergeCell ref="M14:M23"/>
    <mergeCell ref="N14:N23"/>
    <mergeCell ref="L14:L21"/>
    <mergeCell ref="H14:H21"/>
    <mergeCell ref="D14:D21"/>
    <mergeCell ref="P14:P21"/>
    <mergeCell ref="E14:E23"/>
    <mergeCell ref="F14:F23"/>
    <mergeCell ref="G14:G23"/>
    <mergeCell ref="I14:I23"/>
    <mergeCell ref="J14:J23"/>
    <mergeCell ref="C12:F12"/>
    <mergeCell ref="G12:J12"/>
    <mergeCell ref="K12:N12"/>
    <mergeCell ref="O12:R12"/>
    <mergeCell ref="O14:O23"/>
  </mergeCells>
  <pageMargins left="0.70866141732283472" right="0.70866141732283472" top="0.74803149606299213" bottom="0.74803149606299213" header="0.31496062992125984" footer="0.31496062992125984"/>
  <pageSetup scale="55" orientation="landscape" horizontalDpi="4294967293" r:id="rId1"/>
</worksheet>
</file>

<file path=xl/worksheets/sheet7.xml><?xml version="1.0" encoding="utf-8"?>
<worksheet xmlns="http://schemas.openxmlformats.org/spreadsheetml/2006/main" xmlns:r="http://schemas.openxmlformats.org/officeDocument/2006/relationships">
  <dimension ref="A1:S50"/>
  <sheetViews>
    <sheetView view="pageBreakPreview" topLeftCell="A43" zoomScale="70" zoomScaleNormal="70" zoomScaleSheetLayoutView="70" workbookViewId="0">
      <selection activeCell="D50" sqref="D50"/>
    </sheetView>
  </sheetViews>
  <sheetFormatPr baseColWidth="10" defaultRowHeight="15"/>
  <cols>
    <col min="1" max="1" width="21" customWidth="1"/>
    <col min="2" max="2" width="34.85546875" customWidth="1"/>
    <col min="3" max="3" width="9.85546875" customWidth="1"/>
    <col min="4" max="4" width="11.85546875" customWidth="1"/>
    <col min="5" max="7" width="9.85546875" customWidth="1"/>
    <col min="8" max="8" width="11.42578125" customWidth="1"/>
    <col min="9" max="11" width="9.85546875" customWidth="1"/>
    <col min="12" max="12" width="10.85546875" customWidth="1"/>
    <col min="13" max="15" width="9.85546875" customWidth="1"/>
    <col min="16" max="16" width="10.7109375" customWidth="1"/>
    <col min="17" max="18" width="9.85546875" customWidth="1"/>
  </cols>
  <sheetData>
    <row r="1" spans="1:18" ht="38.25" customHeight="1">
      <c r="A1" s="637" t="s">
        <v>57</v>
      </c>
      <c r="B1" s="637"/>
      <c r="C1" s="637"/>
      <c r="D1" s="637"/>
      <c r="E1" s="637"/>
      <c r="F1" s="637"/>
      <c r="G1" s="637"/>
      <c r="H1" s="637"/>
      <c r="I1" s="637"/>
      <c r="J1" s="637"/>
      <c r="K1" s="637"/>
      <c r="L1" s="637"/>
      <c r="M1" s="637"/>
      <c r="N1" s="637"/>
      <c r="O1" s="637"/>
      <c r="P1" s="637"/>
      <c r="Q1" s="637"/>
      <c r="R1" s="637"/>
    </row>
    <row r="2" spans="1:18" ht="35.25" customHeight="1">
      <c r="A2" s="767" t="s">
        <v>179</v>
      </c>
      <c r="B2" s="638"/>
      <c r="C2" s="638"/>
      <c r="D2" s="638"/>
      <c r="E2" s="638"/>
      <c r="F2" s="638"/>
      <c r="G2" s="638"/>
      <c r="H2" s="638"/>
      <c r="I2" s="638"/>
      <c r="J2" s="638"/>
      <c r="K2" s="638"/>
      <c r="L2" s="638"/>
      <c r="M2" s="638"/>
      <c r="N2" s="638"/>
      <c r="O2" s="638"/>
      <c r="P2" s="638"/>
      <c r="Q2" s="638"/>
      <c r="R2" s="638"/>
    </row>
    <row r="3" spans="1:18" s="4" customFormat="1" ht="63.75" customHeight="1">
      <c r="A3" s="658" t="s">
        <v>229</v>
      </c>
      <c r="B3" s="776"/>
      <c r="C3" s="776"/>
      <c r="D3" s="776"/>
      <c r="E3" s="776"/>
      <c r="F3" s="776"/>
      <c r="G3" s="776"/>
      <c r="H3" s="776"/>
      <c r="I3" s="776"/>
      <c r="J3" s="776"/>
      <c r="K3" s="776"/>
      <c r="L3" s="776"/>
      <c r="M3" s="776"/>
      <c r="N3" s="776"/>
      <c r="O3" s="776"/>
      <c r="P3" s="776"/>
      <c r="Q3" s="776"/>
      <c r="R3" s="777"/>
    </row>
    <row r="4" spans="1:18" s="1" customFormat="1" ht="51" customHeight="1">
      <c r="A4" s="661" t="s">
        <v>183</v>
      </c>
      <c r="B4" s="662"/>
      <c r="C4" s="662"/>
      <c r="D4" s="662"/>
      <c r="E4" s="662"/>
      <c r="F4" s="662"/>
      <c r="G4" s="662"/>
      <c r="H4" s="662"/>
      <c r="I4" s="662"/>
      <c r="J4" s="662"/>
      <c r="K4" s="662"/>
      <c r="L4" s="662"/>
      <c r="M4" s="662"/>
      <c r="N4" s="662"/>
      <c r="O4" s="662"/>
      <c r="P4" s="662"/>
      <c r="Q4" s="662"/>
      <c r="R4" s="663"/>
    </row>
    <row r="5" spans="1:18" s="1" customFormat="1" ht="14.25">
      <c r="A5" s="664" t="s">
        <v>184</v>
      </c>
      <c r="B5" s="664"/>
      <c r="C5" s="664"/>
      <c r="D5" s="664"/>
      <c r="E5" s="664"/>
      <c r="F5" s="664"/>
      <c r="G5" s="665"/>
      <c r="H5" s="715" t="s">
        <v>7</v>
      </c>
      <c r="I5" s="716"/>
      <c r="J5" s="716"/>
      <c r="K5" s="716"/>
      <c r="L5" s="716"/>
      <c r="M5" s="716"/>
      <c r="N5" s="716"/>
      <c r="O5" s="716"/>
      <c r="P5" s="716"/>
      <c r="Q5" s="716"/>
      <c r="R5" s="717"/>
    </row>
    <row r="6" spans="1:18" s="1" customFormat="1" ht="14.25">
      <c r="A6" s="666"/>
      <c r="B6" s="666"/>
      <c r="C6" s="666"/>
      <c r="D6" s="666"/>
      <c r="E6" s="666"/>
      <c r="F6" s="666"/>
      <c r="G6" s="667"/>
      <c r="H6" s="670" t="s">
        <v>214</v>
      </c>
      <c r="I6" s="671"/>
      <c r="J6" s="671"/>
      <c r="K6" s="671"/>
      <c r="L6" s="671"/>
      <c r="M6" s="671"/>
      <c r="N6" s="671"/>
      <c r="O6" s="671"/>
      <c r="P6" s="671"/>
      <c r="Q6" s="671"/>
      <c r="R6" s="672"/>
    </row>
    <row r="7" spans="1:18" s="1" customFormat="1" ht="14.25">
      <c r="A7" s="666"/>
      <c r="B7" s="666"/>
      <c r="C7" s="666"/>
      <c r="D7" s="666"/>
      <c r="E7" s="666"/>
      <c r="F7" s="666"/>
      <c r="G7" s="667"/>
      <c r="H7" s="670" t="s">
        <v>215</v>
      </c>
      <c r="I7" s="671"/>
      <c r="J7" s="671"/>
      <c r="K7" s="671"/>
      <c r="L7" s="671"/>
      <c r="M7" s="671"/>
      <c r="N7" s="671"/>
      <c r="O7" s="671"/>
      <c r="P7" s="671"/>
      <c r="Q7" s="671"/>
      <c r="R7" s="672"/>
    </row>
    <row r="8" spans="1:18" s="1" customFormat="1" ht="14.25">
      <c r="A8" s="666"/>
      <c r="B8" s="666"/>
      <c r="C8" s="666"/>
      <c r="D8" s="666"/>
      <c r="E8" s="666"/>
      <c r="F8" s="666"/>
      <c r="G8" s="667"/>
      <c r="H8" s="670" t="s">
        <v>216</v>
      </c>
      <c r="I8" s="671"/>
      <c r="J8" s="671"/>
      <c r="K8" s="671"/>
      <c r="L8" s="671"/>
      <c r="M8" s="671"/>
      <c r="N8" s="671"/>
      <c r="O8" s="671"/>
      <c r="P8" s="671"/>
      <c r="Q8" s="671"/>
      <c r="R8" s="672"/>
    </row>
    <row r="9" spans="1:18" s="1" customFormat="1" ht="14.25">
      <c r="A9" s="666"/>
      <c r="B9" s="666"/>
      <c r="C9" s="666"/>
      <c r="D9" s="666"/>
      <c r="E9" s="666"/>
      <c r="F9" s="666"/>
      <c r="G9" s="667"/>
      <c r="H9" s="670" t="s">
        <v>217</v>
      </c>
      <c r="I9" s="671"/>
      <c r="J9" s="671"/>
      <c r="K9" s="671"/>
      <c r="L9" s="671"/>
      <c r="M9" s="671"/>
      <c r="N9" s="671"/>
      <c r="O9" s="671"/>
      <c r="P9" s="671"/>
      <c r="Q9" s="671"/>
      <c r="R9" s="672"/>
    </row>
    <row r="10" spans="1:18" s="1" customFormat="1" ht="14.25">
      <c r="A10" s="666"/>
      <c r="B10" s="666"/>
      <c r="C10" s="666"/>
      <c r="D10" s="666"/>
      <c r="E10" s="666"/>
      <c r="F10" s="666"/>
      <c r="G10" s="667"/>
      <c r="H10" s="718" t="s">
        <v>190</v>
      </c>
      <c r="I10" s="718"/>
      <c r="J10" s="718"/>
      <c r="K10" s="718"/>
      <c r="L10" s="718"/>
      <c r="M10" s="718"/>
      <c r="N10" s="718"/>
      <c r="O10" s="718"/>
      <c r="P10" s="718"/>
      <c r="Q10" s="718"/>
      <c r="R10" s="718"/>
    </row>
    <row r="11" spans="1:18" s="1" customFormat="1" ht="33.75" customHeight="1">
      <c r="A11" s="666"/>
      <c r="B11" s="666"/>
      <c r="C11" s="666"/>
      <c r="D11" s="666"/>
      <c r="E11" s="666"/>
      <c r="F11" s="666"/>
      <c r="G11" s="667"/>
      <c r="H11" s="670" t="s">
        <v>194</v>
      </c>
      <c r="I11" s="671"/>
      <c r="J11" s="671"/>
      <c r="K11" s="671"/>
      <c r="L11" s="671"/>
      <c r="M11" s="671"/>
      <c r="N11" s="671"/>
      <c r="O11" s="671"/>
      <c r="P11" s="671"/>
      <c r="Q11" s="671"/>
      <c r="R11" s="672"/>
    </row>
    <row r="12" spans="1:18" s="1" customFormat="1" ht="32.25" customHeight="1">
      <c r="A12" s="666"/>
      <c r="B12" s="666"/>
      <c r="C12" s="666"/>
      <c r="D12" s="666"/>
      <c r="E12" s="666"/>
      <c r="F12" s="666"/>
      <c r="G12" s="667"/>
      <c r="H12" s="670" t="s">
        <v>195</v>
      </c>
      <c r="I12" s="671"/>
      <c r="J12" s="671"/>
      <c r="K12" s="671"/>
      <c r="L12" s="671"/>
      <c r="M12" s="671"/>
      <c r="N12" s="671"/>
      <c r="O12" s="671"/>
      <c r="P12" s="671"/>
      <c r="Q12" s="671"/>
      <c r="R12" s="672"/>
    </row>
    <row r="13" spans="1:18" s="1" customFormat="1" ht="36" customHeight="1" thickBot="1">
      <c r="A13" s="668"/>
      <c r="B13" s="668"/>
      <c r="C13" s="668"/>
      <c r="D13" s="668"/>
      <c r="E13" s="668"/>
      <c r="F13" s="668"/>
      <c r="G13" s="669"/>
      <c r="H13" s="670" t="s">
        <v>196</v>
      </c>
      <c r="I13" s="671"/>
      <c r="J13" s="671"/>
      <c r="K13" s="671"/>
      <c r="L13" s="671"/>
      <c r="M13" s="671"/>
      <c r="N13" s="671"/>
      <c r="O13" s="671"/>
      <c r="P13" s="671"/>
      <c r="Q13" s="671"/>
      <c r="R13" s="672"/>
    </row>
    <row r="14" spans="1:18" s="12" customFormat="1" ht="25.5" customHeight="1" thickTop="1" thickBot="1">
      <c r="A14" s="791" t="s">
        <v>5</v>
      </c>
      <c r="B14" s="791" t="s">
        <v>0</v>
      </c>
      <c r="C14" s="792">
        <v>2012</v>
      </c>
      <c r="D14" s="793"/>
      <c r="E14" s="793"/>
      <c r="F14" s="794"/>
      <c r="G14" s="792">
        <v>2013</v>
      </c>
      <c r="H14" s="793"/>
      <c r="I14" s="793"/>
      <c r="J14" s="794"/>
      <c r="K14" s="792">
        <v>2014</v>
      </c>
      <c r="L14" s="793"/>
      <c r="M14" s="793"/>
      <c r="N14" s="794"/>
      <c r="O14" s="792">
        <v>2015</v>
      </c>
      <c r="P14" s="793"/>
      <c r="Q14" s="793"/>
      <c r="R14" s="794"/>
    </row>
    <row r="15" spans="1:18" s="161" customFormat="1" ht="44.25" customHeight="1" thickTop="1" thickBot="1">
      <c r="A15" s="791"/>
      <c r="B15" s="791"/>
      <c r="C15" s="157" t="s">
        <v>1</v>
      </c>
      <c r="D15" s="158" t="s">
        <v>2</v>
      </c>
      <c r="E15" s="158" t="s">
        <v>3</v>
      </c>
      <c r="F15" s="159" t="s">
        <v>4</v>
      </c>
      <c r="G15" s="157" t="s">
        <v>1</v>
      </c>
      <c r="H15" s="158" t="s">
        <v>2</v>
      </c>
      <c r="I15" s="158" t="s">
        <v>3</v>
      </c>
      <c r="J15" s="159" t="s">
        <v>4</v>
      </c>
      <c r="K15" s="157" t="s">
        <v>1</v>
      </c>
      <c r="L15" s="158" t="s">
        <v>2</v>
      </c>
      <c r="M15" s="158" t="s">
        <v>3</v>
      </c>
      <c r="N15" s="159" t="s">
        <v>4</v>
      </c>
      <c r="O15" s="157" t="s">
        <v>1</v>
      </c>
      <c r="P15" s="158" t="s">
        <v>2</v>
      </c>
      <c r="Q15" s="158" t="s">
        <v>3</v>
      </c>
      <c r="R15" s="159" t="s">
        <v>4</v>
      </c>
    </row>
    <row r="16" spans="1:18" s="5" customFormat="1" ht="17.25" thickTop="1" thickBot="1">
      <c r="A16" s="705" t="s">
        <v>218</v>
      </c>
      <c r="B16" s="705"/>
      <c r="C16" s="705"/>
      <c r="D16" s="705"/>
      <c r="E16" s="705"/>
      <c r="F16" s="705"/>
      <c r="G16" s="784"/>
      <c r="H16" s="784"/>
      <c r="I16" s="784"/>
      <c r="J16" s="784"/>
      <c r="K16" s="784"/>
      <c r="L16" s="784"/>
      <c r="M16" s="784"/>
      <c r="N16" s="784"/>
      <c r="O16" s="784"/>
      <c r="P16" s="784"/>
      <c r="Q16" s="784"/>
      <c r="R16" s="784"/>
    </row>
    <row r="17" spans="1:19" s="18" customFormat="1" ht="48.75" customHeight="1" thickTop="1">
      <c r="A17" s="535" t="s">
        <v>457</v>
      </c>
      <c r="B17" s="23" t="s">
        <v>219</v>
      </c>
      <c r="C17" s="785"/>
      <c r="D17" s="788">
        <f>+'[1]EJECUCION DE GASTOS'!$H$244</f>
        <v>5000000</v>
      </c>
      <c r="E17" s="770"/>
      <c r="F17" s="781"/>
      <c r="G17" s="785"/>
      <c r="H17" s="788">
        <f>+'[1]EJECUCION DE GASTOS'!$I$244</f>
        <v>5150000</v>
      </c>
      <c r="I17" s="770"/>
      <c r="J17" s="781"/>
      <c r="K17" s="785"/>
      <c r="L17" s="788">
        <f>+'[1]EJECUCION DE GASTOS'!$J$244</f>
        <v>5304500</v>
      </c>
      <c r="M17" s="770"/>
      <c r="N17" s="781"/>
      <c r="O17" s="785"/>
      <c r="P17" s="788">
        <f>+'[1]EJECUCION DE GASTOS'!$K$244</f>
        <v>5463635</v>
      </c>
      <c r="Q17" s="770"/>
      <c r="R17" s="781"/>
    </row>
    <row r="18" spans="1:19" s="18" customFormat="1" ht="22.5" customHeight="1">
      <c r="A18" s="491"/>
      <c r="B18" s="24" t="s">
        <v>220</v>
      </c>
      <c r="C18" s="786"/>
      <c r="D18" s="789"/>
      <c r="E18" s="771"/>
      <c r="F18" s="782"/>
      <c r="G18" s="786"/>
      <c r="H18" s="789"/>
      <c r="I18" s="771"/>
      <c r="J18" s="782"/>
      <c r="K18" s="786"/>
      <c r="L18" s="789"/>
      <c r="M18" s="771"/>
      <c r="N18" s="782"/>
      <c r="O18" s="786"/>
      <c r="P18" s="789"/>
      <c r="Q18" s="771"/>
      <c r="R18" s="782"/>
    </row>
    <row r="19" spans="1:19" s="18" customFormat="1" ht="48.75" customHeight="1">
      <c r="A19" s="491"/>
      <c r="B19" s="24" t="s">
        <v>221</v>
      </c>
      <c r="C19" s="786"/>
      <c r="D19" s="789"/>
      <c r="E19" s="771"/>
      <c r="F19" s="782"/>
      <c r="G19" s="786"/>
      <c r="H19" s="789"/>
      <c r="I19" s="771"/>
      <c r="J19" s="782"/>
      <c r="K19" s="786"/>
      <c r="L19" s="789"/>
      <c r="M19" s="771"/>
      <c r="N19" s="782"/>
      <c r="O19" s="786"/>
      <c r="P19" s="789"/>
      <c r="Q19" s="771"/>
      <c r="R19" s="782"/>
    </row>
    <row r="20" spans="1:19" s="18" customFormat="1" ht="54.75" customHeight="1">
      <c r="A20" s="491"/>
      <c r="B20" s="24" t="s">
        <v>222</v>
      </c>
      <c r="C20" s="786"/>
      <c r="D20" s="789"/>
      <c r="E20" s="771"/>
      <c r="F20" s="782"/>
      <c r="G20" s="786"/>
      <c r="H20" s="789"/>
      <c r="I20" s="771"/>
      <c r="J20" s="782"/>
      <c r="K20" s="786"/>
      <c r="L20" s="789"/>
      <c r="M20" s="771"/>
      <c r="N20" s="782"/>
      <c r="O20" s="786"/>
      <c r="P20" s="789"/>
      <c r="Q20" s="771"/>
      <c r="R20" s="782"/>
    </row>
    <row r="21" spans="1:19" s="18" customFormat="1" ht="80.25" customHeight="1">
      <c r="A21" s="491"/>
      <c r="B21" s="24" t="s">
        <v>223</v>
      </c>
      <c r="C21" s="786"/>
      <c r="D21" s="789"/>
      <c r="E21" s="771"/>
      <c r="F21" s="782"/>
      <c r="G21" s="786"/>
      <c r="H21" s="789"/>
      <c r="I21" s="771"/>
      <c r="J21" s="782"/>
      <c r="K21" s="786"/>
      <c r="L21" s="789"/>
      <c r="M21" s="771"/>
      <c r="N21" s="782"/>
      <c r="O21" s="786"/>
      <c r="P21" s="789"/>
      <c r="Q21" s="771"/>
      <c r="R21" s="782"/>
    </row>
    <row r="22" spans="1:19" s="18" customFormat="1" ht="46.5" customHeight="1">
      <c r="A22" s="491"/>
      <c r="B22" s="24" t="s">
        <v>224</v>
      </c>
      <c r="C22" s="786"/>
      <c r="D22" s="789"/>
      <c r="E22" s="771"/>
      <c r="F22" s="782"/>
      <c r="G22" s="786"/>
      <c r="H22" s="789"/>
      <c r="I22" s="771"/>
      <c r="J22" s="782"/>
      <c r="K22" s="786"/>
      <c r="L22" s="789"/>
      <c r="M22" s="771"/>
      <c r="N22" s="782"/>
      <c r="O22" s="786"/>
      <c r="P22" s="789"/>
      <c r="Q22" s="771"/>
      <c r="R22" s="782"/>
    </row>
    <row r="23" spans="1:19" s="18" customFormat="1" ht="40.5" customHeight="1">
      <c r="A23" s="491"/>
      <c r="B23" s="24" t="s">
        <v>225</v>
      </c>
      <c r="C23" s="786"/>
      <c r="D23" s="789"/>
      <c r="E23" s="771"/>
      <c r="F23" s="782"/>
      <c r="G23" s="786"/>
      <c r="H23" s="789"/>
      <c r="I23" s="771"/>
      <c r="J23" s="782"/>
      <c r="K23" s="786"/>
      <c r="L23" s="789"/>
      <c r="M23" s="771"/>
      <c r="N23" s="782"/>
      <c r="O23" s="786"/>
      <c r="P23" s="789"/>
      <c r="Q23" s="771"/>
      <c r="R23" s="782"/>
    </row>
    <row r="24" spans="1:19" s="18" customFormat="1" ht="47.25" customHeight="1">
      <c r="A24" s="491"/>
      <c r="B24" s="24" t="s">
        <v>226</v>
      </c>
      <c r="C24" s="786"/>
      <c r="D24" s="789"/>
      <c r="E24" s="771"/>
      <c r="F24" s="782"/>
      <c r="G24" s="786"/>
      <c r="H24" s="789"/>
      <c r="I24" s="771"/>
      <c r="J24" s="782"/>
      <c r="K24" s="786"/>
      <c r="L24" s="789"/>
      <c r="M24" s="771"/>
      <c r="N24" s="782"/>
      <c r="O24" s="786"/>
      <c r="P24" s="789"/>
      <c r="Q24" s="771"/>
      <c r="R24" s="782"/>
    </row>
    <row r="25" spans="1:19" s="18" customFormat="1" ht="42.75" customHeight="1" thickBot="1">
      <c r="A25" s="574"/>
      <c r="B25" s="263" t="s">
        <v>227</v>
      </c>
      <c r="C25" s="787"/>
      <c r="D25" s="790"/>
      <c r="E25" s="772"/>
      <c r="F25" s="783"/>
      <c r="G25" s="787"/>
      <c r="H25" s="790"/>
      <c r="I25" s="772"/>
      <c r="J25" s="783"/>
      <c r="K25" s="787"/>
      <c r="L25" s="790"/>
      <c r="M25" s="772"/>
      <c r="N25" s="783"/>
      <c r="O25" s="787"/>
      <c r="P25" s="790"/>
      <c r="Q25" s="772"/>
      <c r="R25" s="783"/>
    </row>
    <row r="26" spans="1:19" s="5" customFormat="1" ht="17.25" thickTop="1" thickBot="1">
      <c r="A26" s="705" t="s">
        <v>192</v>
      </c>
      <c r="B26" s="705"/>
      <c r="C26" s="705"/>
      <c r="D26" s="705"/>
      <c r="E26" s="705"/>
      <c r="F26" s="705"/>
      <c r="G26" s="784"/>
      <c r="H26" s="784"/>
      <c r="I26" s="784"/>
      <c r="J26" s="784"/>
      <c r="K26" s="784"/>
      <c r="L26" s="784"/>
      <c r="M26" s="784"/>
      <c r="N26" s="784"/>
      <c r="O26" s="784"/>
      <c r="P26" s="784"/>
      <c r="Q26" s="784"/>
      <c r="R26" s="784"/>
      <c r="S26" s="266"/>
    </row>
    <row r="27" spans="1:19" s="18" customFormat="1" ht="33.75" customHeight="1" thickTop="1">
      <c r="A27" s="535" t="s">
        <v>456</v>
      </c>
      <c r="B27" s="23" t="s">
        <v>206</v>
      </c>
      <c r="C27" s="785"/>
      <c r="D27" s="778">
        <f>+'[1]EJECUCION DE GASTOS'!$H$243-'[1]EJECUCION DE GASTOS'!$G$243</f>
        <v>5000000</v>
      </c>
      <c r="E27" s="770"/>
      <c r="F27" s="781"/>
      <c r="G27" s="785"/>
      <c r="H27" s="778">
        <f>+'[1]EJECUCION DE GASTOS'!$I$243-'[1]EJECUCION DE GASTOS'!$G$243</f>
        <v>5450000</v>
      </c>
      <c r="I27" s="770"/>
      <c r="J27" s="781"/>
      <c r="K27" s="785"/>
      <c r="L27" s="778">
        <f>+'[1]EJECUCION DE GASTOS'!$J$243-'[1]EJECUCION DE GASTOS'!$G$243</f>
        <v>5913500</v>
      </c>
      <c r="M27" s="770"/>
      <c r="N27" s="781"/>
      <c r="O27" s="785"/>
      <c r="P27" s="778">
        <f>+'[1]EJECUCION DE GASTOS'!$K$243-'[1]EJECUCION DE GASTOS'!$G$243</f>
        <v>6390905</v>
      </c>
      <c r="Q27" s="770"/>
      <c r="R27" s="781"/>
      <c r="S27" s="267"/>
    </row>
    <row r="28" spans="1:19" s="18" customFormat="1" ht="30" customHeight="1">
      <c r="A28" s="491"/>
      <c r="B28" s="24" t="s">
        <v>207</v>
      </c>
      <c r="C28" s="786"/>
      <c r="D28" s="779"/>
      <c r="E28" s="771"/>
      <c r="F28" s="782"/>
      <c r="G28" s="786"/>
      <c r="H28" s="779"/>
      <c r="I28" s="771"/>
      <c r="J28" s="782"/>
      <c r="K28" s="786"/>
      <c r="L28" s="779"/>
      <c r="M28" s="771"/>
      <c r="N28" s="782"/>
      <c r="O28" s="786"/>
      <c r="P28" s="779"/>
      <c r="Q28" s="771"/>
      <c r="R28" s="782"/>
      <c r="S28" s="267"/>
    </row>
    <row r="29" spans="1:19" s="18" customFormat="1" ht="33.75" customHeight="1" thickBot="1">
      <c r="A29" s="574"/>
      <c r="B29" s="263" t="s">
        <v>208</v>
      </c>
      <c r="C29" s="787"/>
      <c r="D29" s="780"/>
      <c r="E29" s="772"/>
      <c r="F29" s="783"/>
      <c r="G29" s="787"/>
      <c r="H29" s="780"/>
      <c r="I29" s="772"/>
      <c r="J29" s="783"/>
      <c r="K29" s="787"/>
      <c r="L29" s="780"/>
      <c r="M29" s="772"/>
      <c r="N29" s="783"/>
      <c r="O29" s="787"/>
      <c r="P29" s="780"/>
      <c r="Q29" s="772"/>
      <c r="R29" s="783"/>
      <c r="S29" s="267"/>
    </row>
    <row r="30" spans="1:19" s="5" customFormat="1" ht="18.75" customHeight="1" thickTop="1" thickBot="1">
      <c r="A30" s="722" t="s">
        <v>193</v>
      </c>
      <c r="B30" s="722"/>
      <c r="C30" s="722"/>
      <c r="D30" s="722"/>
      <c r="E30" s="722"/>
      <c r="F30" s="722"/>
      <c r="G30" s="722"/>
      <c r="H30" s="722"/>
      <c r="I30" s="722"/>
      <c r="J30" s="722"/>
      <c r="K30" s="722"/>
      <c r="L30" s="722"/>
      <c r="M30" s="722"/>
      <c r="N30" s="722"/>
      <c r="O30" s="722"/>
      <c r="P30" s="722"/>
      <c r="Q30" s="722"/>
      <c r="R30" s="722"/>
    </row>
    <row r="31" spans="1:19" s="268" customFormat="1" ht="57.75" customHeight="1" thickTop="1">
      <c r="A31" s="535" t="s">
        <v>458</v>
      </c>
      <c r="B31" s="150" t="s">
        <v>198</v>
      </c>
      <c r="C31" s="272"/>
      <c r="D31" s="773">
        <f>+'[1]EJECUCION DE GASTOS'!$H$212</f>
        <v>20000000</v>
      </c>
      <c r="E31" s="275"/>
      <c r="F31" s="276"/>
      <c r="G31" s="272"/>
      <c r="H31" s="773">
        <f>+'[1]EJECUCION DE GASTOS'!$I$212</f>
        <v>20600000</v>
      </c>
      <c r="I31" s="275"/>
      <c r="J31" s="276"/>
      <c r="K31" s="272"/>
      <c r="L31" s="773">
        <f>+'[1]EJECUCION DE GASTOS'!$J$212</f>
        <v>21218000</v>
      </c>
      <c r="M31" s="275"/>
      <c r="N31" s="276"/>
      <c r="O31" s="272"/>
      <c r="P31" s="773">
        <f>+'[1]EJECUCION DE GASTOS'!$K$212</f>
        <v>21854540</v>
      </c>
      <c r="Q31" s="275"/>
      <c r="R31" s="276"/>
    </row>
    <row r="32" spans="1:19" s="268" customFormat="1" ht="24">
      <c r="A32" s="491"/>
      <c r="B32" s="142" t="s">
        <v>199</v>
      </c>
      <c r="C32" s="273"/>
      <c r="D32" s="774"/>
      <c r="E32" s="277"/>
      <c r="F32" s="278"/>
      <c r="G32" s="273"/>
      <c r="H32" s="774"/>
      <c r="I32" s="277"/>
      <c r="J32" s="278"/>
      <c r="K32" s="273"/>
      <c r="L32" s="774"/>
      <c r="M32" s="277"/>
      <c r="N32" s="278"/>
      <c r="O32" s="273"/>
      <c r="P32" s="774"/>
      <c r="Q32" s="277"/>
      <c r="R32" s="278"/>
    </row>
    <row r="33" spans="1:18" s="268" customFormat="1" ht="74.25" customHeight="1">
      <c r="A33" s="491"/>
      <c r="B33" s="142" t="s">
        <v>200</v>
      </c>
      <c r="C33" s="273"/>
      <c r="D33" s="774"/>
      <c r="E33" s="277"/>
      <c r="F33" s="278"/>
      <c r="G33" s="273"/>
      <c r="H33" s="774"/>
      <c r="I33" s="277"/>
      <c r="J33" s="278"/>
      <c r="K33" s="273"/>
      <c r="L33" s="774"/>
      <c r="M33" s="277"/>
      <c r="N33" s="278"/>
      <c r="O33" s="273"/>
      <c r="P33" s="774"/>
      <c r="Q33" s="277"/>
      <c r="R33" s="278"/>
    </row>
    <row r="34" spans="1:18" s="268" customFormat="1" ht="48">
      <c r="A34" s="491"/>
      <c r="B34" s="142" t="s">
        <v>201</v>
      </c>
      <c r="C34" s="273"/>
      <c r="D34" s="774"/>
      <c r="E34" s="277"/>
      <c r="F34" s="278"/>
      <c r="G34" s="273"/>
      <c r="H34" s="774"/>
      <c r="I34" s="277"/>
      <c r="J34" s="278"/>
      <c r="K34" s="273"/>
      <c r="L34" s="774"/>
      <c r="M34" s="277"/>
      <c r="N34" s="278"/>
      <c r="O34" s="273"/>
      <c r="P34" s="774"/>
      <c r="Q34" s="277"/>
      <c r="R34" s="278"/>
    </row>
    <row r="35" spans="1:18" s="268" customFormat="1" ht="48">
      <c r="A35" s="491"/>
      <c r="B35" s="142" t="s">
        <v>202</v>
      </c>
      <c r="C35" s="273"/>
      <c r="D35" s="774"/>
      <c r="E35" s="277"/>
      <c r="F35" s="278"/>
      <c r="G35" s="273"/>
      <c r="H35" s="774"/>
      <c r="I35" s="277"/>
      <c r="J35" s="278"/>
      <c r="K35" s="273"/>
      <c r="L35" s="774"/>
      <c r="M35" s="277"/>
      <c r="N35" s="278"/>
      <c r="O35" s="273"/>
      <c r="P35" s="774"/>
      <c r="Q35" s="277"/>
      <c r="R35" s="278"/>
    </row>
    <row r="36" spans="1:18" s="268" customFormat="1" ht="57.75" customHeight="1">
      <c r="A36" s="491"/>
      <c r="B36" s="142" t="s">
        <v>203</v>
      </c>
      <c r="C36" s="273"/>
      <c r="D36" s="774"/>
      <c r="E36" s="277"/>
      <c r="F36" s="278"/>
      <c r="G36" s="273"/>
      <c r="H36" s="774"/>
      <c r="I36" s="277"/>
      <c r="J36" s="278"/>
      <c r="K36" s="273"/>
      <c r="L36" s="774"/>
      <c r="M36" s="277"/>
      <c r="N36" s="278"/>
      <c r="O36" s="273"/>
      <c r="P36" s="774"/>
      <c r="Q36" s="277"/>
      <c r="R36" s="278"/>
    </row>
    <row r="37" spans="1:18" s="268" customFormat="1" ht="48.75" thickBot="1">
      <c r="A37" s="574"/>
      <c r="B37" s="151" t="s">
        <v>204</v>
      </c>
      <c r="C37" s="274"/>
      <c r="D37" s="775"/>
      <c r="E37" s="279"/>
      <c r="F37" s="280"/>
      <c r="G37" s="274"/>
      <c r="H37" s="775"/>
      <c r="I37" s="279"/>
      <c r="J37" s="280"/>
      <c r="K37" s="274"/>
      <c r="L37" s="775"/>
      <c r="M37" s="279"/>
      <c r="N37" s="280"/>
      <c r="O37" s="274"/>
      <c r="P37" s="775"/>
      <c r="Q37" s="279"/>
      <c r="R37" s="280"/>
    </row>
    <row r="38" spans="1:18" s="5" customFormat="1" ht="18.75" customHeight="1" thickTop="1" thickBot="1">
      <c r="A38" s="722" t="s">
        <v>193</v>
      </c>
      <c r="B38" s="722"/>
      <c r="C38" s="722"/>
      <c r="D38" s="722"/>
      <c r="E38" s="722"/>
      <c r="F38" s="722"/>
      <c r="G38" s="722"/>
      <c r="H38" s="722"/>
      <c r="I38" s="722"/>
      <c r="J38" s="722"/>
      <c r="K38" s="722"/>
      <c r="L38" s="722"/>
      <c r="M38" s="722"/>
      <c r="N38" s="722"/>
      <c r="O38" s="722"/>
      <c r="P38" s="722"/>
      <c r="Q38" s="722"/>
      <c r="R38" s="722"/>
    </row>
    <row r="39" spans="1:18" s="268" customFormat="1" ht="60.75" thickTop="1">
      <c r="A39" s="535" t="s">
        <v>456</v>
      </c>
      <c r="B39" s="150" t="s">
        <v>205</v>
      </c>
      <c r="C39" s="272"/>
      <c r="D39" s="795">
        <f>+'[1]EJECUCION DE GASTOS'!$G$243</f>
        <v>10000000</v>
      </c>
      <c r="E39" s="275"/>
      <c r="F39" s="276"/>
      <c r="G39" s="272"/>
      <c r="H39" s="795">
        <f>+'[1]EJECUCION DE GASTOS'!$G$243</f>
        <v>10000000</v>
      </c>
      <c r="I39" s="275"/>
      <c r="J39" s="276"/>
      <c r="K39" s="272"/>
      <c r="L39" s="795">
        <f>+'[1]EJECUCION DE GASTOS'!$G$243</f>
        <v>10000000</v>
      </c>
      <c r="M39" s="275"/>
      <c r="N39" s="276"/>
      <c r="O39" s="272"/>
      <c r="P39" s="795">
        <f>+'[1]EJECUCION DE GASTOS'!$G$243</f>
        <v>10000000</v>
      </c>
      <c r="Q39" s="275"/>
      <c r="R39" s="276"/>
    </row>
    <row r="40" spans="1:18" s="268" customFormat="1" ht="84">
      <c r="A40" s="491"/>
      <c r="B40" s="269" t="s">
        <v>209</v>
      </c>
      <c r="C40" s="273"/>
      <c r="D40" s="796"/>
      <c r="E40" s="277"/>
      <c r="F40" s="278"/>
      <c r="G40" s="273"/>
      <c r="H40" s="796"/>
      <c r="I40" s="277"/>
      <c r="J40" s="278"/>
      <c r="K40" s="273"/>
      <c r="L40" s="796"/>
      <c r="M40" s="277"/>
      <c r="N40" s="278"/>
      <c r="O40" s="273"/>
      <c r="P40" s="796"/>
      <c r="Q40" s="277"/>
      <c r="R40" s="278"/>
    </row>
    <row r="41" spans="1:18" s="268" customFormat="1" ht="36">
      <c r="A41" s="491"/>
      <c r="B41" s="269" t="s">
        <v>454</v>
      </c>
      <c r="C41" s="273"/>
      <c r="D41" s="796"/>
      <c r="E41" s="277"/>
      <c r="F41" s="278"/>
      <c r="G41" s="273"/>
      <c r="H41" s="796"/>
      <c r="I41" s="277"/>
      <c r="J41" s="278"/>
      <c r="K41" s="273"/>
      <c r="L41" s="796"/>
      <c r="M41" s="277"/>
      <c r="N41" s="278"/>
      <c r="O41" s="273"/>
      <c r="P41" s="796"/>
      <c r="Q41" s="277"/>
      <c r="R41" s="278"/>
    </row>
    <row r="42" spans="1:18" s="268" customFormat="1" ht="36">
      <c r="A42" s="491"/>
      <c r="B42" s="269" t="s">
        <v>455</v>
      </c>
      <c r="C42" s="273"/>
      <c r="D42" s="796"/>
      <c r="E42" s="277"/>
      <c r="F42" s="278"/>
      <c r="G42" s="273"/>
      <c r="H42" s="796"/>
      <c r="I42" s="277"/>
      <c r="J42" s="278"/>
      <c r="K42" s="273"/>
      <c r="L42" s="796"/>
      <c r="M42" s="277"/>
      <c r="N42" s="278"/>
      <c r="O42" s="273"/>
      <c r="P42" s="796"/>
      <c r="Q42" s="277"/>
      <c r="R42" s="278"/>
    </row>
    <row r="43" spans="1:18" s="268" customFormat="1" ht="48">
      <c r="A43" s="491"/>
      <c r="B43" s="142" t="s">
        <v>210</v>
      </c>
      <c r="C43" s="273"/>
      <c r="D43" s="797">
        <f>+'[1]EJECUCION DE GASTOS'!$H$210</f>
        <v>9916438</v>
      </c>
      <c r="E43" s="277"/>
      <c r="F43" s="278"/>
      <c r="G43" s="273"/>
      <c r="H43" s="797">
        <f>+'[1]EJECUCION DE GASTOS'!$I$210</f>
        <v>10213931.140000001</v>
      </c>
      <c r="I43" s="277"/>
      <c r="J43" s="278"/>
      <c r="K43" s="273"/>
      <c r="L43" s="797">
        <f>+'[1]EJECUCION DE GASTOS'!$J$210</f>
        <v>10520349.074200001</v>
      </c>
      <c r="M43" s="277"/>
      <c r="N43" s="278"/>
      <c r="O43" s="273"/>
      <c r="P43" s="797">
        <f>+'[1]EJECUCION DE GASTOS'!$K$210</f>
        <v>10835959.546426</v>
      </c>
      <c r="Q43" s="277"/>
      <c r="R43" s="278"/>
    </row>
    <row r="44" spans="1:18" s="268" customFormat="1" ht="24.75" thickBot="1">
      <c r="A44" s="574"/>
      <c r="B44" s="151" t="s">
        <v>197</v>
      </c>
      <c r="C44" s="274"/>
      <c r="D44" s="798"/>
      <c r="E44" s="279"/>
      <c r="F44" s="280"/>
      <c r="G44" s="274"/>
      <c r="H44" s="798"/>
      <c r="I44" s="279"/>
      <c r="J44" s="280"/>
      <c r="K44" s="274"/>
      <c r="L44" s="798"/>
      <c r="M44" s="279"/>
      <c r="N44" s="280"/>
      <c r="O44" s="274"/>
      <c r="P44" s="798"/>
      <c r="Q44" s="279"/>
      <c r="R44" s="280"/>
    </row>
    <row r="45" spans="1:18" s="5" customFormat="1" ht="17.25" thickTop="1" thickBot="1">
      <c r="A45" s="705" t="s">
        <v>191</v>
      </c>
      <c r="B45" s="705"/>
      <c r="C45" s="705"/>
      <c r="D45" s="705"/>
      <c r="E45" s="705"/>
      <c r="F45" s="705"/>
      <c r="G45" s="705"/>
      <c r="H45" s="705"/>
      <c r="I45" s="705"/>
      <c r="J45" s="705"/>
      <c r="K45" s="705"/>
      <c r="L45" s="705"/>
      <c r="M45" s="705"/>
      <c r="N45" s="705"/>
      <c r="O45" s="705"/>
      <c r="P45" s="705"/>
      <c r="Q45" s="705"/>
      <c r="R45" s="705"/>
    </row>
    <row r="46" spans="1:18" s="268" customFormat="1" ht="77.25" customHeight="1" thickTop="1" thickBot="1">
      <c r="A46" s="145" t="s">
        <v>458</v>
      </c>
      <c r="B46" s="270" t="s">
        <v>211</v>
      </c>
      <c r="C46" s="147"/>
      <c r="D46" s="271">
        <f>+'[1]EJECUCION DE GASTOS'!$G$214</f>
        <v>4000000</v>
      </c>
      <c r="E46" s="148"/>
      <c r="F46" s="149"/>
      <c r="G46" s="147"/>
      <c r="H46" s="271">
        <f>+'[1]EJECUCION DE GASTOS'!$I$214-1000000</f>
        <v>4150000</v>
      </c>
      <c r="I46" s="148"/>
      <c r="J46" s="149"/>
      <c r="K46" s="147"/>
      <c r="L46" s="271">
        <f>+'[1]EJECUCION DE GASTOS'!$J$214-1000000</f>
        <v>4304500</v>
      </c>
      <c r="M46" s="148"/>
      <c r="N46" s="149"/>
      <c r="O46" s="147"/>
      <c r="P46" s="271">
        <f>+'[1]EJECUCION DE GASTOS'!$K$214-1000000</f>
        <v>4463635</v>
      </c>
      <c r="Q46" s="148"/>
      <c r="R46" s="149"/>
    </row>
    <row r="47" spans="1:18" ht="15.75" thickTop="1"/>
    <row r="50" spans="4:4">
      <c r="D50" s="322"/>
    </row>
  </sheetData>
  <mergeCells count="73">
    <mergeCell ref="P31:P37"/>
    <mergeCell ref="A38:R38"/>
    <mergeCell ref="D39:D42"/>
    <mergeCell ref="D43:D44"/>
    <mergeCell ref="H39:H42"/>
    <mergeCell ref="H43:H44"/>
    <mergeCell ref="L39:L42"/>
    <mergeCell ref="L43:L44"/>
    <mergeCell ref="P39:P42"/>
    <mergeCell ref="P43:P44"/>
    <mergeCell ref="A39:A44"/>
    <mergeCell ref="A27:A29"/>
    <mergeCell ref="D31:D37"/>
    <mergeCell ref="H31:H37"/>
    <mergeCell ref="A31:A37"/>
    <mergeCell ref="H17:H25"/>
    <mergeCell ref="C27:C29"/>
    <mergeCell ref="D27:D29"/>
    <mergeCell ref="E27:E29"/>
    <mergeCell ref="F27:F29"/>
    <mergeCell ref="G27:G29"/>
    <mergeCell ref="H27:H29"/>
    <mergeCell ref="H10:R10"/>
    <mergeCell ref="H11:R11"/>
    <mergeCell ref="H12:R12"/>
    <mergeCell ref="C14:F14"/>
    <mergeCell ref="G14:J14"/>
    <mergeCell ref="K14:N14"/>
    <mergeCell ref="O14:R14"/>
    <mergeCell ref="O17:O25"/>
    <mergeCell ref="P17:P25"/>
    <mergeCell ref="Q17:Q25"/>
    <mergeCell ref="R17:R25"/>
    <mergeCell ref="A14:A15"/>
    <mergeCell ref="B14:B15"/>
    <mergeCell ref="A17:A25"/>
    <mergeCell ref="J17:J25"/>
    <mergeCell ref="K17:K25"/>
    <mergeCell ref="L17:L25"/>
    <mergeCell ref="M17:M25"/>
    <mergeCell ref="N17:N25"/>
    <mergeCell ref="Q27:Q29"/>
    <mergeCell ref="R27:R29"/>
    <mergeCell ref="A16:R16"/>
    <mergeCell ref="C17:C25"/>
    <mergeCell ref="D17:D25"/>
    <mergeCell ref="E17:E25"/>
    <mergeCell ref="F17:F25"/>
    <mergeCell ref="G17:G25"/>
    <mergeCell ref="J27:J29"/>
    <mergeCell ref="K27:K29"/>
    <mergeCell ref="L27:L29"/>
    <mergeCell ref="M27:M29"/>
    <mergeCell ref="N27:N29"/>
    <mergeCell ref="O27:O29"/>
    <mergeCell ref="A26:R26"/>
    <mergeCell ref="I17:I25"/>
    <mergeCell ref="I27:I29"/>
    <mergeCell ref="L31:L37"/>
    <mergeCell ref="A1:R1"/>
    <mergeCell ref="A2:R2"/>
    <mergeCell ref="A45:R45"/>
    <mergeCell ref="A30:R30"/>
    <mergeCell ref="A3:R3"/>
    <mergeCell ref="A4:R4"/>
    <mergeCell ref="A5:G13"/>
    <mergeCell ref="H5:R5"/>
    <mergeCell ref="H6:R6"/>
    <mergeCell ref="H8:R8"/>
    <mergeCell ref="H9:R9"/>
    <mergeCell ref="H13:R13"/>
    <mergeCell ref="H7:R7"/>
    <mergeCell ref="P27:P29"/>
  </mergeCells>
  <pageMargins left="0.70866141732283472" right="0.70866141732283472" top="0.74803149606299213" bottom="0.74803149606299213" header="0.31496062992125984" footer="0.31496062992125984"/>
  <pageSetup scale="55" orientation="landscape" horizontalDpi="4294967293" r:id="rId1"/>
  <rowBreaks count="2" manualBreakCount="2">
    <brk id="25" max="16383" man="1"/>
    <brk id="37" max="17" man="1"/>
  </rowBreaks>
</worksheet>
</file>

<file path=xl/worksheets/sheet8.xml><?xml version="1.0" encoding="utf-8"?>
<worksheet xmlns="http://schemas.openxmlformats.org/spreadsheetml/2006/main" xmlns:r="http://schemas.openxmlformats.org/officeDocument/2006/relationships">
  <dimension ref="A1:R31"/>
  <sheetViews>
    <sheetView view="pageBreakPreview" zoomScale="70" zoomScaleNormal="55" zoomScaleSheetLayoutView="70" workbookViewId="0">
      <selection activeCell="D31" sqref="D31:E31"/>
    </sheetView>
  </sheetViews>
  <sheetFormatPr baseColWidth="10" defaultRowHeight="15"/>
  <cols>
    <col min="1" max="1" width="21" customWidth="1"/>
    <col min="2" max="2" width="34.85546875" customWidth="1"/>
    <col min="3" max="3" width="13" bestFit="1" customWidth="1"/>
    <col min="4" max="4" width="16.28515625" bestFit="1" customWidth="1"/>
    <col min="5" max="5" width="6.85546875" customWidth="1"/>
    <col min="6" max="7" width="10.28515625" customWidth="1"/>
    <col min="8" max="8" width="13.140625" bestFit="1" customWidth="1"/>
    <col min="9" max="11" width="10.28515625" customWidth="1"/>
    <col min="12" max="12" width="10.7109375" bestFit="1" customWidth="1"/>
    <col min="13" max="15" width="10.28515625" customWidth="1"/>
    <col min="16" max="16" width="10.7109375" customWidth="1"/>
    <col min="17" max="18" width="10.28515625" customWidth="1"/>
  </cols>
  <sheetData>
    <row r="1" spans="1:18" ht="38.25" customHeight="1">
      <c r="A1" s="637" t="s">
        <v>57</v>
      </c>
      <c r="B1" s="637"/>
      <c r="C1" s="637"/>
      <c r="D1" s="637"/>
      <c r="E1" s="637"/>
      <c r="F1" s="637"/>
      <c r="G1" s="637"/>
      <c r="H1" s="637"/>
      <c r="I1" s="637"/>
      <c r="J1" s="637"/>
      <c r="K1" s="637"/>
      <c r="L1" s="637"/>
      <c r="M1" s="637"/>
      <c r="N1" s="637"/>
      <c r="O1" s="637"/>
      <c r="P1" s="637"/>
      <c r="Q1" s="637"/>
      <c r="R1" s="637"/>
    </row>
    <row r="2" spans="1:18" ht="27.75" customHeight="1">
      <c r="A2" s="767" t="s">
        <v>181</v>
      </c>
      <c r="B2" s="638"/>
      <c r="C2" s="638"/>
      <c r="D2" s="638"/>
      <c r="E2" s="638"/>
      <c r="F2" s="638"/>
      <c r="G2" s="638"/>
      <c r="H2" s="638"/>
      <c r="I2" s="638"/>
      <c r="J2" s="638"/>
      <c r="K2" s="638"/>
      <c r="L2" s="638"/>
      <c r="M2" s="638"/>
      <c r="N2" s="638"/>
      <c r="O2" s="638"/>
      <c r="P2" s="638"/>
      <c r="Q2" s="638"/>
      <c r="R2" s="638"/>
    </row>
    <row r="3" spans="1:18" s="4" customFormat="1" ht="63.75" customHeight="1">
      <c r="A3" s="658" t="s">
        <v>228</v>
      </c>
      <c r="B3" s="659"/>
      <c r="C3" s="659"/>
      <c r="D3" s="659"/>
      <c r="E3" s="659"/>
      <c r="F3" s="659"/>
      <c r="G3" s="659"/>
      <c r="H3" s="659"/>
      <c r="I3" s="659"/>
      <c r="J3" s="659"/>
      <c r="K3" s="659"/>
      <c r="L3" s="659"/>
      <c r="M3" s="659"/>
      <c r="N3" s="659"/>
      <c r="O3" s="659"/>
      <c r="P3" s="659"/>
      <c r="Q3" s="659"/>
      <c r="R3" s="660"/>
    </row>
    <row r="4" spans="1:18" s="1" customFormat="1" ht="51" customHeight="1">
      <c r="A4" s="661" t="s">
        <v>231</v>
      </c>
      <c r="B4" s="662"/>
      <c r="C4" s="662"/>
      <c r="D4" s="662"/>
      <c r="E4" s="662"/>
      <c r="F4" s="662"/>
      <c r="G4" s="662"/>
      <c r="H4" s="662"/>
      <c r="I4" s="662"/>
      <c r="J4" s="662"/>
      <c r="K4" s="662"/>
      <c r="L4" s="662"/>
      <c r="M4" s="662"/>
      <c r="N4" s="662"/>
      <c r="O4" s="662"/>
      <c r="P4" s="662"/>
      <c r="Q4" s="662"/>
      <c r="R4" s="663"/>
    </row>
    <row r="5" spans="1:18" s="1" customFormat="1" ht="30" customHeight="1">
      <c r="A5" s="713" t="s">
        <v>230</v>
      </c>
      <c r="B5" s="713"/>
      <c r="C5" s="713"/>
      <c r="D5" s="713"/>
      <c r="E5" s="713"/>
      <c r="F5" s="713"/>
      <c r="G5" s="713"/>
      <c r="H5" s="715" t="s">
        <v>7</v>
      </c>
      <c r="I5" s="716"/>
      <c r="J5" s="716"/>
      <c r="K5" s="716"/>
      <c r="L5" s="716"/>
      <c r="M5" s="716"/>
      <c r="N5" s="716"/>
      <c r="O5" s="716"/>
      <c r="P5" s="716"/>
      <c r="Q5" s="716"/>
      <c r="R5" s="717"/>
    </row>
    <row r="6" spans="1:18" s="1" customFormat="1" ht="14.25">
      <c r="A6" s="714"/>
      <c r="B6" s="714"/>
      <c r="C6" s="714"/>
      <c r="D6" s="714"/>
      <c r="E6" s="714"/>
      <c r="F6" s="714"/>
      <c r="G6" s="714"/>
      <c r="H6" s="718" t="s">
        <v>232</v>
      </c>
      <c r="I6" s="718"/>
      <c r="J6" s="718"/>
      <c r="K6" s="718"/>
      <c r="L6" s="718"/>
      <c r="M6" s="718"/>
      <c r="N6" s="718"/>
      <c r="O6" s="718"/>
      <c r="P6" s="718"/>
      <c r="Q6" s="718"/>
      <c r="R6" s="718"/>
    </row>
    <row r="7" spans="1:18" s="1" customFormat="1" ht="14.25">
      <c r="A7" s="714"/>
      <c r="B7" s="714"/>
      <c r="C7" s="714"/>
      <c r="D7" s="714"/>
      <c r="E7" s="714"/>
      <c r="F7" s="714"/>
      <c r="G7" s="714"/>
      <c r="H7" s="718" t="s">
        <v>233</v>
      </c>
      <c r="I7" s="718"/>
      <c r="J7" s="718"/>
      <c r="K7" s="718"/>
      <c r="L7" s="718"/>
      <c r="M7" s="718"/>
      <c r="N7" s="718"/>
      <c r="O7" s="718"/>
      <c r="P7" s="718"/>
      <c r="Q7" s="718"/>
      <c r="R7" s="718"/>
    </row>
    <row r="8" spans="1:18" s="1" customFormat="1" ht="14.25">
      <c r="A8" s="714"/>
      <c r="B8" s="714"/>
      <c r="C8" s="714"/>
      <c r="D8" s="714"/>
      <c r="E8" s="714"/>
      <c r="F8" s="714"/>
      <c r="G8" s="714"/>
      <c r="H8" s="718" t="s">
        <v>234</v>
      </c>
      <c r="I8" s="718"/>
      <c r="J8" s="718"/>
      <c r="K8" s="718"/>
      <c r="L8" s="718"/>
      <c r="M8" s="718"/>
      <c r="N8" s="718"/>
      <c r="O8" s="718"/>
      <c r="P8" s="718"/>
      <c r="Q8" s="718"/>
      <c r="R8" s="718"/>
    </row>
    <row r="9" spans="1:18" s="1" customFormat="1" ht="31.5" customHeight="1" thickBot="1">
      <c r="A9" s="714"/>
      <c r="B9" s="714"/>
      <c r="C9" s="714"/>
      <c r="D9" s="714"/>
      <c r="E9" s="714"/>
      <c r="F9" s="714"/>
      <c r="G9" s="714"/>
      <c r="H9" s="719" t="s">
        <v>235</v>
      </c>
      <c r="I9" s="720"/>
      <c r="J9" s="720"/>
      <c r="K9" s="720"/>
      <c r="L9" s="720"/>
      <c r="M9" s="720"/>
      <c r="N9" s="720"/>
      <c r="O9" s="720"/>
      <c r="P9" s="720"/>
      <c r="Q9" s="720"/>
      <c r="R9" s="721"/>
    </row>
    <row r="10" spans="1:18" s="160" customFormat="1" ht="25.5" customHeight="1" thickTop="1" thickBot="1">
      <c r="A10" s="731" t="s">
        <v>5</v>
      </c>
      <c r="B10" s="731" t="s">
        <v>0</v>
      </c>
      <c r="C10" s="755">
        <v>2012</v>
      </c>
      <c r="D10" s="756"/>
      <c r="E10" s="756"/>
      <c r="F10" s="757"/>
      <c r="G10" s="755">
        <v>2013</v>
      </c>
      <c r="H10" s="756"/>
      <c r="I10" s="756"/>
      <c r="J10" s="757"/>
      <c r="K10" s="755">
        <v>2014</v>
      </c>
      <c r="L10" s="756"/>
      <c r="M10" s="756"/>
      <c r="N10" s="757"/>
      <c r="O10" s="755">
        <v>2015</v>
      </c>
      <c r="P10" s="756"/>
      <c r="Q10" s="756"/>
      <c r="R10" s="757"/>
    </row>
    <row r="11" spans="1:18" s="161" customFormat="1" ht="44.25" customHeight="1" thickTop="1" thickBot="1">
      <c r="A11" s="731"/>
      <c r="B11" s="731"/>
      <c r="C11" s="157" t="s">
        <v>1</v>
      </c>
      <c r="D11" s="158" t="s">
        <v>2</v>
      </c>
      <c r="E11" s="158" t="s">
        <v>3</v>
      </c>
      <c r="F11" s="159" t="s">
        <v>4</v>
      </c>
      <c r="G11" s="157" t="s">
        <v>1</v>
      </c>
      <c r="H11" s="158" t="s">
        <v>2</v>
      </c>
      <c r="I11" s="158" t="s">
        <v>3</v>
      </c>
      <c r="J11" s="159" t="s">
        <v>4</v>
      </c>
      <c r="K11" s="157" t="s">
        <v>1</v>
      </c>
      <c r="L11" s="158" t="s">
        <v>2</v>
      </c>
      <c r="M11" s="158" t="s">
        <v>3</v>
      </c>
      <c r="N11" s="159" t="s">
        <v>4</v>
      </c>
      <c r="O11" s="157" t="s">
        <v>1</v>
      </c>
      <c r="P11" s="158" t="s">
        <v>2</v>
      </c>
      <c r="Q11" s="158" t="s">
        <v>3</v>
      </c>
      <c r="R11" s="159" t="s">
        <v>4</v>
      </c>
    </row>
    <row r="12" spans="1:18" s="5" customFormat="1" ht="29.25" customHeight="1" thickTop="1" thickBot="1">
      <c r="A12" s="810" t="s">
        <v>236</v>
      </c>
      <c r="B12" s="722"/>
      <c r="C12" s="722"/>
      <c r="D12" s="722"/>
      <c r="E12" s="722"/>
      <c r="F12" s="722"/>
      <c r="G12" s="722"/>
      <c r="H12" s="722"/>
      <c r="I12" s="722"/>
      <c r="J12" s="722"/>
      <c r="K12" s="722"/>
      <c r="L12" s="722"/>
      <c r="M12" s="722"/>
      <c r="N12" s="722"/>
      <c r="O12" s="722"/>
      <c r="P12" s="722"/>
      <c r="Q12" s="722"/>
      <c r="R12" s="722"/>
    </row>
    <row r="13" spans="1:18" s="2" customFormat="1" ht="57.75" customHeight="1" thickTop="1">
      <c r="A13" s="758" t="s">
        <v>473</v>
      </c>
      <c r="B13" s="142" t="s">
        <v>239</v>
      </c>
      <c r="C13" s="476"/>
      <c r="D13" s="799">
        <f>+'[1]EJECUCION DE GASTOS'!$H$258</f>
        <v>48500000</v>
      </c>
      <c r="E13" s="479"/>
      <c r="F13" s="482"/>
      <c r="G13" s="476"/>
      <c r="H13" s="799">
        <f>+D13*1.03</f>
        <v>49955000</v>
      </c>
      <c r="I13" s="479"/>
      <c r="J13" s="482"/>
      <c r="K13" s="476"/>
      <c r="L13" s="799">
        <f>+H13*1.03</f>
        <v>51453650</v>
      </c>
      <c r="M13" s="479"/>
      <c r="N13" s="482"/>
      <c r="O13" s="476"/>
      <c r="P13" s="799">
        <f>+L13*1.03</f>
        <v>52997259.5</v>
      </c>
      <c r="Q13" s="479"/>
      <c r="R13" s="482"/>
    </row>
    <row r="14" spans="1:18" s="2" customFormat="1" ht="36.75" customHeight="1">
      <c r="A14" s="698"/>
      <c r="B14" s="142" t="s">
        <v>240</v>
      </c>
      <c r="C14" s="477"/>
      <c r="D14" s="800"/>
      <c r="E14" s="480"/>
      <c r="F14" s="483"/>
      <c r="G14" s="477"/>
      <c r="H14" s="800"/>
      <c r="I14" s="480"/>
      <c r="J14" s="483"/>
      <c r="K14" s="477"/>
      <c r="L14" s="800"/>
      <c r="M14" s="480"/>
      <c r="N14" s="483"/>
      <c r="O14" s="477"/>
      <c r="P14" s="800"/>
      <c r="Q14" s="480"/>
      <c r="R14" s="483"/>
    </row>
    <row r="15" spans="1:18" s="2" customFormat="1" ht="51" customHeight="1">
      <c r="A15" s="759"/>
      <c r="B15" s="142" t="s">
        <v>241</v>
      </c>
      <c r="C15" s="477"/>
      <c r="D15" s="800"/>
      <c r="E15" s="480"/>
      <c r="F15" s="483"/>
      <c r="G15" s="477"/>
      <c r="H15" s="800"/>
      <c r="I15" s="480"/>
      <c r="J15" s="483"/>
      <c r="K15" s="477"/>
      <c r="L15" s="800"/>
      <c r="M15" s="480"/>
      <c r="N15" s="483"/>
      <c r="O15" s="477"/>
      <c r="P15" s="800"/>
      <c r="Q15" s="480"/>
      <c r="R15" s="483"/>
    </row>
    <row r="16" spans="1:18" s="5" customFormat="1" ht="32.25" customHeight="1" thickBot="1">
      <c r="A16" s="805" t="s">
        <v>237</v>
      </c>
      <c r="B16" s="805"/>
      <c r="C16" s="705"/>
      <c r="D16" s="705"/>
      <c r="E16" s="705"/>
      <c r="F16" s="705"/>
      <c r="G16" s="805"/>
      <c r="H16" s="805"/>
      <c r="I16" s="805"/>
      <c r="J16" s="805"/>
      <c r="K16" s="805"/>
      <c r="L16" s="805"/>
      <c r="M16" s="805"/>
      <c r="N16" s="805"/>
      <c r="O16" s="805"/>
      <c r="P16" s="805"/>
      <c r="Q16" s="805"/>
      <c r="R16" s="805"/>
    </row>
    <row r="17" spans="1:18" s="2" customFormat="1" ht="77.25" customHeight="1" thickTop="1">
      <c r="A17" s="807" t="s">
        <v>476</v>
      </c>
      <c r="B17" s="142" t="s">
        <v>243</v>
      </c>
      <c r="C17" s="811"/>
      <c r="D17" s="806">
        <f>+'[1]EJECUCION DE GASTOS'!$H$289</f>
        <v>10000000</v>
      </c>
      <c r="E17" s="467"/>
      <c r="F17" s="470"/>
      <c r="G17" s="473"/>
      <c r="H17" s="799">
        <f>'[1]EJECUCION DE GASTOS'!$H$289*1.03</f>
        <v>10300000</v>
      </c>
      <c r="I17" s="467"/>
      <c r="J17" s="470"/>
      <c r="K17" s="473"/>
      <c r="L17" s="799">
        <f>+H17*1.03</f>
        <v>10609000</v>
      </c>
      <c r="M17" s="467"/>
      <c r="N17" s="470"/>
      <c r="O17" s="473"/>
      <c r="P17" s="799">
        <f>+L17*1.03</f>
        <v>10927270</v>
      </c>
      <c r="Q17" s="467"/>
      <c r="R17" s="470"/>
    </row>
    <row r="18" spans="1:18" s="2" customFormat="1" ht="54" customHeight="1">
      <c r="A18" s="808"/>
      <c r="B18" s="142" t="s">
        <v>242</v>
      </c>
      <c r="C18" s="491"/>
      <c r="D18" s="521"/>
      <c r="E18" s="468"/>
      <c r="F18" s="471"/>
      <c r="G18" s="474"/>
      <c r="H18" s="800"/>
      <c r="I18" s="468"/>
      <c r="J18" s="471"/>
      <c r="K18" s="474"/>
      <c r="L18" s="800"/>
      <c r="M18" s="468"/>
      <c r="N18" s="471"/>
      <c r="O18" s="474"/>
      <c r="P18" s="800"/>
      <c r="Q18" s="468"/>
      <c r="R18" s="471"/>
    </row>
    <row r="19" spans="1:18" s="2" customFormat="1" ht="24">
      <c r="A19" s="809"/>
      <c r="B19" s="24" t="s">
        <v>244</v>
      </c>
      <c r="C19" s="491"/>
      <c r="D19" s="521"/>
      <c r="E19" s="468"/>
      <c r="F19" s="471"/>
      <c r="G19" s="801"/>
      <c r="H19" s="800"/>
      <c r="I19" s="802"/>
      <c r="J19" s="804"/>
      <c r="K19" s="801"/>
      <c r="L19" s="800"/>
      <c r="M19" s="802"/>
      <c r="N19" s="804"/>
      <c r="O19" s="801"/>
      <c r="P19" s="800"/>
      <c r="Q19" s="802"/>
      <c r="R19" s="804"/>
    </row>
    <row r="20" spans="1:18" s="5" customFormat="1" ht="27.75" customHeight="1" thickBot="1">
      <c r="A20" s="805" t="s">
        <v>238</v>
      </c>
      <c r="B20" s="805"/>
      <c r="C20" s="705"/>
      <c r="D20" s="705"/>
      <c r="E20" s="705"/>
      <c r="F20" s="705"/>
      <c r="G20" s="805"/>
      <c r="H20" s="805"/>
      <c r="I20" s="805"/>
      <c r="J20" s="805"/>
      <c r="K20" s="805"/>
      <c r="L20" s="805"/>
      <c r="M20" s="805"/>
      <c r="N20" s="805"/>
      <c r="O20" s="805"/>
      <c r="P20" s="805"/>
      <c r="Q20" s="805"/>
      <c r="R20" s="805"/>
    </row>
    <row r="21" spans="1:18" s="2" customFormat="1" ht="55.5" customHeight="1" thickTop="1">
      <c r="A21" s="812" t="str">
        <f>+A13</f>
        <v>SECTOR : INVERSION FORZOSA CON RECURSOS DEL SGP: LIBRE INVERSION OTROS SECTORES-  FUNCIONAMIENTO Y OPERATIVIDAD DEL SECTOR JUSTICIA</v>
      </c>
      <c r="B21" s="24" t="s">
        <v>245</v>
      </c>
      <c r="C21" s="473"/>
      <c r="D21" s="806">
        <f>+'[1]EJECUCION DE GASTOS'!$H$259+'[1]EJECUCION DE GASTOS'!$H$260</f>
        <v>40801000</v>
      </c>
      <c r="E21" s="467"/>
      <c r="F21" s="470"/>
      <c r="G21" s="473"/>
      <c r="H21" s="799">
        <f>+D21*1.03</f>
        <v>42025030</v>
      </c>
      <c r="I21" s="467"/>
      <c r="J21" s="470"/>
      <c r="K21" s="473"/>
      <c r="L21" s="799">
        <f>+H21*1.03</f>
        <v>43285780.899999999</v>
      </c>
      <c r="M21" s="467"/>
      <c r="N21" s="470"/>
      <c r="O21" s="473"/>
      <c r="P21" s="799">
        <f>+L21*1.03</f>
        <v>44584354.327</v>
      </c>
      <c r="Q21" s="467"/>
      <c r="R21" s="470"/>
    </row>
    <row r="22" spans="1:18" s="2" customFormat="1" ht="55.5" customHeight="1">
      <c r="A22" s="521"/>
      <c r="B22" s="24" t="s">
        <v>246</v>
      </c>
      <c r="C22" s="474"/>
      <c r="D22" s="521"/>
      <c r="E22" s="468"/>
      <c r="F22" s="471"/>
      <c r="G22" s="474"/>
      <c r="H22" s="800"/>
      <c r="I22" s="468"/>
      <c r="J22" s="471"/>
      <c r="K22" s="474"/>
      <c r="L22" s="800"/>
      <c r="M22" s="468"/>
      <c r="N22" s="471"/>
      <c r="O22" s="474"/>
      <c r="P22" s="800"/>
      <c r="Q22" s="468"/>
      <c r="R22" s="471"/>
    </row>
    <row r="23" spans="1:18" s="2" customFormat="1" ht="41.25" customHeight="1">
      <c r="A23" s="521"/>
      <c r="B23" s="24" t="s">
        <v>247</v>
      </c>
      <c r="C23" s="474"/>
      <c r="D23" s="521"/>
      <c r="E23" s="468"/>
      <c r="F23" s="471"/>
      <c r="G23" s="474"/>
      <c r="H23" s="800"/>
      <c r="I23" s="468"/>
      <c r="J23" s="471"/>
      <c r="K23" s="474"/>
      <c r="L23" s="800"/>
      <c r="M23" s="468"/>
      <c r="N23" s="471"/>
      <c r="O23" s="474"/>
      <c r="P23" s="800"/>
      <c r="Q23" s="468"/>
      <c r="R23" s="471"/>
    </row>
    <row r="24" spans="1:18" s="2" customFormat="1" ht="48.75" customHeight="1">
      <c r="A24" s="521"/>
      <c r="B24" s="24" t="s">
        <v>248</v>
      </c>
      <c r="C24" s="474"/>
      <c r="D24" s="521"/>
      <c r="E24" s="468"/>
      <c r="F24" s="471"/>
      <c r="G24" s="474"/>
      <c r="H24" s="800"/>
      <c r="I24" s="468"/>
      <c r="J24" s="471"/>
      <c r="K24" s="474"/>
      <c r="L24" s="800"/>
      <c r="M24" s="468"/>
      <c r="N24" s="471"/>
      <c r="O24" s="474"/>
      <c r="P24" s="800"/>
      <c r="Q24" s="468"/>
      <c r="R24" s="471"/>
    </row>
    <row r="25" spans="1:18" s="2" customFormat="1" ht="47.25" customHeight="1">
      <c r="A25" s="813"/>
      <c r="B25" s="91" t="s">
        <v>249</v>
      </c>
      <c r="C25" s="474"/>
      <c r="D25" s="521"/>
      <c r="E25" s="468"/>
      <c r="F25" s="471"/>
      <c r="G25" s="474"/>
      <c r="H25" s="800"/>
      <c r="I25" s="468"/>
      <c r="J25" s="471"/>
      <c r="K25" s="474"/>
      <c r="L25" s="800"/>
      <c r="M25" s="468"/>
      <c r="N25" s="471"/>
      <c r="O25" s="474"/>
      <c r="P25" s="800"/>
      <c r="Q25" s="468"/>
      <c r="R25" s="471"/>
    </row>
    <row r="26" spans="1:18" s="2" customFormat="1" ht="21.75" customHeight="1">
      <c r="A26" s="764"/>
      <c r="B26" s="765"/>
      <c r="C26" s="765"/>
      <c r="D26" s="765"/>
      <c r="E26" s="765"/>
      <c r="F26" s="765"/>
      <c r="G26" s="765"/>
      <c r="H26" s="765"/>
      <c r="I26" s="765"/>
      <c r="J26" s="765"/>
      <c r="K26" s="765"/>
      <c r="L26" s="765"/>
      <c r="M26" s="765"/>
      <c r="N26" s="765"/>
      <c r="O26" s="765"/>
      <c r="P26" s="765"/>
      <c r="Q26" s="765"/>
      <c r="R26" s="766"/>
    </row>
    <row r="27" spans="1:18">
      <c r="E27" s="3"/>
      <c r="F27" s="3"/>
      <c r="G27" s="3"/>
      <c r="H27" s="3"/>
      <c r="I27" s="3"/>
      <c r="J27" s="3"/>
      <c r="K27" s="3"/>
      <c r="L27" s="3"/>
      <c r="M27" s="3"/>
      <c r="N27" s="3"/>
      <c r="O27" s="3"/>
      <c r="P27" s="3"/>
      <c r="Q27" s="3"/>
    </row>
    <row r="28" spans="1:18">
      <c r="E28" s="3"/>
      <c r="F28" s="3"/>
      <c r="G28" s="3"/>
      <c r="H28" s="3"/>
      <c r="I28" s="3"/>
      <c r="J28" s="3"/>
      <c r="K28" s="3"/>
      <c r="L28" s="3"/>
      <c r="M28" s="3"/>
      <c r="N28" s="3"/>
      <c r="O28" s="3"/>
      <c r="P28" s="3"/>
      <c r="Q28" s="3"/>
    </row>
    <row r="31" spans="1:18">
      <c r="D31" s="803"/>
      <c r="E31" s="803"/>
    </row>
  </sheetData>
  <mergeCells count="72">
    <mergeCell ref="A3:R3"/>
    <mergeCell ref="A21:A25"/>
    <mergeCell ref="A1:R1"/>
    <mergeCell ref="A2:R2"/>
    <mergeCell ref="H7:R7"/>
    <mergeCell ref="H8:R8"/>
    <mergeCell ref="A10:A11"/>
    <mergeCell ref="B10:B11"/>
    <mergeCell ref="A4:R4"/>
    <mergeCell ref="A5:G9"/>
    <mergeCell ref="H5:R5"/>
    <mergeCell ref="H6:R6"/>
    <mergeCell ref="H9:R9"/>
    <mergeCell ref="C10:F10"/>
    <mergeCell ref="G10:J10"/>
    <mergeCell ref="K10:N10"/>
    <mergeCell ref="O10:R10"/>
    <mergeCell ref="Q21:Q25"/>
    <mergeCell ref="R21:R25"/>
    <mergeCell ref="I21:I25"/>
    <mergeCell ref="J21:J25"/>
    <mergeCell ref="K21:K25"/>
    <mergeCell ref="L21:L25"/>
    <mergeCell ref="M21:M25"/>
    <mergeCell ref="N21:N25"/>
    <mergeCell ref="P17:P19"/>
    <mergeCell ref="Q17:Q19"/>
    <mergeCell ref="R17:R19"/>
    <mergeCell ref="O17:O19"/>
    <mergeCell ref="A16:R16"/>
    <mergeCell ref="C17:C19"/>
    <mergeCell ref="D17:D19"/>
    <mergeCell ref="A12:R12"/>
    <mergeCell ref="A13:A15"/>
    <mergeCell ref="C13:C15"/>
    <mergeCell ref="D13:D15"/>
    <mergeCell ref="E13:E15"/>
    <mergeCell ref="F13:F15"/>
    <mergeCell ref="G13:G15"/>
    <mergeCell ref="H13:H15"/>
    <mergeCell ref="I13:I15"/>
    <mergeCell ref="J13:J15"/>
    <mergeCell ref="Q13:Q15"/>
    <mergeCell ref="R13:R15"/>
    <mergeCell ref="K13:K15"/>
    <mergeCell ref="D31:E31"/>
    <mergeCell ref="M13:M15"/>
    <mergeCell ref="N13:N15"/>
    <mergeCell ref="L17:L19"/>
    <mergeCell ref="M17:M19"/>
    <mergeCell ref="N17:N19"/>
    <mergeCell ref="A20:R20"/>
    <mergeCell ref="C21:C25"/>
    <mergeCell ref="D21:D25"/>
    <mergeCell ref="E21:E25"/>
    <mergeCell ref="F21:F25"/>
    <mergeCell ref="G21:G25"/>
    <mergeCell ref="H21:H25"/>
    <mergeCell ref="J17:J19"/>
    <mergeCell ref="K17:K19"/>
    <mergeCell ref="A17:A19"/>
    <mergeCell ref="A26:R26"/>
    <mergeCell ref="O21:O25"/>
    <mergeCell ref="P21:P25"/>
    <mergeCell ref="O13:O15"/>
    <mergeCell ref="P13:P15"/>
    <mergeCell ref="L13:L15"/>
    <mergeCell ref="E17:E19"/>
    <mergeCell ref="F17:F19"/>
    <mergeCell ref="G17:G19"/>
    <mergeCell ref="H17:H19"/>
    <mergeCell ref="I17:I19"/>
  </mergeCells>
  <pageMargins left="0.72" right="0.70866141732283472" top="0.74803149606299213" bottom="0.74803149606299213" header="0.31496062992125984" footer="0.31496062992125984"/>
  <pageSetup scale="50" orientation="landscape" horizontalDpi="4294967293" r:id="rId1"/>
  <rowBreaks count="1" manualBreakCount="1">
    <brk id="25" max="16383" man="1"/>
  </rowBreaks>
</worksheet>
</file>

<file path=xl/worksheets/sheet9.xml><?xml version="1.0" encoding="utf-8"?>
<worksheet xmlns="http://schemas.openxmlformats.org/spreadsheetml/2006/main" xmlns:r="http://schemas.openxmlformats.org/officeDocument/2006/relationships">
  <dimension ref="A1:R81"/>
  <sheetViews>
    <sheetView view="pageBreakPreview" topLeftCell="A15" zoomScale="70" zoomScaleNormal="55" zoomScaleSheetLayoutView="70" workbookViewId="0">
      <selection activeCell="B81" sqref="B81"/>
    </sheetView>
  </sheetViews>
  <sheetFormatPr baseColWidth="10" defaultRowHeight="15"/>
  <cols>
    <col min="1" max="1" width="21" customWidth="1"/>
    <col min="2" max="2" width="42.140625" customWidth="1"/>
    <col min="3" max="3" width="9.5703125" customWidth="1"/>
    <col min="4" max="4" width="11.28515625" customWidth="1"/>
    <col min="5" max="5" width="9.5703125" customWidth="1"/>
    <col min="6" max="6" width="10.140625" customWidth="1"/>
    <col min="7" max="7" width="9.5703125" customWidth="1"/>
    <col min="8" max="8" width="10.85546875" customWidth="1"/>
    <col min="9" max="11" width="9.5703125" customWidth="1"/>
    <col min="12" max="12" width="10.85546875" customWidth="1"/>
    <col min="13" max="15" width="9.5703125" customWidth="1"/>
    <col min="16" max="16" width="10.85546875" customWidth="1"/>
    <col min="17" max="18" width="9.5703125" customWidth="1"/>
  </cols>
  <sheetData>
    <row r="1" spans="1:18" ht="38.25" customHeight="1">
      <c r="A1" s="637" t="s">
        <v>57</v>
      </c>
      <c r="B1" s="637"/>
      <c r="C1" s="637"/>
      <c r="D1" s="637"/>
      <c r="E1" s="637"/>
      <c r="F1" s="637"/>
      <c r="G1" s="637"/>
      <c r="H1" s="637"/>
      <c r="I1" s="637"/>
      <c r="J1" s="637"/>
      <c r="K1" s="637"/>
      <c r="L1" s="637"/>
      <c r="M1" s="637"/>
      <c r="N1" s="637"/>
      <c r="O1" s="637"/>
      <c r="P1" s="637"/>
      <c r="Q1" s="637"/>
      <c r="R1" s="637"/>
    </row>
    <row r="2" spans="1:18" ht="44.25" customHeight="1">
      <c r="A2" s="767" t="s">
        <v>181</v>
      </c>
      <c r="B2" s="638"/>
      <c r="C2" s="638"/>
      <c r="D2" s="638"/>
      <c r="E2" s="638"/>
      <c r="F2" s="638"/>
      <c r="G2" s="638"/>
      <c r="H2" s="638"/>
      <c r="I2" s="638"/>
      <c r="J2" s="638"/>
      <c r="K2" s="638"/>
      <c r="L2" s="638"/>
      <c r="M2" s="638"/>
      <c r="N2" s="638"/>
      <c r="O2" s="638"/>
      <c r="P2" s="638"/>
      <c r="Q2" s="638"/>
      <c r="R2" s="638"/>
    </row>
    <row r="3" spans="1:18" s="4" customFormat="1" ht="63.75" customHeight="1">
      <c r="A3" s="658" t="s">
        <v>228</v>
      </c>
      <c r="B3" s="659"/>
      <c r="C3" s="659"/>
      <c r="D3" s="659"/>
      <c r="E3" s="659"/>
      <c r="F3" s="659"/>
      <c r="G3" s="659"/>
      <c r="H3" s="659"/>
      <c r="I3" s="659"/>
      <c r="J3" s="659"/>
      <c r="K3" s="659"/>
      <c r="L3" s="659"/>
      <c r="M3" s="659"/>
      <c r="N3" s="659"/>
      <c r="O3" s="659"/>
      <c r="P3" s="659"/>
      <c r="Q3" s="659"/>
      <c r="R3" s="660"/>
    </row>
    <row r="4" spans="1:18" s="1" customFormat="1" ht="51" customHeight="1" thickBot="1">
      <c r="A4" s="661" t="s">
        <v>251</v>
      </c>
      <c r="B4" s="662"/>
      <c r="C4" s="662"/>
      <c r="D4" s="662"/>
      <c r="E4" s="662"/>
      <c r="F4" s="662"/>
      <c r="G4" s="662"/>
      <c r="H4" s="662"/>
      <c r="I4" s="662"/>
      <c r="J4" s="662"/>
      <c r="K4" s="662"/>
      <c r="L4" s="662"/>
      <c r="M4" s="662"/>
      <c r="N4" s="662"/>
      <c r="O4" s="662"/>
      <c r="P4" s="662"/>
      <c r="Q4" s="662"/>
      <c r="R4" s="663"/>
    </row>
    <row r="5" spans="1:18" s="160" customFormat="1" ht="25.5" customHeight="1" thickTop="1" thickBot="1">
      <c r="A5" s="731" t="s">
        <v>5</v>
      </c>
      <c r="B5" s="731" t="s">
        <v>0</v>
      </c>
      <c r="C5" s="755">
        <v>2012</v>
      </c>
      <c r="D5" s="756"/>
      <c r="E5" s="756"/>
      <c r="F5" s="757"/>
      <c r="G5" s="755">
        <v>2013</v>
      </c>
      <c r="H5" s="756"/>
      <c r="I5" s="756"/>
      <c r="J5" s="757"/>
      <c r="K5" s="755">
        <v>2014</v>
      </c>
      <c r="L5" s="756"/>
      <c r="M5" s="756"/>
      <c r="N5" s="757"/>
      <c r="O5" s="755">
        <v>2015</v>
      </c>
      <c r="P5" s="756"/>
      <c r="Q5" s="756"/>
      <c r="R5" s="757"/>
    </row>
    <row r="6" spans="1:18" s="161" customFormat="1" ht="44.25" customHeight="1" thickTop="1" thickBot="1">
      <c r="A6" s="731"/>
      <c r="B6" s="731"/>
      <c r="C6" s="157" t="s">
        <v>1</v>
      </c>
      <c r="D6" s="158" t="s">
        <v>2</v>
      </c>
      <c r="E6" s="158" t="s">
        <v>3</v>
      </c>
      <c r="F6" s="159" t="s">
        <v>4</v>
      </c>
      <c r="G6" s="157" t="s">
        <v>1</v>
      </c>
      <c r="H6" s="158" t="s">
        <v>2</v>
      </c>
      <c r="I6" s="158" t="s">
        <v>3</v>
      </c>
      <c r="J6" s="159" t="s">
        <v>4</v>
      </c>
      <c r="K6" s="157" t="s">
        <v>1</v>
      </c>
      <c r="L6" s="158" t="s">
        <v>2</v>
      </c>
      <c r="M6" s="158" t="s">
        <v>3</v>
      </c>
      <c r="N6" s="159" t="s">
        <v>4</v>
      </c>
      <c r="O6" s="157" t="s">
        <v>1</v>
      </c>
      <c r="P6" s="158" t="s">
        <v>2</v>
      </c>
      <c r="Q6" s="158" t="s">
        <v>3</v>
      </c>
      <c r="R6" s="159" t="s">
        <v>4</v>
      </c>
    </row>
    <row r="7" spans="1:18" s="1" customFormat="1" thickTop="1">
      <c r="A7" s="664" t="s">
        <v>250</v>
      </c>
      <c r="B7" s="664"/>
      <c r="C7" s="664"/>
      <c r="D7" s="664"/>
      <c r="E7" s="664"/>
      <c r="F7" s="664"/>
      <c r="G7" s="665"/>
      <c r="H7" s="825" t="s">
        <v>7</v>
      </c>
      <c r="I7" s="826"/>
      <c r="J7" s="826"/>
      <c r="K7" s="826"/>
      <c r="L7" s="826"/>
      <c r="M7" s="826"/>
      <c r="N7" s="826"/>
      <c r="O7" s="826"/>
      <c r="P7" s="826"/>
      <c r="Q7" s="826"/>
      <c r="R7" s="827"/>
    </row>
    <row r="8" spans="1:18" s="1" customFormat="1" ht="14.25">
      <c r="A8" s="666"/>
      <c r="B8" s="666"/>
      <c r="C8" s="666"/>
      <c r="D8" s="666"/>
      <c r="E8" s="666"/>
      <c r="F8" s="666"/>
      <c r="G8" s="667"/>
      <c r="H8" s="814" t="s">
        <v>254</v>
      </c>
      <c r="I8" s="814"/>
      <c r="J8" s="814"/>
      <c r="K8" s="814"/>
      <c r="L8" s="814"/>
      <c r="M8" s="814"/>
      <c r="N8" s="814"/>
      <c r="O8" s="814"/>
      <c r="P8" s="814"/>
      <c r="Q8" s="814"/>
      <c r="R8" s="814"/>
    </row>
    <row r="9" spans="1:18" s="1" customFormat="1" ht="14.25">
      <c r="A9" s="666"/>
      <c r="B9" s="666"/>
      <c r="C9" s="666"/>
      <c r="D9" s="666"/>
      <c r="E9" s="666"/>
      <c r="F9" s="666"/>
      <c r="G9" s="667"/>
      <c r="H9" s="814" t="s">
        <v>255</v>
      </c>
      <c r="I9" s="814"/>
      <c r="J9" s="814"/>
      <c r="K9" s="814"/>
      <c r="L9" s="814"/>
      <c r="M9" s="814"/>
      <c r="N9" s="814"/>
      <c r="O9" s="814"/>
      <c r="P9" s="814"/>
      <c r="Q9" s="814"/>
      <c r="R9" s="814"/>
    </row>
    <row r="10" spans="1:18" s="1" customFormat="1" ht="14.25">
      <c r="A10" s="666"/>
      <c r="B10" s="666"/>
      <c r="C10" s="666"/>
      <c r="D10" s="666"/>
      <c r="E10" s="666"/>
      <c r="F10" s="666"/>
      <c r="G10" s="667"/>
      <c r="H10" s="814" t="s">
        <v>256</v>
      </c>
      <c r="I10" s="814"/>
      <c r="J10" s="814"/>
      <c r="K10" s="814"/>
      <c r="L10" s="814"/>
      <c r="M10" s="814"/>
      <c r="N10" s="814"/>
      <c r="O10" s="814"/>
      <c r="P10" s="814"/>
      <c r="Q10" s="814"/>
      <c r="R10" s="814"/>
    </row>
    <row r="11" spans="1:18" s="1" customFormat="1" ht="14.25">
      <c r="A11" s="666"/>
      <c r="B11" s="666"/>
      <c r="C11" s="666"/>
      <c r="D11" s="666"/>
      <c r="E11" s="666"/>
      <c r="F11" s="666"/>
      <c r="G11" s="667"/>
      <c r="H11" s="814" t="s">
        <v>257</v>
      </c>
      <c r="I11" s="814"/>
      <c r="J11" s="814"/>
      <c r="K11" s="814"/>
      <c r="L11" s="814"/>
      <c r="M11" s="814"/>
      <c r="N11" s="814"/>
      <c r="O11" s="814"/>
      <c r="P11" s="814"/>
      <c r="Q11" s="814"/>
      <c r="R11" s="814"/>
    </row>
    <row r="12" spans="1:18" s="1" customFormat="1" ht="14.25">
      <c r="A12" s="666"/>
      <c r="B12" s="666"/>
      <c r="C12" s="666"/>
      <c r="D12" s="666"/>
      <c r="E12" s="666"/>
      <c r="F12" s="666"/>
      <c r="G12" s="667"/>
      <c r="H12" s="814" t="s">
        <v>258</v>
      </c>
      <c r="I12" s="814"/>
      <c r="J12" s="814"/>
      <c r="K12" s="814"/>
      <c r="L12" s="814"/>
      <c r="M12" s="814"/>
      <c r="N12" s="814"/>
      <c r="O12" s="814"/>
      <c r="P12" s="814"/>
      <c r="Q12" s="814"/>
      <c r="R12" s="814"/>
    </row>
    <row r="13" spans="1:18" s="1" customFormat="1" ht="14.25">
      <c r="A13" s="666"/>
      <c r="B13" s="666"/>
      <c r="C13" s="666"/>
      <c r="D13" s="666"/>
      <c r="E13" s="666"/>
      <c r="F13" s="666"/>
      <c r="G13" s="667"/>
      <c r="H13" s="814" t="s">
        <v>259</v>
      </c>
      <c r="I13" s="814"/>
      <c r="J13" s="814"/>
      <c r="K13" s="814"/>
      <c r="L13" s="814"/>
      <c r="M13" s="814"/>
      <c r="N13" s="814"/>
      <c r="O13" s="814"/>
      <c r="P13" s="814"/>
      <c r="Q13" s="814"/>
      <c r="R13" s="814"/>
    </row>
    <row r="14" spans="1:18" s="1" customFormat="1" ht="14.25">
      <c r="A14" s="666"/>
      <c r="B14" s="666"/>
      <c r="C14" s="666"/>
      <c r="D14" s="666"/>
      <c r="E14" s="666"/>
      <c r="F14" s="666"/>
      <c r="G14" s="667"/>
      <c r="H14" s="814" t="s">
        <v>260</v>
      </c>
      <c r="I14" s="814"/>
      <c r="J14" s="814"/>
      <c r="K14" s="814"/>
      <c r="L14" s="814"/>
      <c r="M14" s="814"/>
      <c r="N14" s="814"/>
      <c r="O14" s="814"/>
      <c r="P14" s="814"/>
      <c r="Q14" s="814"/>
      <c r="R14" s="814"/>
    </row>
    <row r="15" spans="1:18" s="1" customFormat="1" ht="14.25">
      <c r="A15" s="666"/>
      <c r="B15" s="666"/>
      <c r="C15" s="666"/>
      <c r="D15" s="666"/>
      <c r="E15" s="666"/>
      <c r="F15" s="666"/>
      <c r="G15" s="667"/>
      <c r="H15" s="814" t="s">
        <v>261</v>
      </c>
      <c r="I15" s="814"/>
      <c r="J15" s="814"/>
      <c r="K15" s="814"/>
      <c r="L15" s="814"/>
      <c r="M15" s="814"/>
      <c r="N15" s="814"/>
      <c r="O15" s="814"/>
      <c r="P15" s="814"/>
      <c r="Q15" s="814"/>
      <c r="R15" s="814"/>
    </row>
    <row r="16" spans="1:18" s="1" customFormat="1" ht="14.25">
      <c r="A16" s="666"/>
      <c r="B16" s="666"/>
      <c r="C16" s="666"/>
      <c r="D16" s="666"/>
      <c r="E16" s="666"/>
      <c r="F16" s="666"/>
      <c r="G16" s="667"/>
      <c r="H16" s="556" t="s">
        <v>264</v>
      </c>
      <c r="I16" s="557"/>
      <c r="J16" s="557"/>
      <c r="K16" s="557"/>
      <c r="L16" s="557"/>
      <c r="M16" s="557"/>
      <c r="N16" s="557"/>
      <c r="O16" s="557"/>
      <c r="P16" s="557"/>
      <c r="Q16" s="557"/>
      <c r="R16" s="558"/>
    </row>
    <row r="17" spans="1:18" s="1" customFormat="1" ht="14.25">
      <c r="A17" s="666"/>
      <c r="B17" s="666"/>
      <c r="C17" s="666"/>
      <c r="D17" s="666"/>
      <c r="E17" s="666"/>
      <c r="F17" s="666"/>
      <c r="G17" s="667"/>
      <c r="H17" s="556" t="s">
        <v>263</v>
      </c>
      <c r="I17" s="557"/>
      <c r="J17" s="557"/>
      <c r="K17" s="557"/>
      <c r="L17" s="557"/>
      <c r="M17" s="557"/>
      <c r="N17" s="557"/>
      <c r="O17" s="557"/>
      <c r="P17" s="557"/>
      <c r="Q17" s="557"/>
      <c r="R17" s="558"/>
    </row>
    <row r="18" spans="1:18" s="1" customFormat="1" ht="14.25">
      <c r="A18" s="666"/>
      <c r="B18" s="666"/>
      <c r="C18" s="666"/>
      <c r="D18" s="666"/>
      <c r="E18" s="666"/>
      <c r="F18" s="666"/>
      <c r="G18" s="667"/>
      <c r="H18" s="556" t="s">
        <v>265</v>
      </c>
      <c r="I18" s="557"/>
      <c r="J18" s="557"/>
      <c r="K18" s="557"/>
      <c r="L18" s="557"/>
      <c r="M18" s="557"/>
      <c r="N18" s="557"/>
      <c r="O18" s="557"/>
      <c r="P18" s="557"/>
      <c r="Q18" s="557"/>
      <c r="R18" s="558"/>
    </row>
    <row r="19" spans="1:18" s="1" customFormat="1" ht="14.25">
      <c r="A19" s="666"/>
      <c r="B19" s="666"/>
      <c r="C19" s="666"/>
      <c r="D19" s="666"/>
      <c r="E19" s="666"/>
      <c r="F19" s="666"/>
      <c r="G19" s="667"/>
      <c r="H19" s="556" t="s">
        <v>266</v>
      </c>
      <c r="I19" s="557"/>
      <c r="J19" s="557"/>
      <c r="K19" s="557"/>
      <c r="L19" s="557"/>
      <c r="M19" s="557"/>
      <c r="N19" s="557"/>
      <c r="O19" s="557"/>
      <c r="P19" s="557"/>
      <c r="Q19" s="557"/>
      <c r="R19" s="558"/>
    </row>
    <row r="20" spans="1:18" s="1" customFormat="1" ht="14.25">
      <c r="A20" s="666"/>
      <c r="B20" s="666"/>
      <c r="C20" s="666"/>
      <c r="D20" s="666"/>
      <c r="E20" s="666"/>
      <c r="F20" s="666"/>
      <c r="G20" s="667"/>
      <c r="H20" s="556" t="s">
        <v>267</v>
      </c>
      <c r="I20" s="557"/>
      <c r="J20" s="557"/>
      <c r="K20" s="557"/>
      <c r="L20" s="557"/>
      <c r="M20" s="557"/>
      <c r="N20" s="557"/>
      <c r="O20" s="557"/>
      <c r="P20" s="557"/>
      <c r="Q20" s="557"/>
      <c r="R20" s="558"/>
    </row>
    <row r="21" spans="1:18" s="1" customFormat="1" ht="30" customHeight="1">
      <c r="A21" s="666"/>
      <c r="B21" s="666"/>
      <c r="C21" s="666"/>
      <c r="D21" s="666"/>
      <c r="E21" s="666"/>
      <c r="F21" s="666"/>
      <c r="G21" s="667"/>
      <c r="H21" s="556" t="s">
        <v>268</v>
      </c>
      <c r="I21" s="557"/>
      <c r="J21" s="557"/>
      <c r="K21" s="557"/>
      <c r="L21" s="557"/>
      <c r="M21" s="557"/>
      <c r="N21" s="557"/>
      <c r="O21" s="557"/>
      <c r="P21" s="557"/>
      <c r="Q21" s="557"/>
      <c r="R21" s="558"/>
    </row>
    <row r="22" spans="1:18" s="1" customFormat="1" ht="14.25">
      <c r="A22" s="666"/>
      <c r="B22" s="666"/>
      <c r="C22" s="666"/>
      <c r="D22" s="666"/>
      <c r="E22" s="666"/>
      <c r="F22" s="666"/>
      <c r="G22" s="667"/>
      <c r="H22" s="556" t="s">
        <v>269</v>
      </c>
      <c r="I22" s="557"/>
      <c r="J22" s="557"/>
      <c r="K22" s="557"/>
      <c r="L22" s="557"/>
      <c r="M22" s="557"/>
      <c r="N22" s="557"/>
      <c r="O22" s="557"/>
      <c r="P22" s="557"/>
      <c r="Q22" s="557"/>
      <c r="R22" s="558"/>
    </row>
    <row r="23" spans="1:18" s="1" customFormat="1" ht="30.75" customHeight="1">
      <c r="A23" s="666"/>
      <c r="B23" s="666"/>
      <c r="C23" s="666"/>
      <c r="D23" s="666"/>
      <c r="E23" s="666"/>
      <c r="F23" s="666"/>
      <c r="G23" s="667"/>
      <c r="H23" s="556" t="s">
        <v>262</v>
      </c>
      <c r="I23" s="557"/>
      <c r="J23" s="557"/>
      <c r="K23" s="557"/>
      <c r="L23" s="557"/>
      <c r="M23" s="557"/>
      <c r="N23" s="557"/>
      <c r="O23" s="557"/>
      <c r="P23" s="557"/>
      <c r="Q23" s="557"/>
      <c r="R23" s="558"/>
    </row>
    <row r="24" spans="1:18" s="1" customFormat="1" ht="14.25">
      <c r="A24" s="666"/>
      <c r="B24" s="666"/>
      <c r="C24" s="666"/>
      <c r="D24" s="666"/>
      <c r="E24" s="666"/>
      <c r="F24" s="666"/>
      <c r="G24" s="667"/>
      <c r="H24" s="556" t="s">
        <v>271</v>
      </c>
      <c r="I24" s="557"/>
      <c r="J24" s="557"/>
      <c r="K24" s="557"/>
      <c r="L24" s="557"/>
      <c r="M24" s="557"/>
      <c r="N24" s="557"/>
      <c r="O24" s="557"/>
      <c r="P24" s="557"/>
      <c r="Q24" s="557"/>
      <c r="R24" s="558"/>
    </row>
    <row r="25" spans="1:18" s="1" customFormat="1" ht="14.25">
      <c r="A25" s="666"/>
      <c r="B25" s="666"/>
      <c r="C25" s="666"/>
      <c r="D25" s="666"/>
      <c r="E25" s="666"/>
      <c r="F25" s="666"/>
      <c r="G25" s="667"/>
      <c r="H25" s="556" t="s">
        <v>272</v>
      </c>
      <c r="I25" s="557"/>
      <c r="J25" s="557"/>
      <c r="K25" s="557"/>
      <c r="L25" s="557"/>
      <c r="M25" s="557"/>
      <c r="N25" s="557"/>
      <c r="O25" s="557"/>
      <c r="P25" s="557"/>
      <c r="Q25" s="557"/>
      <c r="R25" s="558"/>
    </row>
    <row r="26" spans="1:18" s="1" customFormat="1" ht="14.25">
      <c r="A26" s="666"/>
      <c r="B26" s="666"/>
      <c r="C26" s="666"/>
      <c r="D26" s="666"/>
      <c r="E26" s="666"/>
      <c r="F26" s="666"/>
      <c r="G26" s="667"/>
      <c r="H26" s="814" t="s">
        <v>273</v>
      </c>
      <c r="I26" s="814"/>
      <c r="J26" s="814"/>
      <c r="K26" s="814"/>
      <c r="L26" s="814"/>
      <c r="M26" s="814"/>
      <c r="N26" s="814"/>
      <c r="O26" s="814"/>
      <c r="P26" s="814"/>
      <c r="Q26" s="814"/>
      <c r="R26" s="814"/>
    </row>
    <row r="27" spans="1:18" s="1" customFormat="1" ht="14.25">
      <c r="A27" s="666"/>
      <c r="B27" s="666"/>
      <c r="C27" s="666"/>
      <c r="D27" s="666"/>
      <c r="E27" s="666"/>
      <c r="F27" s="666"/>
      <c r="G27" s="667"/>
      <c r="H27" s="814" t="s">
        <v>274</v>
      </c>
      <c r="I27" s="814"/>
      <c r="J27" s="814"/>
      <c r="K27" s="814"/>
      <c r="L27" s="814"/>
      <c r="M27" s="814"/>
      <c r="N27" s="814"/>
      <c r="O27" s="814"/>
      <c r="P27" s="814"/>
      <c r="Q27" s="814"/>
      <c r="R27" s="814"/>
    </row>
    <row r="28" spans="1:18" s="1" customFormat="1" ht="14.25">
      <c r="A28" s="666"/>
      <c r="B28" s="666"/>
      <c r="C28" s="666"/>
      <c r="D28" s="666"/>
      <c r="E28" s="666"/>
      <c r="F28" s="666"/>
      <c r="G28" s="667"/>
      <c r="H28" s="814" t="s">
        <v>275</v>
      </c>
      <c r="I28" s="814"/>
      <c r="J28" s="814"/>
      <c r="K28" s="814"/>
      <c r="L28" s="814"/>
      <c r="M28" s="814"/>
      <c r="N28" s="814"/>
      <c r="O28" s="814"/>
      <c r="P28" s="814"/>
      <c r="Q28" s="814"/>
      <c r="R28" s="814"/>
    </row>
    <row r="29" spans="1:18" s="1" customFormat="1" ht="14.25">
      <c r="A29" s="666"/>
      <c r="B29" s="666"/>
      <c r="C29" s="666"/>
      <c r="D29" s="666"/>
      <c r="E29" s="666"/>
      <c r="F29" s="666"/>
      <c r="G29" s="667"/>
      <c r="H29" s="814" t="s">
        <v>276</v>
      </c>
      <c r="I29" s="814"/>
      <c r="J29" s="814"/>
      <c r="K29" s="814"/>
      <c r="L29" s="814"/>
      <c r="M29" s="814"/>
      <c r="N29" s="814"/>
      <c r="O29" s="814"/>
      <c r="P29" s="814"/>
      <c r="Q29" s="814"/>
      <c r="R29" s="814"/>
    </row>
    <row r="30" spans="1:18" s="1" customFormat="1" ht="14.25">
      <c r="A30" s="666"/>
      <c r="B30" s="666"/>
      <c r="C30" s="666"/>
      <c r="D30" s="666"/>
      <c r="E30" s="666"/>
      <c r="F30" s="666"/>
      <c r="G30" s="667"/>
      <c r="H30" s="814" t="s">
        <v>277</v>
      </c>
      <c r="I30" s="814"/>
      <c r="J30" s="814"/>
      <c r="K30" s="814"/>
      <c r="L30" s="814"/>
      <c r="M30" s="814"/>
      <c r="N30" s="814"/>
      <c r="O30" s="814"/>
      <c r="P30" s="814"/>
      <c r="Q30" s="814"/>
      <c r="R30" s="814"/>
    </row>
    <row r="31" spans="1:18" s="1" customFormat="1" ht="14.25">
      <c r="A31" s="666"/>
      <c r="B31" s="666"/>
      <c r="C31" s="666"/>
      <c r="D31" s="666"/>
      <c r="E31" s="666"/>
      <c r="F31" s="666"/>
      <c r="G31" s="667"/>
      <c r="H31" s="814" t="s">
        <v>278</v>
      </c>
      <c r="I31" s="814"/>
      <c r="J31" s="814"/>
      <c r="K31" s="814"/>
      <c r="L31" s="814"/>
      <c r="M31" s="814"/>
      <c r="N31" s="814"/>
      <c r="O31" s="814"/>
      <c r="P31" s="814"/>
      <c r="Q31" s="814"/>
      <c r="R31" s="814"/>
    </row>
    <row r="32" spans="1:18" s="1" customFormat="1" thickBot="1">
      <c r="A32" s="668"/>
      <c r="B32" s="668"/>
      <c r="C32" s="668"/>
      <c r="D32" s="668"/>
      <c r="E32" s="668"/>
      <c r="F32" s="668"/>
      <c r="G32" s="669"/>
      <c r="H32" s="814" t="s">
        <v>270</v>
      </c>
      <c r="I32" s="814"/>
      <c r="J32" s="814"/>
      <c r="K32" s="814"/>
      <c r="L32" s="814"/>
      <c r="M32" s="814"/>
      <c r="N32" s="814"/>
      <c r="O32" s="814"/>
      <c r="P32" s="814"/>
      <c r="Q32" s="814"/>
      <c r="R32" s="814"/>
    </row>
    <row r="33" spans="1:18" s="5" customFormat="1" ht="40.5" customHeight="1" thickTop="1" thickBot="1">
      <c r="A33" s="815" t="s">
        <v>252</v>
      </c>
      <c r="B33" s="816"/>
      <c r="C33" s="816"/>
      <c r="D33" s="816"/>
      <c r="E33" s="816"/>
      <c r="F33" s="816"/>
      <c r="G33" s="816"/>
      <c r="H33" s="816"/>
      <c r="I33" s="816"/>
      <c r="J33" s="816"/>
      <c r="K33" s="816"/>
      <c r="L33" s="816"/>
      <c r="M33" s="816"/>
      <c r="N33" s="816"/>
      <c r="O33" s="816"/>
      <c r="P33" s="816"/>
      <c r="Q33" s="816"/>
      <c r="R33" s="817"/>
    </row>
    <row r="34" spans="1:18" s="2" customFormat="1" ht="57.75" customHeight="1" thickTop="1">
      <c r="A34" s="535" t="s">
        <v>471</v>
      </c>
      <c r="B34" s="150" t="s">
        <v>279</v>
      </c>
      <c r="C34" s="272"/>
      <c r="D34" s="833">
        <f>+'[1]EJECUCION DE GASTOS'!$H$247+'[1]EJECUCION DE GASTOS'!$H$251+'[1]EJECUCION DE GASTOS'!$H$252+'[1]EJECUCION DE GASTOS'!$H$253+'[1]EJECUCION DE GASTOS'!$H$254+'[1]EJECUCION DE GASTOS'!$H$255</f>
        <v>51418048</v>
      </c>
      <c r="E34" s="275"/>
      <c r="F34" s="276"/>
      <c r="G34" s="272"/>
      <c r="H34" s="833">
        <f>+'[1]EJECUCION DE GASTOS'!$I$247+'[1]EJECUCION DE GASTOS'!$I$248+'[1]EJECUCION DE GASTOS'!$I$251+'[1]EJECUCION DE GASTOS'!$I$255</f>
        <v>52960589.439999998</v>
      </c>
      <c r="I34" s="275"/>
      <c r="J34" s="276"/>
      <c r="K34" s="272"/>
      <c r="L34" s="833">
        <f>+'[1]EJECUCION DE GASTOS'!$J$247+'[1]EJECUCION DE GASTOS'!$J$248+'[1]EJECUCION DE GASTOS'!$J$251+'[1]EJECUCION DE GASTOS'!$J$255</f>
        <v>54549407.123199999</v>
      </c>
      <c r="M34" s="275"/>
      <c r="N34" s="276"/>
      <c r="O34" s="272"/>
      <c r="P34" s="833">
        <f>+'[1]EJECUCION DE GASTOS'!$K$247+'[1]EJECUCION DE GASTOS'!$K$248+'[1]EJECUCION DE GASTOS'!$K$251+'[1]EJECUCION DE GASTOS'!$K$255</f>
        <v>56185889.336896002</v>
      </c>
      <c r="Q34" s="275"/>
      <c r="R34" s="276"/>
    </row>
    <row r="35" spans="1:18" s="2" customFormat="1" ht="75" customHeight="1">
      <c r="A35" s="491"/>
      <c r="B35" s="142" t="s">
        <v>280</v>
      </c>
      <c r="C35" s="273"/>
      <c r="D35" s="834"/>
      <c r="E35" s="277"/>
      <c r="F35" s="278"/>
      <c r="G35" s="273"/>
      <c r="H35" s="834"/>
      <c r="I35" s="277"/>
      <c r="J35" s="278"/>
      <c r="K35" s="273"/>
      <c r="L35" s="834"/>
      <c r="M35" s="277"/>
      <c r="N35" s="278"/>
      <c r="O35" s="273"/>
      <c r="P35" s="834"/>
      <c r="Q35" s="277"/>
      <c r="R35" s="278"/>
    </row>
    <row r="36" spans="1:18" s="2" customFormat="1" ht="84">
      <c r="A36" s="491"/>
      <c r="B36" s="142" t="s">
        <v>463</v>
      </c>
      <c r="C36" s="273"/>
      <c r="D36" s="834"/>
      <c r="E36" s="277"/>
      <c r="F36" s="278"/>
      <c r="G36" s="273"/>
      <c r="H36" s="834"/>
      <c r="I36" s="277"/>
      <c r="J36" s="278"/>
      <c r="K36" s="273"/>
      <c r="L36" s="834"/>
      <c r="M36" s="277"/>
      <c r="N36" s="278"/>
      <c r="O36" s="273"/>
      <c r="P36" s="834"/>
      <c r="Q36" s="277"/>
      <c r="R36" s="278"/>
    </row>
    <row r="37" spans="1:18" s="2" customFormat="1" ht="60.75" customHeight="1">
      <c r="A37" s="491"/>
      <c r="B37" s="142" t="s">
        <v>281</v>
      </c>
      <c r="C37" s="273"/>
      <c r="D37" s="834"/>
      <c r="E37" s="277"/>
      <c r="F37" s="278"/>
      <c r="G37" s="273"/>
      <c r="H37" s="834"/>
      <c r="I37" s="286"/>
      <c r="J37" s="278"/>
      <c r="K37" s="273"/>
      <c r="L37" s="834"/>
      <c r="M37" s="277"/>
      <c r="N37" s="278"/>
      <c r="O37" s="273"/>
      <c r="P37" s="834"/>
      <c r="Q37" s="277"/>
      <c r="R37" s="278"/>
    </row>
    <row r="38" spans="1:18" s="2" customFormat="1" ht="15" customHeight="1">
      <c r="A38" s="491"/>
      <c r="C38" s="273"/>
      <c r="D38" s="834"/>
      <c r="E38" s="277"/>
      <c r="F38" s="278"/>
      <c r="G38" s="273"/>
      <c r="H38" s="834"/>
      <c r="I38" s="277"/>
      <c r="J38" s="278"/>
      <c r="K38" s="273"/>
      <c r="L38" s="834"/>
      <c r="M38" s="277"/>
      <c r="N38" s="278"/>
      <c r="O38" s="273"/>
      <c r="P38" s="834"/>
      <c r="Q38" s="277"/>
      <c r="R38" s="278"/>
    </row>
    <row r="39" spans="1:18" s="2" customFormat="1" ht="48">
      <c r="A39" s="491"/>
      <c r="B39" s="142" t="s">
        <v>282</v>
      </c>
      <c r="C39" s="273"/>
      <c r="D39" s="834"/>
      <c r="E39" s="277"/>
      <c r="F39" s="278"/>
      <c r="G39" s="273"/>
      <c r="H39" s="834"/>
      <c r="I39" s="277"/>
      <c r="J39" s="278"/>
      <c r="K39" s="273"/>
      <c r="L39" s="834"/>
      <c r="M39" s="277"/>
      <c r="N39" s="278"/>
      <c r="O39" s="273"/>
      <c r="P39" s="834"/>
      <c r="Q39" s="277"/>
      <c r="R39" s="278"/>
    </row>
    <row r="40" spans="1:18" s="2" customFormat="1" ht="45.75" customHeight="1">
      <c r="A40" s="491"/>
      <c r="B40" s="142" t="s">
        <v>284</v>
      </c>
      <c r="C40" s="273"/>
      <c r="D40" s="834"/>
      <c r="E40" s="277"/>
      <c r="F40" s="278"/>
      <c r="G40" s="273"/>
      <c r="H40" s="834"/>
      <c r="I40" s="277"/>
      <c r="J40" s="278"/>
      <c r="K40" s="273"/>
      <c r="L40" s="834"/>
      <c r="M40" s="277"/>
      <c r="N40" s="278"/>
      <c r="O40" s="273"/>
      <c r="P40" s="834"/>
      <c r="Q40" s="277"/>
      <c r="R40" s="278"/>
    </row>
    <row r="41" spans="1:18" s="2" customFormat="1" ht="36">
      <c r="A41" s="491"/>
      <c r="B41" s="142" t="s">
        <v>285</v>
      </c>
      <c r="C41" s="273"/>
      <c r="D41" s="834"/>
      <c r="E41" s="277"/>
      <c r="F41" s="278"/>
      <c r="G41" s="273"/>
      <c r="H41" s="834"/>
      <c r="I41" s="277"/>
      <c r="J41" s="278"/>
      <c r="K41" s="273"/>
      <c r="L41" s="834"/>
      <c r="M41" s="277"/>
      <c r="N41" s="278"/>
      <c r="O41" s="273"/>
      <c r="P41" s="834"/>
      <c r="Q41" s="277"/>
      <c r="R41" s="278"/>
    </row>
    <row r="42" spans="1:18" s="2" customFormat="1" ht="91.5" customHeight="1" thickBot="1">
      <c r="A42" s="574"/>
      <c r="B42" s="151" t="s">
        <v>286</v>
      </c>
      <c r="C42" s="274"/>
      <c r="D42" s="835"/>
      <c r="E42" s="279"/>
      <c r="F42" s="280"/>
      <c r="G42" s="274"/>
      <c r="H42" s="835"/>
      <c r="I42" s="279"/>
      <c r="J42" s="280"/>
      <c r="K42" s="274"/>
      <c r="L42" s="835"/>
      <c r="M42" s="279"/>
      <c r="N42" s="280"/>
      <c r="O42" s="274"/>
      <c r="P42" s="835"/>
      <c r="Q42" s="279"/>
      <c r="R42" s="280"/>
    </row>
    <row r="43" spans="1:18" s="5" customFormat="1" ht="27.75" customHeight="1" thickTop="1" thickBot="1">
      <c r="A43" s="815" t="s">
        <v>252</v>
      </c>
      <c r="B43" s="816"/>
      <c r="C43" s="816"/>
      <c r="D43" s="816"/>
      <c r="E43" s="816"/>
      <c r="F43" s="816"/>
      <c r="G43" s="816"/>
      <c r="H43" s="816"/>
      <c r="I43" s="816"/>
      <c r="J43" s="816"/>
      <c r="K43" s="816"/>
      <c r="L43" s="816"/>
      <c r="M43" s="816"/>
      <c r="N43" s="816"/>
      <c r="O43" s="816"/>
      <c r="P43" s="816"/>
      <c r="Q43" s="816"/>
      <c r="R43" s="817"/>
    </row>
    <row r="44" spans="1:18" s="2" customFormat="1" ht="111" customHeight="1" thickTop="1">
      <c r="A44" s="535" t="s">
        <v>471</v>
      </c>
      <c r="B44" s="150" t="s">
        <v>287</v>
      </c>
      <c r="C44" s="272"/>
      <c r="D44" s="823">
        <f>+'[1]EJECUCION DE GASTOS'!$H$249</f>
        <v>12000000</v>
      </c>
      <c r="E44" s="275"/>
      <c r="F44" s="276"/>
      <c r="G44" s="272"/>
      <c r="H44" s="823">
        <f>+'[1]EJECUCION DE GASTOS'!$I$249</f>
        <v>12360000</v>
      </c>
      <c r="I44" s="275"/>
      <c r="J44" s="276"/>
      <c r="K44" s="272"/>
      <c r="L44" s="823">
        <f>+'[1]EJECUCION DE GASTOS'!$J$249</f>
        <v>12730800</v>
      </c>
      <c r="M44" s="275"/>
      <c r="N44" s="276"/>
      <c r="O44" s="272"/>
      <c r="P44" s="823">
        <f>+'[1]EJECUCION DE GASTOS'!$K$249</f>
        <v>13112724</v>
      </c>
      <c r="Q44" s="275"/>
      <c r="R44" s="276"/>
    </row>
    <row r="45" spans="1:18" s="2" customFormat="1" ht="113.25" customHeight="1">
      <c r="A45" s="491"/>
      <c r="B45" s="142" t="s">
        <v>288</v>
      </c>
      <c r="C45" s="273"/>
      <c r="D45" s="824"/>
      <c r="E45" s="277"/>
      <c r="F45" s="278"/>
      <c r="G45" s="273"/>
      <c r="H45" s="824"/>
      <c r="I45" s="277"/>
      <c r="J45" s="278"/>
      <c r="K45" s="273"/>
      <c r="L45" s="824"/>
      <c r="M45" s="277"/>
      <c r="N45" s="278"/>
      <c r="O45" s="273"/>
      <c r="P45" s="824"/>
      <c r="Q45" s="277"/>
      <c r="R45" s="278"/>
    </row>
    <row r="46" spans="1:18" s="2" customFormat="1" ht="63" customHeight="1">
      <c r="A46" s="491"/>
      <c r="B46" s="142" t="s">
        <v>289</v>
      </c>
      <c r="C46" s="273"/>
      <c r="D46" s="824"/>
      <c r="E46" s="277"/>
      <c r="F46" s="278"/>
      <c r="G46" s="273"/>
      <c r="H46" s="824"/>
      <c r="I46" s="277"/>
      <c r="J46" s="278"/>
      <c r="K46" s="273"/>
      <c r="L46" s="824"/>
      <c r="M46" s="277"/>
      <c r="N46" s="278"/>
      <c r="O46" s="273"/>
      <c r="P46" s="824"/>
      <c r="Q46" s="277"/>
      <c r="R46" s="278"/>
    </row>
    <row r="47" spans="1:18" s="2" customFormat="1" ht="36">
      <c r="A47" s="491"/>
      <c r="B47" s="142" t="s">
        <v>290</v>
      </c>
      <c r="C47" s="273"/>
      <c r="D47" s="824"/>
      <c r="E47" s="277"/>
      <c r="F47" s="278"/>
      <c r="G47" s="273"/>
      <c r="H47" s="824"/>
      <c r="I47" s="277"/>
      <c r="J47" s="278"/>
      <c r="K47" s="273"/>
      <c r="L47" s="824"/>
      <c r="M47" s="277"/>
      <c r="N47" s="278"/>
      <c r="O47" s="273"/>
      <c r="P47" s="824"/>
      <c r="Q47" s="277"/>
      <c r="R47" s="278"/>
    </row>
    <row r="48" spans="1:18" s="2" customFormat="1" ht="78" customHeight="1">
      <c r="A48" s="491"/>
      <c r="B48" s="142" t="s">
        <v>291</v>
      </c>
      <c r="C48" s="273"/>
      <c r="D48" s="824"/>
      <c r="E48" s="277"/>
      <c r="F48" s="278"/>
      <c r="G48" s="273"/>
      <c r="H48" s="824"/>
      <c r="I48" s="277"/>
      <c r="J48" s="278"/>
      <c r="K48" s="273"/>
      <c r="L48" s="824"/>
      <c r="M48" s="277"/>
      <c r="N48" s="278"/>
      <c r="O48" s="273"/>
      <c r="P48" s="824"/>
      <c r="Q48" s="277"/>
      <c r="R48" s="278"/>
    </row>
    <row r="49" spans="1:18" s="2" customFormat="1" ht="116.25" customHeight="1">
      <c r="A49" s="491"/>
      <c r="B49" s="142" t="s">
        <v>292</v>
      </c>
      <c r="C49" s="273"/>
      <c r="D49" s="824"/>
      <c r="E49" s="277"/>
      <c r="F49" s="278"/>
      <c r="G49" s="273"/>
      <c r="H49" s="824"/>
      <c r="I49" s="277"/>
      <c r="J49" s="278"/>
      <c r="K49" s="273"/>
      <c r="L49" s="824"/>
      <c r="M49" s="277"/>
      <c r="N49" s="278"/>
      <c r="O49" s="273"/>
      <c r="P49" s="824"/>
      <c r="Q49" s="277"/>
      <c r="R49" s="278"/>
    </row>
    <row r="50" spans="1:18" s="2" customFormat="1" ht="24.75" thickBot="1">
      <c r="A50" s="574"/>
      <c r="B50" s="151" t="s">
        <v>294</v>
      </c>
      <c r="C50" s="274"/>
      <c r="D50" s="288">
        <f>+'[1]EJECUCION DE GASTOS'!$H$250</f>
        <v>2000000</v>
      </c>
      <c r="E50" s="279"/>
      <c r="F50" s="280"/>
      <c r="G50" s="274"/>
      <c r="H50" s="288">
        <f>+'[1]EJECUCION DE GASTOS'!$I$250</f>
        <v>2060000</v>
      </c>
      <c r="I50" s="279"/>
      <c r="J50" s="280"/>
      <c r="K50" s="274"/>
      <c r="L50" s="288">
        <f>+'[1]EJECUCION DE GASTOS'!$J$250</f>
        <v>2121800</v>
      </c>
      <c r="M50" s="279"/>
      <c r="N50" s="280"/>
      <c r="O50" s="274"/>
      <c r="P50" s="288">
        <f>+'[1]EJECUCION DE GASTOS'!$K$250</f>
        <v>2185454</v>
      </c>
      <c r="Q50" s="279"/>
      <c r="R50" s="280"/>
    </row>
    <row r="51" spans="1:18" s="2" customFormat="1" ht="24.75" thickTop="1">
      <c r="A51" s="153"/>
      <c r="B51" s="281" t="s">
        <v>472</v>
      </c>
      <c r="C51" s="273"/>
      <c r="D51" s="315">
        <f>+'[1]EJECUCION DE GASTOS'!$H$283</f>
        <v>7000000</v>
      </c>
      <c r="E51" s="277"/>
      <c r="F51" s="278"/>
      <c r="G51" s="273"/>
      <c r="H51" s="315">
        <f>+'[1]EJECUCION DE GASTOS'!$I$283</f>
        <v>7210000</v>
      </c>
      <c r="I51" s="277"/>
      <c r="J51" s="278"/>
      <c r="K51" s="273"/>
      <c r="L51" s="315">
        <f>+'[1]EJECUCION DE GASTOS'!$J$283</f>
        <v>7426300</v>
      </c>
      <c r="M51" s="277"/>
      <c r="N51" s="278"/>
      <c r="O51" s="273"/>
      <c r="P51" s="315">
        <f>+'[1]EJECUCION DE GASTOS'!$K$283</f>
        <v>7649089</v>
      </c>
      <c r="Q51" s="277"/>
      <c r="R51" s="278"/>
    </row>
    <row r="52" spans="1:18" s="2" customFormat="1" ht="90" customHeight="1" thickBot="1">
      <c r="A52" s="282" t="s">
        <v>462</v>
      </c>
      <c r="B52" s="142" t="s">
        <v>293</v>
      </c>
      <c r="C52" s="273"/>
      <c r="D52" s="287">
        <f>+'[1]EJECUCION DE GASTOS'!$H$234</f>
        <v>46603429</v>
      </c>
      <c r="E52" s="277"/>
      <c r="F52" s="278"/>
      <c r="G52" s="273"/>
      <c r="H52" s="287">
        <f>+'[1]EJECUCION DE GASTOS'!$I$234</f>
        <v>48001531.870000005</v>
      </c>
      <c r="I52" s="277"/>
      <c r="J52" s="278"/>
      <c r="K52" s="273"/>
      <c r="L52" s="287">
        <f>+'[1]EJECUCION DE GASTOS'!$J$234</f>
        <v>49441577.826100007</v>
      </c>
      <c r="M52" s="277"/>
      <c r="N52" s="278"/>
      <c r="O52" s="273"/>
      <c r="P52" s="287">
        <f>+'[1]EJECUCION DE GASTOS'!$K$234</f>
        <v>50924825.160883009</v>
      </c>
      <c r="Q52" s="277"/>
      <c r="R52" s="278"/>
    </row>
    <row r="53" spans="1:18" s="2" customFormat="1" ht="26.25" customHeight="1" thickTop="1" thickBot="1">
      <c r="A53" s="829" t="s">
        <v>460</v>
      </c>
      <c r="B53" s="829"/>
      <c r="C53" s="829"/>
      <c r="D53" s="829"/>
      <c r="E53" s="829"/>
      <c r="F53" s="829"/>
      <c r="G53" s="829"/>
      <c r="H53" s="829"/>
      <c r="I53" s="829"/>
      <c r="J53" s="829"/>
      <c r="K53" s="829"/>
      <c r="L53" s="829"/>
      <c r="M53" s="829"/>
      <c r="N53" s="829"/>
      <c r="O53" s="829"/>
      <c r="P53" s="829"/>
      <c r="Q53" s="829"/>
      <c r="R53" s="830"/>
    </row>
    <row r="54" spans="1:18" s="2" customFormat="1" ht="77.25" customHeight="1" thickTop="1">
      <c r="A54" s="687" t="s">
        <v>459</v>
      </c>
      <c r="B54" s="309" t="s">
        <v>296</v>
      </c>
      <c r="C54" s="239"/>
      <c r="D54" s="820">
        <f>+'[1]EJECUCION DE GASTOS'!$H$211</f>
        <v>7000000</v>
      </c>
      <c r="E54" s="243"/>
      <c r="F54" s="241"/>
      <c r="G54" s="239"/>
      <c r="H54" s="820">
        <f>+'[1]EJECUCION DE GASTOS'!$I$211</f>
        <v>7210000</v>
      </c>
      <c r="I54" s="243"/>
      <c r="J54" s="241"/>
      <c r="K54" s="239"/>
      <c r="L54" s="820">
        <f>+'[1]EJECUCION DE GASTOS'!$J$211</f>
        <v>7426300</v>
      </c>
      <c r="M54" s="243"/>
      <c r="N54" s="241"/>
      <c r="O54" s="239"/>
      <c r="P54" s="820">
        <f>+'[1]EJECUCION DE GASTOS'!$K$211</f>
        <v>7649089</v>
      </c>
      <c r="Q54" s="243"/>
      <c r="R54" s="241"/>
    </row>
    <row r="55" spans="1:18" s="2" customFormat="1" ht="24">
      <c r="A55" s="828"/>
      <c r="B55" s="310" t="s">
        <v>297</v>
      </c>
      <c r="C55" s="240"/>
      <c r="D55" s="821"/>
      <c r="E55" s="244"/>
      <c r="F55" s="242"/>
      <c r="G55" s="240"/>
      <c r="H55" s="821"/>
      <c r="I55" s="244"/>
      <c r="J55" s="242"/>
      <c r="K55" s="240"/>
      <c r="L55" s="821"/>
      <c r="M55" s="244"/>
      <c r="N55" s="242"/>
      <c r="O55" s="240"/>
      <c r="P55" s="821"/>
      <c r="Q55" s="244"/>
      <c r="R55" s="242"/>
    </row>
    <row r="56" spans="1:18" s="2" customFormat="1" ht="60.75" thickBot="1">
      <c r="A56" s="828"/>
      <c r="B56" s="285" t="s">
        <v>298</v>
      </c>
      <c r="C56" s="240"/>
      <c r="D56" s="821"/>
      <c r="E56" s="244"/>
      <c r="F56" s="242"/>
      <c r="G56" s="240"/>
      <c r="H56" s="821"/>
      <c r="I56" s="244"/>
      <c r="J56" s="242"/>
      <c r="K56" s="240"/>
      <c r="L56" s="821"/>
      <c r="M56" s="244"/>
      <c r="N56" s="242"/>
      <c r="O56" s="240"/>
      <c r="P56" s="821"/>
      <c r="Q56" s="244"/>
      <c r="R56" s="242"/>
    </row>
    <row r="57" spans="1:18" s="2" customFormat="1" ht="36.75" thickTop="1">
      <c r="A57" s="828"/>
      <c r="B57" s="311" t="s">
        <v>304</v>
      </c>
      <c r="C57" s="273"/>
      <c r="D57" s="821"/>
      <c r="E57" s="277"/>
      <c r="F57" s="278"/>
      <c r="G57" s="273"/>
      <c r="H57" s="821"/>
      <c r="I57" s="277"/>
      <c r="J57" s="278"/>
      <c r="K57" s="273"/>
      <c r="L57" s="821"/>
      <c r="M57" s="277"/>
      <c r="N57" s="278"/>
      <c r="O57" s="273"/>
      <c r="P57" s="821"/>
      <c r="Q57" s="277"/>
      <c r="R57" s="278"/>
    </row>
    <row r="58" spans="1:18" s="2" customFormat="1" ht="36">
      <c r="A58" s="828"/>
      <c r="B58" s="312" t="s">
        <v>305</v>
      </c>
      <c r="C58" s="273"/>
      <c r="D58" s="821"/>
      <c r="E58" s="277"/>
      <c r="F58" s="278"/>
      <c r="G58" s="273"/>
      <c r="H58" s="821"/>
      <c r="I58" s="277"/>
      <c r="J58" s="278"/>
      <c r="K58" s="273"/>
      <c r="L58" s="821"/>
      <c r="M58" s="277"/>
      <c r="N58" s="278"/>
      <c r="O58" s="273"/>
      <c r="P58" s="821"/>
      <c r="Q58" s="277"/>
      <c r="R58" s="278"/>
    </row>
    <row r="59" spans="1:18" s="2" customFormat="1" ht="48">
      <c r="A59" s="828"/>
      <c r="B59" s="285" t="s">
        <v>299</v>
      </c>
      <c r="C59" s="240"/>
      <c r="D59" s="821"/>
      <c r="E59" s="244"/>
      <c r="F59" s="242"/>
      <c r="G59" s="240"/>
      <c r="H59" s="821"/>
      <c r="I59" s="244"/>
      <c r="J59" s="242"/>
      <c r="K59" s="240"/>
      <c r="L59" s="821"/>
      <c r="M59" s="244"/>
      <c r="N59" s="242"/>
      <c r="O59" s="240"/>
      <c r="P59" s="821"/>
      <c r="Q59" s="244"/>
      <c r="R59" s="242"/>
    </row>
    <row r="60" spans="1:18" s="2" customFormat="1" ht="36">
      <c r="A60" s="828"/>
      <c r="B60" s="285" t="s">
        <v>300</v>
      </c>
      <c r="C60" s="240"/>
      <c r="D60" s="821"/>
      <c r="E60" s="244"/>
      <c r="F60" s="242"/>
      <c r="G60" s="240"/>
      <c r="H60" s="821"/>
      <c r="I60" s="244"/>
      <c r="J60" s="242"/>
      <c r="K60" s="240"/>
      <c r="L60" s="821"/>
      <c r="M60" s="244"/>
      <c r="N60" s="242"/>
      <c r="O60" s="240"/>
      <c r="P60" s="821"/>
      <c r="Q60" s="244"/>
      <c r="R60" s="242"/>
    </row>
    <row r="61" spans="1:18" s="2" customFormat="1" ht="48">
      <c r="A61" s="828"/>
      <c r="B61" s="285" t="s">
        <v>301</v>
      </c>
      <c r="C61" s="240"/>
      <c r="D61" s="821"/>
      <c r="E61" s="244"/>
      <c r="F61" s="242"/>
      <c r="G61" s="240"/>
      <c r="H61" s="821"/>
      <c r="I61" s="244"/>
      <c r="J61" s="242"/>
      <c r="K61" s="240"/>
      <c r="L61" s="821"/>
      <c r="M61" s="244"/>
      <c r="N61" s="242"/>
      <c r="O61" s="240"/>
      <c r="P61" s="821"/>
      <c r="Q61" s="244"/>
      <c r="R61" s="242"/>
    </row>
    <row r="62" spans="1:18" s="2" customFormat="1" ht="46.5" customHeight="1">
      <c r="A62" s="828"/>
      <c r="B62" s="285" t="s">
        <v>302</v>
      </c>
      <c r="C62" s="240"/>
      <c r="D62" s="821"/>
      <c r="E62" s="244"/>
      <c r="F62" s="242"/>
      <c r="G62" s="240"/>
      <c r="H62" s="821"/>
      <c r="I62" s="244"/>
      <c r="J62" s="242"/>
      <c r="K62" s="240"/>
      <c r="L62" s="821"/>
      <c r="M62" s="244"/>
      <c r="N62" s="242"/>
      <c r="O62" s="240"/>
      <c r="P62" s="821"/>
      <c r="Q62" s="244"/>
      <c r="R62" s="242"/>
    </row>
    <row r="63" spans="1:18" s="2" customFormat="1" ht="36">
      <c r="A63" s="828"/>
      <c r="B63" s="313" t="s">
        <v>283</v>
      </c>
      <c r="C63" s="240"/>
      <c r="D63" s="821"/>
      <c r="E63" s="244"/>
      <c r="F63" s="242"/>
      <c r="G63" s="240"/>
      <c r="H63" s="821"/>
      <c r="I63" s="244"/>
      <c r="J63" s="242"/>
      <c r="K63" s="240"/>
      <c r="L63" s="821"/>
      <c r="M63" s="244"/>
      <c r="N63" s="242"/>
      <c r="O63" s="240"/>
      <c r="P63" s="821"/>
      <c r="Q63" s="244"/>
      <c r="R63" s="242"/>
    </row>
    <row r="64" spans="1:18" s="2" customFormat="1" ht="48">
      <c r="A64" s="828"/>
      <c r="B64" s="285" t="s">
        <v>295</v>
      </c>
      <c r="C64" s="240"/>
      <c r="D64" s="821"/>
      <c r="E64" s="244"/>
      <c r="F64" s="242"/>
      <c r="G64" s="240"/>
      <c r="H64" s="821"/>
      <c r="I64" s="244"/>
      <c r="J64" s="242"/>
      <c r="K64" s="240"/>
      <c r="L64" s="821"/>
      <c r="M64" s="244"/>
      <c r="N64" s="242"/>
      <c r="O64" s="240"/>
      <c r="P64" s="821"/>
      <c r="Q64" s="244"/>
      <c r="R64" s="242"/>
    </row>
    <row r="65" spans="1:18" s="2" customFormat="1" ht="72" customHeight="1" thickBot="1">
      <c r="A65" s="688"/>
      <c r="B65" s="314" t="s">
        <v>303</v>
      </c>
      <c r="C65" s="246"/>
      <c r="D65" s="822"/>
      <c r="E65" s="249"/>
      <c r="F65" s="247"/>
      <c r="G65" s="246"/>
      <c r="H65" s="822"/>
      <c r="I65" s="249"/>
      <c r="J65" s="247"/>
      <c r="K65" s="246"/>
      <c r="L65" s="822"/>
      <c r="M65" s="249"/>
      <c r="N65" s="247"/>
      <c r="O65" s="246"/>
      <c r="P65" s="822"/>
      <c r="Q65" s="249"/>
      <c r="R65" s="247"/>
    </row>
    <row r="66" spans="1:18" s="1" customFormat="1" thickTop="1">
      <c r="A66" s="831" t="s">
        <v>253</v>
      </c>
      <c r="B66" s="816"/>
      <c r="C66" s="816"/>
      <c r="D66" s="816"/>
      <c r="E66" s="816"/>
      <c r="F66" s="816"/>
      <c r="G66" s="816"/>
      <c r="H66" s="816"/>
      <c r="I66" s="816"/>
      <c r="J66" s="816"/>
      <c r="K66" s="816"/>
      <c r="L66" s="816"/>
      <c r="M66" s="816"/>
      <c r="N66" s="816"/>
      <c r="O66" s="816"/>
      <c r="P66" s="816"/>
      <c r="Q66" s="816"/>
      <c r="R66" s="832"/>
    </row>
    <row r="67" spans="1:18" s="2" customFormat="1" ht="47.25" customHeight="1">
      <c r="A67" s="571" t="s">
        <v>474</v>
      </c>
      <c r="B67" s="24" t="s">
        <v>461</v>
      </c>
      <c r="C67" s="477"/>
      <c r="D67" s="818">
        <f>+'[1]FORTALECIMIENTO INS. EQU. MUN'!$H$236</f>
        <v>20000000</v>
      </c>
      <c r="E67" s="480"/>
      <c r="F67" s="818">
        <f>+'[1]EJECUCION DE GASTOS'!$H$357+'[1]EJECUCION DE GASTOS'!$H$358</f>
        <v>22195057</v>
      </c>
      <c r="G67" s="477"/>
      <c r="H67" s="818">
        <f>+'[1]FORTALECIMIENTO INS. EQU. MUN'!$I$236</f>
        <v>20600000</v>
      </c>
      <c r="I67" s="480"/>
      <c r="J67" s="483"/>
      <c r="K67" s="477"/>
      <c r="L67" s="818">
        <f>+'[1]FORTALECIMIENTO INS. EQU. MUN'!$J$236</f>
        <v>21218000</v>
      </c>
      <c r="M67" s="480"/>
      <c r="N67" s="483"/>
      <c r="O67" s="477"/>
      <c r="P67" s="818">
        <f>+'[1]FORTALECIMIENTO INS. EQU. MUN'!$K$236</f>
        <v>21854540</v>
      </c>
      <c r="Q67" s="480"/>
      <c r="R67" s="483"/>
    </row>
    <row r="68" spans="1:18" s="2" customFormat="1" ht="24">
      <c r="A68" s="571"/>
      <c r="B68" s="24" t="s">
        <v>311</v>
      </c>
      <c r="C68" s="477"/>
      <c r="D68" s="818"/>
      <c r="E68" s="480"/>
      <c r="F68" s="818"/>
      <c r="G68" s="477"/>
      <c r="H68" s="818"/>
      <c r="I68" s="480"/>
      <c r="J68" s="483"/>
      <c r="K68" s="477"/>
      <c r="L68" s="818"/>
      <c r="M68" s="480"/>
      <c r="N68" s="483"/>
      <c r="O68" s="477"/>
      <c r="P68" s="818"/>
      <c r="Q68" s="480"/>
      <c r="R68" s="483"/>
    </row>
    <row r="69" spans="1:18" s="2" customFormat="1" ht="14.25">
      <c r="A69" s="571"/>
      <c r="B69" s="24" t="s">
        <v>306</v>
      </c>
      <c r="C69" s="477"/>
      <c r="D69" s="818"/>
      <c r="E69" s="480"/>
      <c r="F69" s="818"/>
      <c r="G69" s="477"/>
      <c r="H69" s="818"/>
      <c r="I69" s="480"/>
      <c r="J69" s="483"/>
      <c r="K69" s="477"/>
      <c r="L69" s="818"/>
      <c r="M69" s="480"/>
      <c r="N69" s="483"/>
      <c r="O69" s="477"/>
      <c r="P69" s="818"/>
      <c r="Q69" s="480"/>
      <c r="R69" s="483"/>
    </row>
    <row r="70" spans="1:18" s="2" customFormat="1" ht="33.75" customHeight="1">
      <c r="A70" s="571"/>
      <c r="B70" s="24" t="s">
        <v>307</v>
      </c>
      <c r="C70" s="477"/>
      <c r="D70" s="818"/>
      <c r="E70" s="480"/>
      <c r="F70" s="818"/>
      <c r="G70" s="477"/>
      <c r="H70" s="818"/>
      <c r="I70" s="480"/>
      <c r="J70" s="483"/>
      <c r="K70" s="477"/>
      <c r="L70" s="818"/>
      <c r="M70" s="480"/>
      <c r="N70" s="483"/>
      <c r="O70" s="477"/>
      <c r="P70" s="818"/>
      <c r="Q70" s="480"/>
      <c r="R70" s="483"/>
    </row>
    <row r="71" spans="1:18" s="2" customFormat="1" ht="33.75" customHeight="1">
      <c r="A71" s="571"/>
      <c r="B71" s="24" t="s">
        <v>309</v>
      </c>
      <c r="C71" s="477"/>
      <c r="D71" s="818"/>
      <c r="E71" s="480"/>
      <c r="F71" s="818"/>
      <c r="G71" s="477"/>
      <c r="H71" s="818"/>
      <c r="I71" s="480"/>
      <c r="J71" s="483"/>
      <c r="K71" s="477"/>
      <c r="L71" s="818"/>
      <c r="M71" s="480"/>
      <c r="N71" s="483"/>
      <c r="O71" s="477"/>
      <c r="P71" s="818"/>
      <c r="Q71" s="480"/>
      <c r="R71" s="483"/>
    </row>
    <row r="72" spans="1:18" s="2" customFormat="1" ht="33.75" customHeight="1">
      <c r="A72" s="571"/>
      <c r="B72" s="24" t="s">
        <v>310</v>
      </c>
      <c r="C72" s="477"/>
      <c r="D72" s="818"/>
      <c r="E72" s="480"/>
      <c r="F72" s="818"/>
      <c r="G72" s="477"/>
      <c r="H72" s="818"/>
      <c r="I72" s="480"/>
      <c r="J72" s="483"/>
      <c r="K72" s="477"/>
      <c r="L72" s="818"/>
      <c r="M72" s="480"/>
      <c r="N72" s="483"/>
      <c r="O72" s="477"/>
      <c r="P72" s="818"/>
      <c r="Q72" s="480"/>
      <c r="R72" s="483"/>
    </row>
    <row r="73" spans="1:18" s="2" customFormat="1" ht="33.75" customHeight="1">
      <c r="A73" s="571"/>
      <c r="B73" s="24" t="s">
        <v>308</v>
      </c>
      <c r="C73" s="477"/>
      <c r="D73" s="818"/>
      <c r="E73" s="480"/>
      <c r="F73" s="818"/>
      <c r="G73" s="477"/>
      <c r="H73" s="818"/>
      <c r="I73" s="480"/>
      <c r="J73" s="483"/>
      <c r="K73" s="477"/>
      <c r="L73" s="818"/>
      <c r="M73" s="480"/>
      <c r="N73" s="483"/>
      <c r="O73" s="477"/>
      <c r="P73" s="818"/>
      <c r="Q73" s="480"/>
      <c r="R73" s="483"/>
    </row>
    <row r="74" spans="1:18" s="2" customFormat="1" ht="24">
      <c r="A74" s="571"/>
      <c r="B74" s="24" t="s">
        <v>312</v>
      </c>
      <c r="C74" s="477"/>
      <c r="D74" s="818"/>
      <c r="E74" s="480"/>
      <c r="F74" s="818"/>
      <c r="G74" s="477"/>
      <c r="H74" s="818"/>
      <c r="I74" s="480"/>
      <c r="J74" s="483"/>
      <c r="K74" s="477"/>
      <c r="L74" s="818"/>
      <c r="M74" s="480"/>
      <c r="N74" s="483"/>
      <c r="O74" s="477"/>
      <c r="P74" s="818"/>
      <c r="Q74" s="480"/>
      <c r="R74" s="483"/>
    </row>
    <row r="75" spans="1:18" s="17" customFormat="1" ht="65.25" customHeight="1" thickBot="1">
      <c r="A75" s="572"/>
      <c r="B75" s="263" t="s">
        <v>313</v>
      </c>
      <c r="C75" s="575"/>
      <c r="D75" s="819"/>
      <c r="E75" s="566"/>
      <c r="F75" s="819"/>
      <c r="G75" s="575"/>
      <c r="H75" s="819"/>
      <c r="I75" s="566"/>
      <c r="J75" s="567"/>
      <c r="K75" s="575"/>
      <c r="L75" s="819"/>
      <c r="M75" s="566"/>
      <c r="N75" s="567"/>
      <c r="O75" s="575"/>
      <c r="P75" s="819"/>
      <c r="Q75" s="566"/>
      <c r="R75" s="567"/>
    </row>
    <row r="76" spans="1:18" ht="15.75" thickTop="1">
      <c r="E76" s="3"/>
      <c r="F76" s="3"/>
      <c r="G76" s="3"/>
      <c r="H76" s="3"/>
      <c r="I76" s="3"/>
      <c r="J76" s="3"/>
      <c r="K76" s="3"/>
      <c r="L76" s="3"/>
      <c r="M76" s="3"/>
      <c r="N76" s="3"/>
      <c r="O76" s="3"/>
      <c r="P76" s="3"/>
      <c r="Q76" s="3"/>
    </row>
    <row r="77" spans="1:18">
      <c r="E77" s="3"/>
      <c r="F77" s="3"/>
      <c r="G77" s="3"/>
      <c r="H77" s="3"/>
      <c r="I77" s="3"/>
      <c r="J77" s="3"/>
      <c r="K77" s="3"/>
      <c r="L77" s="3"/>
      <c r="M77" s="3"/>
      <c r="N77" s="3"/>
      <c r="O77" s="3"/>
      <c r="P77" s="3"/>
      <c r="Q77" s="3"/>
    </row>
    <row r="81" spans="2:2">
      <c r="B81" s="322"/>
    </row>
  </sheetData>
  <mergeCells count="73">
    <mergeCell ref="A34:A42"/>
    <mergeCell ref="D34:D42"/>
    <mergeCell ref="H34:H42"/>
    <mergeCell ref="L34:L42"/>
    <mergeCell ref="P34:P42"/>
    <mergeCell ref="A53:R53"/>
    <mergeCell ref="R67:R75"/>
    <mergeCell ref="A66:R66"/>
    <mergeCell ref="H67:H75"/>
    <mergeCell ref="I67:I75"/>
    <mergeCell ref="J67:J75"/>
    <mergeCell ref="K67:K75"/>
    <mergeCell ref="N67:N75"/>
    <mergeCell ref="O67:O75"/>
    <mergeCell ref="P67:P75"/>
    <mergeCell ref="A67:A75"/>
    <mergeCell ref="A54:A65"/>
    <mergeCell ref="D54:D65"/>
    <mergeCell ref="H54:H65"/>
    <mergeCell ref="L54:L65"/>
    <mergeCell ref="A1:R1"/>
    <mergeCell ref="A2:R2"/>
    <mergeCell ref="H8:R8"/>
    <mergeCell ref="H9:R9"/>
    <mergeCell ref="H10:R10"/>
    <mergeCell ref="A4:R4"/>
    <mergeCell ref="A7:G32"/>
    <mergeCell ref="H7:R7"/>
    <mergeCell ref="H12:R12"/>
    <mergeCell ref="H14:R14"/>
    <mergeCell ref="H31:R31"/>
    <mergeCell ref="H32:R32"/>
    <mergeCell ref="H25:R25"/>
    <mergeCell ref="H27:R27"/>
    <mergeCell ref="H28:R28"/>
    <mergeCell ref="H21:R21"/>
    <mergeCell ref="Q67:Q75"/>
    <mergeCell ref="A33:R33"/>
    <mergeCell ref="L67:L75"/>
    <mergeCell ref="M67:M75"/>
    <mergeCell ref="C67:C75"/>
    <mergeCell ref="D67:D75"/>
    <mergeCell ref="E67:E75"/>
    <mergeCell ref="F67:F75"/>
    <mergeCell ref="G67:G75"/>
    <mergeCell ref="A43:R43"/>
    <mergeCell ref="P54:P65"/>
    <mergeCell ref="A44:A50"/>
    <mergeCell ref="D44:D49"/>
    <mergeCell ref="H44:H49"/>
    <mergeCell ref="L44:L49"/>
    <mergeCell ref="P44:P49"/>
    <mergeCell ref="C5:F5"/>
    <mergeCell ref="G5:J5"/>
    <mergeCell ref="K5:N5"/>
    <mergeCell ref="O5:R5"/>
    <mergeCell ref="A3:R3"/>
    <mergeCell ref="A5:A6"/>
    <mergeCell ref="B5:B6"/>
    <mergeCell ref="H11:R11"/>
    <mergeCell ref="H30:R30"/>
    <mergeCell ref="H13:R13"/>
    <mergeCell ref="H26:R26"/>
    <mergeCell ref="H19:R19"/>
    <mergeCell ref="H20:R20"/>
    <mergeCell ref="H16:R16"/>
    <mergeCell ref="H17:R17"/>
    <mergeCell ref="H18:R18"/>
    <mergeCell ref="H15:R15"/>
    <mergeCell ref="H22:R22"/>
    <mergeCell ref="H23:R23"/>
    <mergeCell ref="H24:R24"/>
    <mergeCell ref="H29:R29"/>
  </mergeCells>
  <pageMargins left="0.70866141732283472" right="0.70866141732283472" top="0.74803149606299213" bottom="0.74803149606299213" header="0.31496062992125984" footer="0.31496062992125984"/>
  <pageSetup scale="54" orientation="landscape" horizontalDpi="4294967293" r:id="rId1"/>
  <rowBreaks count="4" manualBreakCount="4">
    <brk id="32" max="16383" man="1"/>
    <brk id="42" max="16383" man="1"/>
    <brk id="52" max="16383" man="1"/>
    <brk id="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24</vt:i4>
      </vt:variant>
    </vt:vector>
  </HeadingPairs>
  <TitlesOfParts>
    <vt:vector size="39" baseType="lpstr">
      <vt:lpstr>EDUCACIÓN 1</vt:lpstr>
      <vt:lpstr>GRUPOS VULNERABLES PPLURI</vt:lpstr>
      <vt:lpstr>VIVIENDA PPLURI </vt:lpstr>
      <vt:lpstr>CULTURA PPLURI</vt:lpstr>
      <vt:lpstr>DEPORTE PPLURI </vt:lpstr>
      <vt:lpstr>AGROPECUARIO PPLURI</vt:lpstr>
      <vt:lpstr>CREC. ECO. Y DLLO COMUN. PPLURI</vt:lpstr>
      <vt:lpstr>JUST. SEG. CONV. PPLURI</vt:lpstr>
      <vt:lpstr>FORT INST EQUIPAMIENTO</vt:lpstr>
      <vt:lpstr>VIAS Y TRANSPORTE PPLURI</vt:lpstr>
      <vt:lpstr> AMBIENTAL PPLURI</vt:lpstr>
      <vt:lpstr> RIESGO PPLURI </vt:lpstr>
      <vt:lpstr>servicios publicos PPLURI</vt:lpstr>
      <vt:lpstr>EJECUCION DE GASTOS</vt:lpstr>
      <vt:lpstr>Hoja1</vt:lpstr>
      <vt:lpstr>' AMBIENTAL PPLURI'!Área_de_impresión</vt:lpstr>
      <vt:lpstr>' RIESGO PPLURI '!Área_de_impresión</vt:lpstr>
      <vt:lpstr>'AGROPECUARIO PPLURI'!Área_de_impresión</vt:lpstr>
      <vt:lpstr>'CREC. ECO. Y DLLO COMUN. PPLURI'!Área_de_impresión</vt:lpstr>
      <vt:lpstr>'CULTURA PPLURI'!Área_de_impresión</vt:lpstr>
      <vt:lpstr>'DEPORTE PPLURI '!Área_de_impresión</vt:lpstr>
      <vt:lpstr>'EDUCACIÓN 1'!Área_de_impresión</vt:lpstr>
      <vt:lpstr>'FORT INST EQUIPAMIENTO'!Área_de_impresión</vt:lpstr>
      <vt:lpstr>'GRUPOS VULNERABLES PPLURI'!Área_de_impresión</vt:lpstr>
      <vt:lpstr>'JUST. SEG. CONV. PPLURI'!Área_de_impresión</vt:lpstr>
      <vt:lpstr>'servicios publicos PPLURI'!Área_de_impresión</vt:lpstr>
      <vt:lpstr>'VIAS Y TRANSPORTE PPLURI'!Área_de_impresión</vt:lpstr>
      <vt:lpstr>'VIVIENDA PPLURI '!Área_de_impresión</vt:lpstr>
      <vt:lpstr>' AMBIENTAL PPLURI'!Títulos_a_imprimir</vt:lpstr>
      <vt:lpstr>'AGROPECUARIO PPLURI'!Títulos_a_imprimir</vt:lpstr>
      <vt:lpstr>'CREC. ECO. Y DLLO COMUN. PPLURI'!Títulos_a_imprimir</vt:lpstr>
      <vt:lpstr>'CULTURA PPLURI'!Títulos_a_imprimir</vt:lpstr>
      <vt:lpstr>'DEPORTE PPLURI '!Títulos_a_imprimir</vt:lpstr>
      <vt:lpstr>'EDUCACIÓN 1'!Títulos_a_imprimir</vt:lpstr>
      <vt:lpstr>'FORT INST EQUIPAMIENTO'!Títulos_a_imprimir</vt:lpstr>
      <vt:lpstr>'GRUPOS VULNERABLES PPLURI'!Títulos_a_imprimir</vt:lpstr>
      <vt:lpstr>'JUST. SEG. CONV. PPLURI'!Títulos_a_imprimir</vt:lpstr>
      <vt:lpstr>'servicios publicos PPLURI'!Títulos_a_imprimir</vt:lpstr>
      <vt:lpstr>'VIAS Y TRANSPORTE PPLURI'!Títulos_a_imprimir</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rubiurre</cp:lastModifiedBy>
  <cp:lastPrinted>2012-06-06T17:15:39Z</cp:lastPrinted>
  <dcterms:created xsi:type="dcterms:W3CDTF">2012-05-12T16:45:12Z</dcterms:created>
  <dcterms:modified xsi:type="dcterms:W3CDTF">2012-12-11T19:17:29Z</dcterms:modified>
</cp:coreProperties>
</file>