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1550" yWindow="405" windowWidth="8130" windowHeight="7755"/>
  </bookViews>
  <sheets>
    <sheet name="Hoja1" sheetId="1" r:id="rId1"/>
  </sheets>
  <externalReferences>
    <externalReference r:id="rId2"/>
    <externalReference r:id="rId3"/>
  </externalReferences>
  <definedNames>
    <definedName name="_xlnm._FilterDatabase" localSheetId="0" hidden="1">Hoja1!$B$48:$I$64</definedName>
    <definedName name="_xlnm.Print_Area" localSheetId="0">Hoja1!$A$1:$J$251</definedName>
    <definedName name="_xlnm.Print_Titles" localSheetId="0">Hoja1!$1:$2</definedName>
  </definedNames>
  <calcPr calcId="144525"/>
</workbook>
</file>

<file path=xl/calcChain.xml><?xml version="1.0" encoding="utf-8"?>
<calcChain xmlns="http://schemas.openxmlformats.org/spreadsheetml/2006/main">
  <c r="I174" i="1"/>
  <c r="I173"/>
  <c r="I185" s="1"/>
  <c r="D110" l="1"/>
  <c r="E110" s="1"/>
  <c r="F110" s="1"/>
  <c r="G110" s="1"/>
  <c r="B110"/>
  <c r="D111"/>
  <c r="B111"/>
  <c r="E109"/>
  <c r="F109" s="1"/>
  <c r="G109" s="1"/>
  <c r="C207" l="1"/>
  <c r="E208"/>
  <c r="C208"/>
  <c r="E207"/>
  <c r="E206"/>
  <c r="C206"/>
  <c r="E205"/>
  <c r="E204"/>
  <c r="E202"/>
  <c r="J204" s="1"/>
  <c r="J206" l="1"/>
  <c r="E209"/>
  <c r="E172"/>
  <c r="F172" s="1"/>
  <c r="G172" s="1"/>
  <c r="H172" s="1"/>
  <c r="C172"/>
  <c r="E171"/>
  <c r="F171" s="1"/>
  <c r="G171" s="1"/>
  <c r="H171" s="1"/>
  <c r="E107"/>
  <c r="F107" s="1"/>
  <c r="G107" s="1"/>
  <c r="E104"/>
  <c r="E103"/>
  <c r="F103" s="1"/>
  <c r="G103" s="1"/>
  <c r="D108"/>
  <c r="E170"/>
  <c r="F170" s="1"/>
  <c r="F104" l="1"/>
  <c r="G170"/>
  <c r="E218"/>
  <c r="E169"/>
  <c r="E173" s="1"/>
  <c r="G104" l="1"/>
  <c r="H170"/>
  <c r="E244" s="1"/>
  <c r="E232"/>
  <c r="F169"/>
  <c r="E216" s="1"/>
  <c r="H132"/>
  <c r="H136" s="1"/>
  <c r="G132"/>
  <c r="G136" s="1"/>
  <c r="F132"/>
  <c r="F136" s="1"/>
  <c r="H124"/>
  <c r="G124"/>
  <c r="F124"/>
  <c r="E132"/>
  <c r="E136" s="1"/>
  <c r="D148" s="1"/>
  <c r="A123"/>
  <c r="E123"/>
  <c r="A64"/>
  <c r="A63"/>
  <c r="A62"/>
  <c r="A61"/>
  <c r="A60"/>
  <c r="A59"/>
  <c r="A58"/>
  <c r="A57"/>
  <c r="A56"/>
  <c r="A55"/>
  <c r="A54"/>
  <c r="A53"/>
  <c r="A52"/>
  <c r="A51"/>
  <c r="A50"/>
  <c r="G169" l="1"/>
  <c r="E230" s="1"/>
  <c r="F173"/>
  <c r="F11"/>
  <c r="G11" s="1"/>
  <c r="H11" s="1"/>
  <c r="I11" s="1"/>
  <c r="F10"/>
  <c r="G10" s="1"/>
  <c r="E54"/>
  <c r="F54" s="1"/>
  <c r="F55"/>
  <c r="D105" s="1"/>
  <c r="E56"/>
  <c r="F56" s="1"/>
  <c r="E53"/>
  <c r="F53" s="1"/>
  <c r="E51"/>
  <c r="E50"/>
  <c r="D50"/>
  <c r="E49"/>
  <c r="D49"/>
  <c r="E64"/>
  <c r="D64"/>
  <c r="E63"/>
  <c r="D63"/>
  <c r="E62"/>
  <c r="D62"/>
  <c r="E61"/>
  <c r="F61" s="1"/>
  <c r="G61" s="1"/>
  <c r="E60"/>
  <c r="D60"/>
  <c r="E59"/>
  <c r="F59" s="1"/>
  <c r="E58"/>
  <c r="D58"/>
  <c r="E57"/>
  <c r="E52"/>
  <c r="D52"/>
  <c r="E105" l="1"/>
  <c r="H169"/>
  <c r="G173"/>
  <c r="G56"/>
  <c r="H56" s="1"/>
  <c r="I56" s="1"/>
  <c r="D106"/>
  <c r="E106" s="1"/>
  <c r="F106" s="1"/>
  <c r="G106" s="1"/>
  <c r="F51"/>
  <c r="G51" s="1"/>
  <c r="H51" s="1"/>
  <c r="I51" s="1"/>
  <c r="K52"/>
  <c r="K53" s="1"/>
  <c r="F12"/>
  <c r="D145" s="1"/>
  <c r="G12"/>
  <c r="H10"/>
  <c r="F49"/>
  <c r="G49" s="1"/>
  <c r="H49" s="1"/>
  <c r="G59"/>
  <c r="H59" s="1"/>
  <c r="I59" s="1"/>
  <c r="D65"/>
  <c r="H61"/>
  <c r="I61" s="1"/>
  <c r="G53"/>
  <c r="H53" s="1"/>
  <c r="I53" s="1"/>
  <c r="G55"/>
  <c r="H55" s="1"/>
  <c r="I55" s="1"/>
  <c r="E65"/>
  <c r="F50"/>
  <c r="G54"/>
  <c r="H54" s="1"/>
  <c r="I54" s="1"/>
  <c r="D112" l="1"/>
  <c r="F105"/>
  <c r="E112"/>
  <c r="H173"/>
  <c r="E242"/>
  <c r="J56"/>
  <c r="I10"/>
  <c r="I12" s="1"/>
  <c r="H12"/>
  <c r="J54"/>
  <c r="J59"/>
  <c r="G50"/>
  <c r="H50" s="1"/>
  <c r="J51"/>
  <c r="J61"/>
  <c r="I49"/>
  <c r="J53"/>
  <c r="J55"/>
  <c r="E234"/>
  <c r="E220"/>
  <c r="F64"/>
  <c r="F63"/>
  <c r="F62"/>
  <c r="F58"/>
  <c r="F60"/>
  <c r="F57"/>
  <c r="F52"/>
  <c r="G105" l="1"/>
  <c r="G112" s="1"/>
  <c r="F112"/>
  <c r="G57"/>
  <c r="H57" s="1"/>
  <c r="I57" s="1"/>
  <c r="G58"/>
  <c r="H58" s="1"/>
  <c r="I58" s="1"/>
  <c r="G52"/>
  <c r="H52" s="1"/>
  <c r="I52" s="1"/>
  <c r="G62"/>
  <c r="H62" s="1"/>
  <c r="I62" s="1"/>
  <c r="G63"/>
  <c r="H63" s="1"/>
  <c r="I63" s="1"/>
  <c r="J49"/>
  <c r="F65"/>
  <c r="G60"/>
  <c r="H60" s="1"/>
  <c r="I60" s="1"/>
  <c r="G64"/>
  <c r="H64" s="1"/>
  <c r="I64" s="1"/>
  <c r="E246"/>
  <c r="E124"/>
  <c r="D147" s="1"/>
  <c r="E78" l="1"/>
  <c r="D146"/>
  <c r="D149" s="1"/>
  <c r="J60"/>
  <c r="J63"/>
  <c r="J62"/>
  <c r="J58"/>
  <c r="J64"/>
  <c r="G65"/>
  <c r="F78" s="1"/>
  <c r="J52"/>
  <c r="J57"/>
  <c r="I50"/>
  <c r="I65" s="1"/>
  <c r="H65"/>
  <c r="G78" s="1"/>
  <c r="J50" l="1"/>
  <c r="J65" s="1"/>
  <c r="H78"/>
</calcChain>
</file>

<file path=xl/sharedStrings.xml><?xml version="1.0" encoding="utf-8"?>
<sst xmlns="http://schemas.openxmlformats.org/spreadsheetml/2006/main" count="153" uniqueCount="96">
  <si>
    <t>CONCEPTO</t>
  </si>
  <si>
    <t>TOTAL</t>
  </si>
  <si>
    <t>Régimen subsidiado</t>
  </si>
  <si>
    <t>Salud Pública</t>
  </si>
  <si>
    <t>Prestación de servicios a población Pobre no afiliada</t>
  </si>
  <si>
    <t>Calidad Educativa</t>
  </si>
  <si>
    <t>Agua potable</t>
  </si>
  <si>
    <t>Alimentación escolar</t>
  </si>
  <si>
    <t>Cultura</t>
  </si>
  <si>
    <t>AÑO</t>
  </si>
  <si>
    <t>INCREMENTO</t>
  </si>
  <si>
    <t>INGRESOS TRIBUTARIOS</t>
  </si>
  <si>
    <t>INGRESOS NO TRIBUTARIOS</t>
  </si>
  <si>
    <t>FUNCIONAMIENTO</t>
  </si>
  <si>
    <t>INVERSION</t>
  </si>
  <si>
    <t>año</t>
  </si>
  <si>
    <t>MUNICIPIO DE GUALMATÁN</t>
  </si>
  <si>
    <t>PLAN DE DESARROLLO "Gualmatán de TODOS"  PERIODO 2012 - 2015</t>
  </si>
  <si>
    <t>TOTAL 2012</t>
  </si>
  <si>
    <t>TOTAL 2013</t>
  </si>
  <si>
    <t>TOTAL 2014</t>
  </si>
  <si>
    <t>TOTAL 2015</t>
  </si>
  <si>
    <t>ETESA</t>
  </si>
  <si>
    <t>Recursos de Gratuidad</t>
  </si>
  <si>
    <t>Crecimiento de la economia</t>
  </si>
  <si>
    <t xml:space="preserve">Libre Inversión Otros Sectores </t>
  </si>
  <si>
    <t>SGP PROPOSITO GENERAL - Libre Destinación</t>
  </si>
  <si>
    <t>fondo de solidaridad y garantia FOSYGA + Fosyga incrementos UPC</t>
  </si>
  <si>
    <t>Rentas  cedidas por el Departamento</t>
  </si>
  <si>
    <t xml:space="preserve">SGP aportes patronales </t>
  </si>
  <si>
    <t>La proyección de las rentas propias se realiza con un incremento del 3% anual</t>
  </si>
  <si>
    <t>RUBRO PRESUPUESTO</t>
  </si>
  <si>
    <t>RUBRO</t>
  </si>
  <si>
    <t>110301</t>
  </si>
  <si>
    <t>Deporte y Recreación</t>
  </si>
  <si>
    <t xml:space="preserve"> </t>
  </si>
  <si>
    <t xml:space="preserve">REGALIAS Y COMPENSACIONES </t>
  </si>
  <si>
    <t>TOTAL 2012                    $</t>
  </si>
  <si>
    <t>TOTAL 2013                     $</t>
  </si>
  <si>
    <t>TOTAL 2014                     $</t>
  </si>
  <si>
    <t>TOTAL 2015             $</t>
  </si>
  <si>
    <t>COFINANCIACIÓN</t>
  </si>
  <si>
    <t>RECURSOS DEL CREDITO</t>
  </si>
  <si>
    <t xml:space="preserve">RECURSOS DEL BALANCE </t>
  </si>
  <si>
    <t>RECURSOS FINANCIEROS</t>
  </si>
  <si>
    <t>RENTAS PROPIAS</t>
  </si>
  <si>
    <t xml:space="preserve">TRANSFERENCIAS </t>
  </si>
  <si>
    <t xml:space="preserve">FONDOS ESPECIALES - REGALIAS Y COMPENSACIONES </t>
  </si>
  <si>
    <t>RECURSOS  DE CAPITAL</t>
  </si>
  <si>
    <t>TOTAL INGRESOS VIGENCIA 2012</t>
  </si>
  <si>
    <t>1.1  RENTAS PROPIAS</t>
  </si>
  <si>
    <t>1. PROYECCION DE INGRESOS PERIODO 2012 A 2015</t>
  </si>
  <si>
    <t xml:space="preserve"> 1.3 INGRESOS FONDOS ESPECIALES  Y RECURSOS DE CAPITAL</t>
  </si>
  <si>
    <t xml:space="preserve">1.3.1. RECURSOS FONDOS ESPECIALES </t>
  </si>
  <si>
    <t>1.3.2 RECURSOS DE CAPITAL</t>
  </si>
  <si>
    <t>2. DISTRIBUCION  INGRESOS PRESUPUESTO VIGENCIA 2012</t>
  </si>
  <si>
    <t xml:space="preserve">3. PROYECCION DE GASTOS </t>
  </si>
  <si>
    <t>GASTOS  DE FUNCIONAMIENTO</t>
  </si>
  <si>
    <t>RUBRO  PRESUPUESTO</t>
  </si>
  <si>
    <t>2.2.</t>
  </si>
  <si>
    <t>2.1.</t>
  </si>
  <si>
    <t xml:space="preserve">SERVICIO DE LA DEUDA </t>
  </si>
  <si>
    <t>INVERSION FORZOSA CON RECURSOS SGP</t>
  </si>
  <si>
    <t>2.3.</t>
  </si>
  <si>
    <t>2.4.</t>
  </si>
  <si>
    <t xml:space="preserve">FONDO DE SOLIDARIDAD Y GARANTIA  FOSYGA </t>
  </si>
  <si>
    <t>TRANSFERENCIAS ETESA</t>
  </si>
  <si>
    <t xml:space="preserve">APORTES RECIBIDOS DEL DPTO. </t>
  </si>
  <si>
    <t>RECURSOS DEL BALANCE</t>
  </si>
  <si>
    <t>MATRIZ MINISTERIO DE SALUD Y PROTECCION SOCIAL</t>
  </si>
  <si>
    <t xml:space="preserve">ESFUERZO PROPIO </t>
  </si>
  <si>
    <t>RESOLUCIÓN</t>
  </si>
  <si>
    <t>PRESUPUESTO</t>
  </si>
  <si>
    <t>FUENTE DE INFORMACION</t>
  </si>
  <si>
    <t>SGP. REGIMEN SUBSIDIADO</t>
  </si>
  <si>
    <t xml:space="preserve">INVERSION CON RECURSOS  DE LIBRE DESTINACION </t>
  </si>
  <si>
    <t>2.5</t>
  </si>
  <si>
    <t>2.5.</t>
  </si>
  <si>
    <t>2.6.</t>
  </si>
  <si>
    <t>2.7.</t>
  </si>
  <si>
    <t>TOTAL 2012  $</t>
  </si>
  <si>
    <t>TOTAL 2013  $</t>
  </si>
  <si>
    <t>TOTAL 2014  $</t>
  </si>
  <si>
    <t>TOTAL 2015  $</t>
  </si>
  <si>
    <t>CONVENCIÓN</t>
  </si>
  <si>
    <t>La  Tabla Ilustra  la  proyección  de los  recursos  que ingresan  al Municipio  por  el  Sistema  General  de Participaciones  durante  los  años 2012 a 2015. los incrementos se explican a continuacion :</t>
  </si>
  <si>
    <t>1.2 PROYECCION DE INGRESOS POR  TRANSFERENCIAS</t>
  </si>
  <si>
    <t>SGP SALUD PUBLICA</t>
  </si>
  <si>
    <t>SGP PRESUPUESTO</t>
  </si>
  <si>
    <t xml:space="preserve">1.2.1 PROYECCION DE TRANSFERENCIAS PARA SALUD </t>
  </si>
  <si>
    <t>3.1  PROYECCION DE GASTOS CON INGRESOS CORRIENTES PERIODO 2012 A 2015</t>
  </si>
  <si>
    <t>3.2. GASTOS PRESUPUESTO 2012</t>
  </si>
  <si>
    <t>3.3. GASTOS PRESUPUESTO 2013</t>
  </si>
  <si>
    <t>3.4. GASTOS PRESUPUESTO 2014</t>
  </si>
  <si>
    <t>3.5. GASTOS PRESUPUESTO 2015</t>
  </si>
  <si>
    <t>Existe una diferencia entre los valores que estan consignados en el presupuesto y los que estan en la matriz del Ministerio de salud y protección social, estos deberan  ajustarse mediante acuerdo del Concejo municipal.  Para efectos del plan de Desarrollo se trabajo con los datos de la Matriz de Monto estimado de recursos RS 2012 del Ministerio de Salud y proteción social.</t>
  </si>
</sst>
</file>

<file path=xl/styles.xml><?xml version="1.0" encoding="utf-8"?>
<styleSheet xmlns="http://schemas.openxmlformats.org/spreadsheetml/2006/main">
  <numFmts count="5">
    <numFmt numFmtId="43" formatCode="_(* #,##0.00_);_(* \(#,##0.00\);_(* &quot;-&quot;??_);_(@_)"/>
    <numFmt numFmtId="164" formatCode="_ * #,##0.00_ ;_ * \-#,##0.00_ ;_ * &quot;-&quot;??_ ;_ @_ "/>
    <numFmt numFmtId="165" formatCode="_ * #,##0_ ;_ * \-#,##0_ ;_ * &quot;-&quot;??_ ;_ @_ "/>
    <numFmt numFmtId="166" formatCode="0.0%"/>
    <numFmt numFmtId="167" formatCode="_ * #,##0.000_ ;_ * \-#,##0.000_ ;_ * &quot;-&quot;??_ ;_ @_ "/>
  </numFmts>
  <fonts count="14">
    <font>
      <sz val="10"/>
      <name val="Arial"/>
    </font>
    <font>
      <sz val="10"/>
      <name val="Arial"/>
    </font>
    <font>
      <b/>
      <sz val="10"/>
      <name val="Arial"/>
      <family val="2"/>
    </font>
    <font>
      <b/>
      <sz val="11"/>
      <name val="Arial"/>
      <family val="2"/>
    </font>
    <font>
      <sz val="8"/>
      <name val="Arial"/>
      <family val="2"/>
    </font>
    <font>
      <sz val="9"/>
      <name val="Arial"/>
      <family val="2"/>
    </font>
    <font>
      <b/>
      <sz val="9"/>
      <name val="Arial"/>
      <family val="2"/>
    </font>
    <font>
      <sz val="10"/>
      <name val="Arial"/>
      <family val="2"/>
    </font>
    <font>
      <sz val="10"/>
      <color indexed="9"/>
      <name val="Arial"/>
      <family val="2"/>
    </font>
    <font>
      <b/>
      <sz val="10"/>
      <color indexed="9"/>
      <name val="Arial"/>
      <family val="2"/>
    </font>
    <font>
      <b/>
      <sz val="8"/>
      <name val="Arial"/>
      <family val="2"/>
    </font>
    <font>
      <sz val="9"/>
      <color indexed="9"/>
      <name val="Arial"/>
      <family val="2"/>
    </font>
    <font>
      <b/>
      <sz val="11"/>
      <name val="AR JULIAN"/>
    </font>
    <font>
      <sz val="10"/>
      <color theme="0"/>
      <name val="Arial"/>
      <family val="2"/>
    </font>
  </fonts>
  <fills count="12">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0" tint="-4.9989318521683403E-2"/>
        <bgColor indexed="64"/>
      </patternFill>
    </fill>
  </fills>
  <borders count="3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13">
    <xf numFmtId="0" fontId="0" fillId="0" borderId="0" xfId="0"/>
    <xf numFmtId="0" fontId="0" fillId="0" borderId="0" xfId="0" applyBorder="1"/>
    <xf numFmtId="0" fontId="3" fillId="0" borderId="0" xfId="0" applyFont="1" applyAlignment="1">
      <alignment vertical="center" wrapText="1"/>
    </xf>
    <xf numFmtId="0" fontId="2"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5" fillId="0" borderId="0" xfId="0" applyFont="1" applyBorder="1"/>
    <xf numFmtId="3" fontId="6" fillId="0" borderId="2" xfId="1" applyNumberFormat="1" applyFont="1" applyBorder="1" applyAlignment="1">
      <alignment vertical="center"/>
    </xf>
    <xf numFmtId="3" fontId="6" fillId="0" borderId="2" xfId="1" applyNumberFormat="1" applyFont="1" applyFill="1" applyBorder="1" applyAlignment="1">
      <alignment vertical="center"/>
    </xf>
    <xf numFmtId="0" fontId="2" fillId="0" borderId="0" xfId="0" applyFont="1" applyBorder="1" applyAlignment="1">
      <alignment horizontal="center" wrapText="1"/>
    </xf>
    <xf numFmtId="165" fontId="2" fillId="0" borderId="0" xfId="1" applyNumberFormat="1" applyFont="1" applyBorder="1"/>
    <xf numFmtId="165" fontId="2" fillId="0" borderId="0" xfId="1" applyNumberFormat="1" applyFont="1" applyFill="1" applyBorder="1"/>
    <xf numFmtId="165" fontId="2" fillId="0" borderId="0" xfId="1" applyNumberFormat="1" applyFont="1" applyBorder="1" applyAlignment="1">
      <alignment horizontal="right"/>
    </xf>
    <xf numFmtId="166" fontId="5" fillId="0" borderId="9" xfId="1" applyNumberFormat="1" applyFont="1" applyBorder="1" applyAlignment="1">
      <alignment horizontal="center"/>
    </xf>
    <xf numFmtId="1" fontId="5" fillId="0" borderId="9" xfId="1" applyNumberFormat="1" applyFont="1" applyBorder="1" applyAlignment="1">
      <alignment horizontal="center"/>
    </xf>
    <xf numFmtId="0" fontId="0" fillId="0" borderId="0" xfId="0" applyBorder="1" applyAlignment="1">
      <alignment wrapText="1"/>
    </xf>
    <xf numFmtId="0" fontId="0" fillId="0" borderId="0" xfId="0" applyFill="1" applyBorder="1" applyAlignment="1">
      <alignment horizontal="center"/>
    </xf>
    <xf numFmtId="1" fontId="5" fillId="0" borderId="0" xfId="0" applyNumberFormat="1" applyFont="1" applyFill="1" applyBorder="1" applyAlignment="1">
      <alignment horizontal="center"/>
    </xf>
    <xf numFmtId="0" fontId="0" fillId="0" borderId="0" xfId="0" applyFill="1" applyBorder="1"/>
    <xf numFmtId="1" fontId="5" fillId="0" borderId="9" xfId="0" applyNumberFormat="1" applyFont="1" applyFill="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3" fontId="8" fillId="0" borderId="0" xfId="0" applyNumberFormat="1" applyFont="1" applyBorder="1" applyAlignment="1">
      <alignment horizontal="center"/>
    </xf>
    <xf numFmtId="0" fontId="2" fillId="2" borderId="9" xfId="0" applyFont="1" applyFill="1" applyBorder="1" applyAlignment="1">
      <alignment horizontal="center" wrapText="1"/>
    </xf>
    <xf numFmtId="0" fontId="2" fillId="2" borderId="9" xfId="0" applyFont="1" applyFill="1" applyBorder="1" applyAlignment="1">
      <alignment horizontal="center"/>
    </xf>
    <xf numFmtId="0" fontId="2" fillId="0" borderId="0" xfId="0" applyFont="1" applyFill="1" applyBorder="1" applyAlignment="1">
      <alignment horizontal="center"/>
    </xf>
    <xf numFmtId="0" fontId="8" fillId="0" borderId="0" xfId="0" applyFont="1" applyBorder="1"/>
    <xf numFmtId="0" fontId="8" fillId="0" borderId="0" xfId="0" applyFont="1" applyFill="1" applyBorder="1"/>
    <xf numFmtId="0" fontId="0" fillId="0" borderId="0" xfId="0" applyBorder="1" applyAlignment="1">
      <alignment horizontal="left"/>
    </xf>
    <xf numFmtId="165" fontId="7" fillId="0" borderId="9" xfId="1" applyNumberFormat="1" applyFont="1" applyBorder="1" applyAlignment="1">
      <alignment horizontal="center" vertical="center" wrapText="1"/>
    </xf>
    <xf numFmtId="4" fontId="0" fillId="0" borderId="0" xfId="0" applyNumberFormat="1"/>
    <xf numFmtId="0" fontId="0" fillId="0" borderId="0" xfId="0" applyBorder="1" applyAlignment="1">
      <alignment horizontal="center" wrapText="1"/>
    </xf>
    <xf numFmtId="165" fontId="0" fillId="0" borderId="0" xfId="0" applyNumberFormat="1" applyBorder="1"/>
    <xf numFmtId="0" fontId="7" fillId="0" borderId="0" xfId="0" applyFont="1" applyBorder="1"/>
    <xf numFmtId="0" fontId="8" fillId="0" borderId="0" xfId="0" applyFont="1" applyBorder="1" applyAlignment="1">
      <alignment wrapText="1"/>
    </xf>
    <xf numFmtId="0" fontId="11" fillId="3" borderId="0" xfId="0" applyFont="1" applyFill="1" applyBorder="1"/>
    <xf numFmtId="3" fontId="11" fillId="3" borderId="0" xfId="0" applyNumberFormat="1" applyFont="1" applyFill="1" applyBorder="1"/>
    <xf numFmtId="3" fontId="0" fillId="0" borderId="0" xfId="0" applyNumberFormat="1" applyBorder="1"/>
    <xf numFmtId="3" fontId="2" fillId="2" borderId="9" xfId="0" applyNumberFormat="1" applyFont="1" applyFill="1" applyBorder="1" applyAlignment="1">
      <alignment horizontal="center"/>
    </xf>
    <xf numFmtId="3" fontId="0" fillId="0" borderId="9" xfId="1" applyNumberFormat="1" applyFont="1" applyBorder="1" applyAlignment="1">
      <alignment horizontal="center" wrapText="1"/>
    </xf>
    <xf numFmtId="0" fontId="2" fillId="0" borderId="0" xfId="0" applyFont="1" applyBorder="1" applyAlignment="1">
      <alignment horizontal="center" wrapText="1"/>
    </xf>
    <xf numFmtId="0" fontId="2" fillId="0" borderId="0" xfId="0" applyFont="1" applyAlignment="1">
      <alignment horizontal="center" vertical="center" wrapText="1"/>
    </xf>
    <xf numFmtId="165" fontId="9" fillId="0" borderId="0" xfId="0" applyNumberFormat="1" applyFont="1" applyBorder="1" applyAlignment="1">
      <alignment horizontal="center" wrapText="1"/>
    </xf>
    <xf numFmtId="165" fontId="0" fillId="0" borderId="10" xfId="1" applyNumberFormat="1" applyFont="1" applyBorder="1" applyAlignment="1">
      <alignment horizontal="center" vertical="center" wrapText="1"/>
    </xf>
    <xf numFmtId="0" fontId="5" fillId="0" borderId="0" xfId="0" applyFont="1" applyBorder="1" applyAlignment="1">
      <alignment horizontal="left" vertical="center" wrapText="1"/>
    </xf>
    <xf numFmtId="3" fontId="0" fillId="0" borderId="9" xfId="1" applyNumberFormat="1" applyFont="1" applyBorder="1" applyAlignment="1">
      <alignment horizontal="center" wrapText="1"/>
    </xf>
    <xf numFmtId="3" fontId="2" fillId="0" borderId="9" xfId="0" applyNumberFormat="1" applyFont="1" applyBorder="1" applyAlignment="1">
      <alignment horizontal="center" wrapText="1"/>
    </xf>
    <xf numFmtId="0" fontId="5" fillId="4" borderId="0" xfId="0" applyFont="1" applyFill="1" applyBorder="1"/>
    <xf numFmtId="0" fontId="5" fillId="5" borderId="0" xfId="0" applyFont="1" applyFill="1" applyBorder="1"/>
    <xf numFmtId="0" fontId="5" fillId="6" borderId="0" xfId="0" applyFont="1" applyFill="1" applyBorder="1"/>
    <xf numFmtId="0" fontId="5" fillId="7" borderId="0" xfId="0" applyFont="1" applyFill="1" applyBorder="1"/>
    <xf numFmtId="0" fontId="5" fillId="8" borderId="0" xfId="0" applyFont="1" applyFill="1" applyBorder="1"/>
    <xf numFmtId="0" fontId="5" fillId="9" borderId="0" xfId="0" applyFont="1" applyFill="1" applyBorder="1"/>
    <xf numFmtId="0" fontId="5" fillId="10" borderId="0" xfId="0" applyFont="1" applyFill="1" applyBorder="1"/>
    <xf numFmtId="167" fontId="2" fillId="0" borderId="0" xfId="1" applyNumberFormat="1" applyFont="1" applyBorder="1"/>
    <xf numFmtId="165" fontId="6" fillId="0" borderId="0" xfId="1" applyNumberFormat="1" applyFont="1" applyBorder="1" applyAlignment="1">
      <alignment horizontal="center"/>
    </xf>
    <xf numFmtId="1" fontId="5" fillId="0" borderId="0" xfId="1" applyNumberFormat="1" applyFont="1" applyBorder="1" applyAlignment="1">
      <alignment horizontal="center"/>
    </xf>
    <xf numFmtId="166" fontId="5" fillId="0" borderId="0" xfId="1" applyNumberFormat="1" applyFont="1" applyBorder="1" applyAlignment="1">
      <alignment horizontal="center"/>
    </xf>
    <xf numFmtId="166" fontId="5"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2" fillId="0" borderId="14" xfId="0" applyFont="1" applyFill="1" applyBorder="1" applyAlignment="1">
      <alignment horizontal="center"/>
    </xf>
    <xf numFmtId="165" fontId="0" fillId="0" borderId="9" xfId="1" applyNumberFormat="1" applyFont="1" applyBorder="1" applyAlignment="1">
      <alignment horizontal="center" vertical="center" wrapText="1"/>
    </xf>
    <xf numFmtId="0" fontId="0" fillId="0" borderId="9" xfId="0" applyBorder="1"/>
    <xf numFmtId="0" fontId="2" fillId="0" borderId="0" xfId="0" applyFont="1" applyBorder="1" applyAlignment="1">
      <alignment wrapText="1"/>
    </xf>
    <xf numFmtId="0" fontId="2" fillId="0" borderId="0" xfId="0" applyFont="1" applyAlignment="1">
      <alignment vertical="center" wrapText="1"/>
    </xf>
    <xf numFmtId="0" fontId="2" fillId="2" borderId="9" xfId="0" applyFont="1" applyFill="1" applyBorder="1" applyAlignment="1">
      <alignment horizontal="center" vertical="center" wrapText="1"/>
    </xf>
    <xf numFmtId="0" fontId="0" fillId="0" borderId="9" xfId="0" applyBorder="1" applyAlignment="1">
      <alignment horizontal="center" vertical="center"/>
    </xf>
    <xf numFmtId="0" fontId="2" fillId="0" borderId="8" xfId="0" applyFont="1" applyBorder="1" applyAlignment="1">
      <alignment horizontal="center" vertical="center" wrapText="1"/>
    </xf>
    <xf numFmtId="0" fontId="7" fillId="0" borderId="0" xfId="0" applyFont="1" applyBorder="1" applyAlignment="1">
      <alignment horizontal="center" wrapText="1"/>
    </xf>
    <xf numFmtId="0" fontId="12" fillId="0" borderId="0" xfId="0" applyFont="1" applyBorder="1" applyAlignment="1">
      <alignment wrapText="1"/>
    </xf>
    <xf numFmtId="0" fontId="12" fillId="0" borderId="0" xfId="0" applyFont="1" applyBorder="1" applyAlignment="1">
      <alignment horizontal="center" wrapText="1"/>
    </xf>
    <xf numFmtId="0" fontId="5" fillId="0" borderId="0" xfId="0" applyFont="1" applyBorder="1" applyAlignment="1">
      <alignment horizontal="center" vertical="center" wrapText="1"/>
    </xf>
    <xf numFmtId="165" fontId="7" fillId="0" borderId="0" xfId="1" applyNumberFormat="1" applyFont="1" applyBorder="1" applyAlignment="1">
      <alignment horizontal="center" vertical="center" wrapText="1"/>
    </xf>
    <xf numFmtId="0" fontId="4" fillId="0" borderId="1" xfId="0" applyFont="1" applyBorder="1" applyAlignment="1">
      <alignment wrapText="1"/>
    </xf>
    <xf numFmtId="0" fontId="4" fillId="0" borderId="0" xfId="0" applyFont="1" applyBorder="1" applyAlignment="1">
      <alignment wrapText="1"/>
    </xf>
    <xf numFmtId="0" fontId="2" fillId="2" borderId="10" xfId="0" applyFont="1" applyFill="1" applyBorder="1" applyAlignment="1">
      <alignment horizontal="center" vertical="center" wrapText="1"/>
    </xf>
    <xf numFmtId="0" fontId="5" fillId="0" borderId="0" xfId="0" applyFont="1" applyBorder="1" applyAlignment="1">
      <alignment wrapText="1"/>
    </xf>
    <xf numFmtId="165" fontId="6" fillId="0" borderId="9" xfId="1" applyNumberFormat="1" applyFont="1" applyBorder="1" applyAlignment="1">
      <alignment horizontal="center"/>
    </xf>
    <xf numFmtId="13" fontId="10" fillId="2" borderId="2" xfId="0" applyNumberFormat="1" applyFont="1" applyFill="1" applyBorder="1" applyAlignment="1">
      <alignment horizontal="center"/>
    </xf>
    <xf numFmtId="0" fontId="2" fillId="2" borderId="9" xfId="0" applyFont="1" applyFill="1" applyBorder="1" applyAlignment="1">
      <alignment horizontal="center" wrapText="1"/>
    </xf>
    <xf numFmtId="0" fontId="2" fillId="2" borderId="2" xfId="0" applyFont="1" applyFill="1" applyBorder="1" applyAlignment="1">
      <alignment horizontal="center" vertical="center"/>
    </xf>
    <xf numFmtId="13" fontId="2" fillId="2" borderId="2" xfId="0" applyNumberFormat="1"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165" fontId="2" fillId="0" borderId="0" xfId="0" applyNumberFormat="1" applyFont="1" applyBorder="1" applyAlignment="1">
      <alignment horizontal="center" wrapText="1"/>
    </xf>
    <xf numFmtId="165" fontId="2" fillId="0" borderId="9" xfId="0" applyNumberFormat="1" applyFont="1" applyBorder="1" applyAlignment="1">
      <alignment horizontal="center" wrapText="1"/>
    </xf>
    <xf numFmtId="0" fontId="2" fillId="0" borderId="0" xfId="0" applyFont="1" applyBorder="1"/>
    <xf numFmtId="0" fontId="7" fillId="0" borderId="9" xfId="0" applyFont="1" applyBorder="1"/>
    <xf numFmtId="165" fontId="2" fillId="0" borderId="0" xfId="0" applyNumberFormat="1" applyFont="1" applyAlignment="1">
      <alignment horizontal="center" vertical="center" wrapText="1"/>
    </xf>
    <xf numFmtId="165" fontId="2" fillId="0" borderId="0" xfId="0" applyNumberFormat="1" applyFont="1" applyBorder="1" applyAlignment="1">
      <alignment wrapText="1"/>
    </xf>
    <xf numFmtId="0" fontId="2" fillId="0" borderId="0" xfId="0" applyFont="1" applyBorder="1" applyAlignment="1">
      <alignment horizontal="center" wrapText="1"/>
    </xf>
    <xf numFmtId="165" fontId="5" fillId="0" borderId="0" xfId="0" applyNumberFormat="1" applyFont="1" applyBorder="1"/>
    <xf numFmtId="3" fontId="11" fillId="3" borderId="0" xfId="0" applyNumberFormat="1" applyFont="1" applyFill="1" applyBorder="1" applyAlignment="1">
      <alignment wrapText="1"/>
    </xf>
    <xf numFmtId="0" fontId="7" fillId="0" borderId="9" xfId="0" applyFont="1" applyBorder="1" applyAlignment="1">
      <alignment wrapText="1"/>
    </xf>
    <xf numFmtId="0" fontId="7" fillId="0" borderId="9" xfId="0" applyFont="1" applyFill="1" applyBorder="1"/>
    <xf numFmtId="0" fontId="0" fillId="0" borderId="9" xfId="0" applyFont="1" applyFill="1" applyBorder="1" applyAlignment="1">
      <alignment wrapText="1"/>
    </xf>
    <xf numFmtId="3" fontId="2" fillId="0" borderId="8" xfId="0" applyNumberFormat="1" applyFont="1" applyBorder="1" applyAlignment="1">
      <alignment horizontal="center" wrapText="1"/>
    </xf>
    <xf numFmtId="3" fontId="6" fillId="0" borderId="8" xfId="0" applyNumberFormat="1" applyFont="1" applyBorder="1" applyAlignment="1">
      <alignment horizontal="center" wrapText="1"/>
    </xf>
    <xf numFmtId="3" fontId="0" fillId="0" borderId="0" xfId="1" applyNumberFormat="1" applyFont="1" applyFill="1" applyBorder="1" applyAlignment="1">
      <alignment horizontal="center" wrapText="1"/>
    </xf>
    <xf numFmtId="0" fontId="10" fillId="0" borderId="0" xfId="0" applyFont="1" applyFill="1" applyBorder="1" applyAlignment="1">
      <alignment horizontal="center" wrapText="1"/>
    </xf>
    <xf numFmtId="3" fontId="2" fillId="0" borderId="0" xfId="0" applyNumberFormat="1" applyFont="1" applyFill="1" applyBorder="1" applyAlignment="1">
      <alignment horizontal="center" wrapText="1"/>
    </xf>
    <xf numFmtId="0" fontId="10" fillId="0" borderId="0" xfId="0" applyFont="1" applyFill="1" applyBorder="1" applyAlignment="1">
      <alignment horizontal="center"/>
    </xf>
    <xf numFmtId="165" fontId="2" fillId="0" borderId="9" xfId="0" applyNumberFormat="1" applyFont="1" applyBorder="1" applyAlignment="1">
      <alignment horizontal="center" wrapText="1"/>
    </xf>
    <xf numFmtId="165" fontId="2" fillId="0" borderId="0" xfId="0" applyNumberFormat="1" applyFont="1" applyBorder="1" applyAlignment="1">
      <alignment horizontal="center" wrapText="1"/>
    </xf>
    <xf numFmtId="3" fontId="2" fillId="0" borderId="0" xfId="0" applyNumberFormat="1" applyFont="1" applyBorder="1" applyAlignment="1">
      <alignment horizontal="center" wrapText="1"/>
    </xf>
    <xf numFmtId="3" fontId="6" fillId="0" borderId="0" xfId="0" applyNumberFormat="1" applyFont="1" applyBorder="1" applyAlignment="1">
      <alignment horizontal="center" wrapText="1"/>
    </xf>
    <xf numFmtId="0" fontId="2" fillId="2" borderId="11" xfId="0" applyFont="1" applyFill="1" applyBorder="1" applyAlignment="1">
      <alignment horizontal="center"/>
    </xf>
    <xf numFmtId="3" fontId="0" fillId="0" borderId="11" xfId="1" applyNumberFormat="1" applyFont="1" applyBorder="1" applyAlignment="1">
      <alignment horizontal="center" wrapText="1"/>
    </xf>
    <xf numFmtId="3" fontId="2" fillId="0" borderId="27" xfId="0" applyNumberFormat="1" applyFont="1" applyBorder="1" applyAlignment="1">
      <alignment horizontal="center" wrapText="1"/>
    </xf>
    <xf numFmtId="3" fontId="0" fillId="0" borderId="0" xfId="1" applyNumberFormat="1" applyFont="1" applyBorder="1" applyAlignment="1">
      <alignment horizontal="center" wrapText="1"/>
    </xf>
    <xf numFmtId="3" fontId="0" fillId="0" borderId="6" xfId="1" applyNumberFormat="1" applyFont="1" applyBorder="1" applyAlignment="1">
      <alignment horizontal="center" wrapText="1"/>
    </xf>
    <xf numFmtId="3" fontId="2" fillId="0" borderId="6" xfId="0" applyNumberFormat="1" applyFont="1" applyBorder="1" applyAlignment="1">
      <alignment horizontal="center" wrapText="1"/>
    </xf>
    <xf numFmtId="0" fontId="2" fillId="0" borderId="6" xfId="0" applyFont="1" applyFill="1" applyBorder="1" applyAlignment="1">
      <alignment horizontal="center"/>
    </xf>
    <xf numFmtId="0" fontId="10" fillId="2" borderId="9" xfId="0" applyFont="1" applyFill="1" applyBorder="1" applyAlignment="1">
      <alignment horizontal="center" wrapText="1"/>
    </xf>
    <xf numFmtId="0" fontId="2" fillId="2" borderId="9" xfId="0" applyFont="1" applyFill="1" applyBorder="1" applyAlignment="1">
      <alignment horizontal="center" wrapText="1"/>
    </xf>
    <xf numFmtId="165" fontId="2" fillId="0" borderId="0" xfId="0" applyNumberFormat="1" applyFont="1" applyBorder="1" applyAlignment="1">
      <alignment horizontal="center" wrapText="1"/>
    </xf>
    <xf numFmtId="0" fontId="2" fillId="0" borderId="0" xfId="0" applyFont="1" applyBorder="1" applyAlignment="1">
      <alignment horizontal="center" wrapText="1"/>
    </xf>
    <xf numFmtId="0" fontId="7" fillId="0" borderId="9" xfId="0" applyFont="1" applyBorder="1" applyAlignment="1">
      <alignment horizontal="left" wrapText="1"/>
    </xf>
    <xf numFmtId="0" fontId="0" fillId="0" borderId="9" xfId="0" applyBorder="1" applyAlignment="1">
      <alignment horizontal="left" wrapText="1"/>
    </xf>
    <xf numFmtId="3" fontId="0" fillId="0" borderId="9" xfId="1" applyNumberFormat="1" applyFont="1" applyBorder="1" applyAlignment="1">
      <alignment horizontal="center" wrapText="1"/>
    </xf>
    <xf numFmtId="0" fontId="2" fillId="0" borderId="9" xfId="0" applyFont="1" applyBorder="1" applyAlignment="1">
      <alignment horizontal="center" wrapText="1"/>
    </xf>
    <xf numFmtId="3" fontId="2" fillId="0" borderId="9" xfId="0" applyNumberFormat="1" applyFont="1" applyBorder="1" applyAlignment="1">
      <alignment horizontal="center" wrapText="1"/>
    </xf>
    <xf numFmtId="0" fontId="0" fillId="0" borderId="0" xfId="0" applyBorder="1" applyAlignment="1"/>
    <xf numFmtId="0" fontId="13" fillId="0" borderId="0" xfId="0" applyFont="1" applyBorder="1"/>
    <xf numFmtId="0" fontId="13" fillId="0" borderId="0" xfId="0" applyFont="1" applyFill="1" applyBorder="1"/>
    <xf numFmtId="165" fontId="2" fillId="0" borderId="9" xfId="1" applyNumberFormat="1" applyFont="1" applyBorder="1" applyAlignment="1">
      <alignment horizontal="center" vertical="center" wrapText="1"/>
    </xf>
    <xf numFmtId="165" fontId="2" fillId="0" borderId="9" xfId="1" applyNumberFormat="1" applyFont="1" applyBorder="1" applyAlignment="1">
      <alignment vertical="center" wrapText="1"/>
    </xf>
    <xf numFmtId="164" fontId="4" fillId="11" borderId="5" xfId="1" quotePrefix="1" applyFont="1" applyFill="1" applyBorder="1" applyAlignment="1">
      <alignment vertical="center"/>
    </xf>
    <xf numFmtId="165" fontId="5" fillId="11" borderId="12" xfId="1" applyNumberFormat="1" applyFont="1" applyFill="1" applyBorder="1" applyAlignment="1">
      <alignment vertical="center"/>
    </xf>
    <xf numFmtId="165" fontId="5" fillId="11" borderId="3" xfId="1" applyNumberFormat="1" applyFont="1" applyFill="1" applyBorder="1" applyAlignment="1">
      <alignment vertical="center"/>
    </xf>
    <xf numFmtId="165" fontId="5" fillId="11" borderId="5" xfId="1" applyNumberFormat="1" applyFont="1" applyFill="1" applyBorder="1" applyAlignment="1">
      <alignment vertical="center"/>
    </xf>
    <xf numFmtId="165" fontId="4" fillId="11" borderId="4" xfId="1" applyNumberFormat="1" applyFont="1" applyFill="1" applyBorder="1" applyAlignment="1">
      <alignment vertical="center"/>
    </xf>
    <xf numFmtId="165" fontId="5" fillId="11" borderId="4" xfId="1" applyNumberFormat="1" applyFont="1" applyFill="1" applyBorder="1" applyAlignment="1">
      <alignment vertical="center"/>
    </xf>
    <xf numFmtId="165" fontId="4" fillId="0" borderId="3" xfId="1" applyNumberFormat="1" applyFont="1" applyFill="1" applyBorder="1" applyAlignment="1">
      <alignment vertical="center"/>
    </xf>
    <xf numFmtId="165" fontId="5" fillId="0" borderId="3" xfId="1" applyNumberFormat="1" applyFont="1" applyFill="1" applyBorder="1" applyAlignment="1">
      <alignment vertical="center"/>
    </xf>
    <xf numFmtId="165" fontId="5" fillId="0" borderId="4" xfId="1" applyNumberFormat="1" applyFont="1" applyFill="1" applyBorder="1" applyAlignment="1">
      <alignment vertical="center"/>
    </xf>
    <xf numFmtId="165" fontId="4" fillId="0" borderId="4" xfId="1" applyNumberFormat="1" applyFont="1" applyFill="1" applyBorder="1" applyAlignment="1">
      <alignment vertical="center"/>
    </xf>
    <xf numFmtId="43" fontId="0" fillId="0" borderId="0" xfId="0" applyNumberFormat="1" applyBorder="1"/>
    <xf numFmtId="164" fontId="4" fillId="0" borderId="1" xfId="1" applyFont="1" applyBorder="1" applyAlignment="1">
      <alignment wrapText="1"/>
    </xf>
    <xf numFmtId="43" fontId="2" fillId="0" borderId="0" xfId="0" applyNumberFormat="1" applyFont="1" applyBorder="1" applyAlignment="1">
      <alignment horizontal="center" wrapText="1"/>
    </xf>
    <xf numFmtId="0" fontId="3" fillId="0" borderId="0" xfId="0" applyFont="1" applyBorder="1" applyAlignment="1">
      <alignment horizontal="left"/>
    </xf>
    <xf numFmtId="3" fontId="0" fillId="0" borderId="9" xfId="1"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0" fontId="7" fillId="0" borderId="11" xfId="0" applyFont="1" applyBorder="1" applyAlignment="1">
      <alignment wrapText="1"/>
    </xf>
    <xf numFmtId="0" fontId="7" fillId="0" borderId="15" xfId="0" applyFont="1" applyBorder="1" applyAlignment="1">
      <alignment wrapText="1"/>
    </xf>
    <xf numFmtId="0" fontId="2" fillId="2" borderId="9" xfId="0" applyFont="1" applyFill="1" applyBorder="1" applyAlignment="1">
      <alignment horizontal="center" wrapText="1"/>
    </xf>
    <xf numFmtId="0" fontId="7" fillId="0" borderId="9" xfId="0" applyFont="1" applyBorder="1" applyAlignment="1">
      <alignment horizontal="center" vertical="center" wrapText="1"/>
    </xf>
    <xf numFmtId="0" fontId="2" fillId="0" borderId="9" xfId="0" applyFont="1" applyBorder="1" applyAlignment="1">
      <alignment horizontal="center" wrapText="1"/>
    </xf>
    <xf numFmtId="0" fontId="0" fillId="0" borderId="0" xfId="0" applyBorder="1" applyAlignment="1">
      <alignment horizontal="left"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0" xfId="0" applyFont="1" applyFill="1" applyBorder="1" applyAlignment="1">
      <alignment horizontal="center" wrapText="1"/>
    </xf>
    <xf numFmtId="0" fontId="2" fillId="0" borderId="0" xfId="0" applyFont="1" applyBorder="1" applyAlignment="1">
      <alignment horizontal="center" wrapText="1"/>
    </xf>
    <xf numFmtId="0" fontId="7" fillId="0" borderId="9" xfId="0" applyFont="1" applyBorder="1" applyAlignment="1"/>
    <xf numFmtId="165" fontId="2" fillId="0" borderId="9" xfId="0" applyNumberFormat="1" applyFont="1" applyBorder="1" applyAlignment="1">
      <alignment horizontal="center" wrapText="1"/>
    </xf>
    <xf numFmtId="0" fontId="2" fillId="0" borderId="0" xfId="0" applyFont="1" applyBorder="1" applyAlignment="1">
      <alignment horizontal="center"/>
    </xf>
    <xf numFmtId="165" fontId="2" fillId="0" borderId="0" xfId="0" applyNumberFormat="1" applyFont="1" applyBorder="1" applyAlignment="1">
      <alignment horizontal="center" wrapText="1"/>
    </xf>
    <xf numFmtId="0" fontId="12" fillId="0" borderId="0" xfId="0" applyFont="1" applyBorder="1" applyAlignment="1">
      <alignment horizontal="center" wrapText="1"/>
    </xf>
    <xf numFmtId="0" fontId="2" fillId="0" borderId="0" xfId="0" applyFont="1" applyAlignment="1">
      <alignment horizontal="center" vertical="center" wrapText="1"/>
    </xf>
    <xf numFmtId="0" fontId="2" fillId="0" borderId="0" xfId="0" applyFont="1" applyBorder="1" applyAlignment="1">
      <alignment horizontal="left"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5" fillId="11" borderId="25" xfId="0" applyFont="1" applyFill="1" applyBorder="1" applyAlignment="1">
      <alignment horizontal="left" vertical="center" wrapText="1"/>
    </xf>
    <xf numFmtId="0" fontId="5" fillId="11" borderId="2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65" fontId="9" fillId="0" borderId="0" xfId="0" applyNumberFormat="1" applyFont="1" applyBorder="1" applyAlignment="1">
      <alignment horizontal="center" wrapText="1"/>
    </xf>
    <xf numFmtId="0" fontId="7" fillId="0" borderId="0" xfId="0" applyFont="1" applyBorder="1" applyAlignment="1">
      <alignment horizontal="left" wrapText="1"/>
    </xf>
    <xf numFmtId="0" fontId="5" fillId="0" borderId="0" xfId="0" applyFont="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11" borderId="19" xfId="0" applyFont="1" applyFill="1" applyBorder="1" applyAlignment="1">
      <alignment horizontal="left" vertical="center" wrapText="1"/>
    </xf>
    <xf numFmtId="0" fontId="5" fillId="11"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6" fillId="0" borderId="16" xfId="0" applyFont="1" applyBorder="1" applyAlignment="1">
      <alignment horizontal="center" wrapText="1"/>
    </xf>
    <xf numFmtId="0" fontId="6" fillId="0" borderId="7" xfId="0" applyFont="1" applyBorder="1" applyAlignment="1">
      <alignment horizontal="center" wrapText="1"/>
    </xf>
    <xf numFmtId="0" fontId="5" fillId="0" borderId="0" xfId="0" applyFont="1" applyBorder="1" applyAlignment="1">
      <alignment horizontal="center" vertical="center" wrapText="1"/>
    </xf>
    <xf numFmtId="0" fontId="6" fillId="0" borderId="28" xfId="0" applyFont="1" applyBorder="1" applyAlignment="1">
      <alignment horizontal="left"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0" fillId="0" borderId="0" xfId="0" applyBorder="1" applyAlignment="1">
      <alignment horizontal="center" wrapText="1"/>
    </xf>
    <xf numFmtId="0" fontId="2" fillId="0" borderId="0" xfId="0" applyFont="1" applyBorder="1" applyAlignment="1">
      <alignment horizontal="left" vertical="center" wrapText="1"/>
    </xf>
    <xf numFmtId="3" fontId="6" fillId="0" borderId="9" xfId="0" applyNumberFormat="1" applyFont="1" applyBorder="1" applyAlignment="1">
      <alignment horizontal="center" wrapText="1"/>
    </xf>
    <xf numFmtId="0" fontId="3" fillId="0" borderId="0" xfId="0" applyFont="1" applyBorder="1" applyAlignment="1">
      <alignment horizontal="left"/>
    </xf>
    <xf numFmtId="0" fontId="7" fillId="0" borderId="9" xfId="0" applyFont="1" applyBorder="1" applyAlignment="1">
      <alignment horizontal="left" wrapText="1"/>
    </xf>
    <xf numFmtId="0" fontId="0" fillId="0" borderId="9" xfId="0" applyBorder="1" applyAlignment="1">
      <alignment horizontal="left" wrapText="1"/>
    </xf>
    <xf numFmtId="3" fontId="0" fillId="0" borderId="9" xfId="1" applyNumberFormat="1" applyFont="1" applyBorder="1" applyAlignment="1">
      <alignment horizontal="center" wrapText="1"/>
    </xf>
    <xf numFmtId="3" fontId="5" fillId="0" borderId="9" xfId="1" applyNumberFormat="1" applyFont="1" applyBorder="1" applyAlignment="1">
      <alignment horizontal="center" wrapText="1"/>
    </xf>
    <xf numFmtId="3" fontId="2" fillId="0" borderId="9" xfId="0" applyNumberFormat="1" applyFont="1" applyBorder="1" applyAlignment="1">
      <alignment horizontal="center" wrapText="1"/>
    </xf>
    <xf numFmtId="0" fontId="13" fillId="0" borderId="0" xfId="0" applyFont="1" applyBorder="1" applyAlignment="1">
      <alignment horizontal="left" wrapText="1"/>
    </xf>
    <xf numFmtId="3" fontId="13" fillId="0" borderId="0" xfId="1" applyNumberFormat="1" applyFont="1" applyBorder="1" applyAlignment="1">
      <alignment horizontal="center" wrapText="1"/>
    </xf>
    <xf numFmtId="43" fontId="7" fillId="0" borderId="11" xfId="0" applyNumberFormat="1" applyFont="1" applyBorder="1" applyAlignment="1">
      <alignment wrapText="1"/>
    </xf>
    <xf numFmtId="43" fontId="7" fillId="0" borderId="15" xfId="0" applyNumberFormat="1" applyFont="1" applyBorder="1" applyAlignment="1">
      <alignment wrapText="1"/>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164" fontId="7" fillId="0" borderId="6" xfId="0" applyNumberFormat="1" applyFont="1" applyBorder="1" applyAlignment="1">
      <alignment horizontal="center" wrapText="1"/>
    </xf>
    <xf numFmtId="0" fontId="7" fillId="0" borderId="23" xfId="0" applyFont="1" applyBorder="1" applyAlignment="1">
      <alignment horizontal="center" wrapText="1"/>
    </xf>
    <xf numFmtId="0" fontId="7" fillId="0" borderId="11" xfId="0" applyFont="1" applyBorder="1" applyAlignment="1">
      <alignment horizontal="center" wrapText="1"/>
    </xf>
    <xf numFmtId="0" fontId="7" fillId="0" borderId="15" xfId="0" applyFont="1" applyBorder="1" applyAlignment="1">
      <alignment horizontal="center" wrapText="1"/>
    </xf>
    <xf numFmtId="0" fontId="7" fillId="0" borderId="0"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32" xfId="0" applyFont="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a:t>PROYECCION RENTAS PROPIAS</a:t>
            </a:r>
          </a:p>
        </c:rich>
      </c:tx>
      <c:layout>
        <c:manualLayout>
          <c:xMode val="edge"/>
          <c:yMode val="edge"/>
          <c:x val="0.17469460987427335"/>
          <c:y val="1.9587684508199862E-2"/>
        </c:manualLayout>
      </c:layout>
      <c:spPr>
        <a:noFill/>
        <a:ln w="25400">
          <a:noFill/>
        </a:ln>
      </c:spPr>
    </c:title>
    <c:view3D>
      <c:depthPercent val="100"/>
      <c:rAngAx val="1"/>
    </c:view3D>
    <c:plotArea>
      <c:layout>
        <c:manualLayout>
          <c:layoutTarget val="inner"/>
          <c:xMode val="edge"/>
          <c:yMode val="edge"/>
          <c:x val="5.5766793409378977E-2"/>
          <c:y val="0.13887523364790322"/>
          <c:w val="0.94423320659062104"/>
          <c:h val="0.68350390444370634"/>
        </c:manualLayout>
      </c:layout>
      <c:bar3DChart>
        <c:barDir val="col"/>
        <c:grouping val="stacked"/>
        <c:ser>
          <c:idx val="0"/>
          <c:order val="0"/>
          <c:dLbls>
            <c:dLbl>
              <c:idx val="0"/>
              <c:layout>
                <c:manualLayout>
                  <c:x val="-2.7777777777777796E-3"/>
                  <c:y val="-0.22685185185185186"/>
                </c:manualLayout>
              </c:layout>
              <c:spPr>
                <a:noFill/>
                <a:ln w="25400">
                  <a:noFill/>
                </a:ln>
              </c:spPr>
              <c:txPr>
                <a:bodyPr/>
                <a:lstStyle/>
                <a:p>
                  <a:pPr>
                    <a:defRPr/>
                  </a:pPr>
                  <a:endParaRPr lang="es-CO"/>
                </a:p>
              </c:txPr>
              <c:showVal val="1"/>
            </c:dLbl>
            <c:dLbl>
              <c:idx val="1"/>
              <c:layout>
                <c:manualLayout>
                  <c:x val="1.9444444444444445E-2"/>
                  <c:y val="-0.25"/>
                </c:manualLayout>
              </c:layout>
              <c:spPr>
                <a:noFill/>
                <a:ln w="25400">
                  <a:noFill/>
                </a:ln>
              </c:spPr>
              <c:txPr>
                <a:bodyPr/>
                <a:lstStyle/>
                <a:p>
                  <a:pPr>
                    <a:defRPr/>
                  </a:pPr>
                  <a:endParaRPr lang="es-CO"/>
                </a:p>
              </c:txPr>
              <c:showVal val="1"/>
            </c:dLbl>
            <c:dLbl>
              <c:idx val="2"/>
              <c:layout>
                <c:manualLayout>
                  <c:x val="1.3888888888888892E-2"/>
                  <c:y val="-0.3009259259259261"/>
                </c:manualLayout>
              </c:layout>
              <c:spPr>
                <a:noFill/>
                <a:ln w="25400">
                  <a:noFill/>
                </a:ln>
              </c:spPr>
              <c:txPr>
                <a:bodyPr/>
                <a:lstStyle/>
                <a:p>
                  <a:pPr>
                    <a:defRPr/>
                  </a:pPr>
                  <a:endParaRPr lang="es-CO"/>
                </a:p>
              </c:txPr>
              <c:showVal val="1"/>
            </c:dLbl>
            <c:dLbl>
              <c:idx val="3"/>
              <c:layout>
                <c:manualLayout>
                  <c:x val="1.3645898825384469E-2"/>
                  <c:y val="-0.35054223232782161"/>
                </c:manualLayout>
              </c:layout>
              <c:spPr>
                <a:noFill/>
                <a:ln w="25400">
                  <a:noFill/>
                </a:ln>
              </c:spPr>
              <c:txPr>
                <a:bodyPr/>
                <a:lstStyle/>
                <a:p>
                  <a:pPr>
                    <a:defRPr/>
                  </a:pPr>
                  <a:endParaRPr lang="es-CO"/>
                </a:p>
              </c:txPr>
              <c:showVal val="1"/>
            </c:dLbl>
            <c:spPr>
              <a:noFill/>
              <a:ln w="25400">
                <a:noFill/>
              </a:ln>
            </c:spPr>
            <c:showVal val="1"/>
          </c:dLbls>
          <c:cat>
            <c:numRef>
              <c:f>Hoja1!$E$14:$H$14</c:f>
              <c:numCache>
                <c:formatCode>General</c:formatCode>
                <c:ptCount val="4"/>
                <c:pt idx="0">
                  <c:v>2012</c:v>
                </c:pt>
                <c:pt idx="1">
                  <c:v>2013</c:v>
                </c:pt>
                <c:pt idx="2">
                  <c:v>2014</c:v>
                </c:pt>
                <c:pt idx="3">
                  <c:v>2015</c:v>
                </c:pt>
              </c:numCache>
            </c:numRef>
          </c:cat>
          <c:val>
            <c:numRef>
              <c:f>Hoja1!$F$12:$I$12</c:f>
              <c:numCache>
                <c:formatCode>_ * #,##0_ ;_ * \-#,##0_ ;_ * "-"??_ ;_ @_ </c:formatCode>
                <c:ptCount val="4"/>
                <c:pt idx="0">
                  <c:v>242763000</c:v>
                </c:pt>
                <c:pt idx="1">
                  <c:v>250045890</c:v>
                </c:pt>
                <c:pt idx="2">
                  <c:v>257547266.70000002</c:v>
                </c:pt>
                <c:pt idx="3">
                  <c:v>265273684.70100003</c:v>
                </c:pt>
              </c:numCache>
            </c:numRef>
          </c:val>
        </c:ser>
        <c:dLbls>
          <c:showVal val="1"/>
        </c:dLbls>
        <c:gapWidth val="95"/>
        <c:gapDepth val="95"/>
        <c:shape val="cylinder"/>
        <c:axId val="81941248"/>
        <c:axId val="81943168"/>
        <c:axId val="0"/>
      </c:bar3DChart>
      <c:catAx>
        <c:axId val="81941248"/>
        <c:scaling>
          <c:orientation val="minMax"/>
        </c:scaling>
        <c:axPos val="b"/>
        <c:title>
          <c:tx>
            <c:rich>
              <a:bodyPr/>
              <a:lstStyle/>
              <a:p>
                <a:pPr>
                  <a:defRPr/>
                </a:pPr>
                <a:r>
                  <a:rPr lang="es-CO"/>
                  <a:t>AÑOS</a:t>
                </a:r>
              </a:p>
            </c:rich>
          </c:tx>
          <c:layout/>
          <c:spPr>
            <a:noFill/>
            <a:ln w="25400">
              <a:noFill/>
            </a:ln>
          </c:spPr>
        </c:title>
        <c:numFmt formatCode="General" sourceLinked="1"/>
        <c:majorTickMark val="none"/>
        <c:tickLblPos val="nextTo"/>
        <c:crossAx val="81943168"/>
        <c:crosses val="autoZero"/>
        <c:auto val="1"/>
        <c:lblAlgn val="ctr"/>
        <c:lblOffset val="100"/>
      </c:catAx>
      <c:valAx>
        <c:axId val="81943168"/>
        <c:scaling>
          <c:orientation val="minMax"/>
        </c:scaling>
        <c:delete val="1"/>
        <c:axPos val="l"/>
        <c:numFmt formatCode="_ * #,##0_ ;_ * \-#,##0_ ;_ * &quot;-&quot;??_ ;_ @_ " sourceLinked="1"/>
        <c:tickLblPos val="nextTo"/>
        <c:crossAx val="81941248"/>
        <c:crosses val="autoZero"/>
        <c:crossBetween val="between"/>
      </c:valAx>
      <c:spPr>
        <a:noFill/>
        <a:ln w="25400">
          <a:noFill/>
        </a:ln>
      </c:spPr>
    </c:plotArea>
    <c:plotVisOnly val="1"/>
    <c:dispBlanksAs val="gap"/>
  </c:chart>
  <c:printSettings>
    <c:headerFooter/>
    <c:pageMargins b="0.75000000000000011" l="0.70000000000000007" r="0.70000000000000007" t="0.75000000000000011" header="0.30000000000000004" footer="0.3000000000000000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a:t>PROYECCION DE GASTOS CON</a:t>
            </a:r>
            <a:r>
              <a:rPr lang="es-CO" baseline="0"/>
              <a:t> INGRESOS CORRIENTES PERIODO  </a:t>
            </a:r>
            <a:r>
              <a:rPr lang="es-CO"/>
              <a:t>2012-2015</a:t>
            </a:r>
          </a:p>
        </c:rich>
      </c:tx>
      <c:layout/>
      <c:spPr>
        <a:noFill/>
        <a:ln w="25400">
          <a:noFill/>
        </a:ln>
      </c:spPr>
    </c:title>
    <c:view3D>
      <c:depthPercent val="100"/>
      <c:rAngAx val="1"/>
    </c:view3D>
    <c:plotArea>
      <c:layout/>
      <c:bar3DChart>
        <c:barDir val="col"/>
        <c:grouping val="stacked"/>
        <c:ser>
          <c:idx val="0"/>
          <c:order val="0"/>
          <c:dLbls>
            <c:dLbl>
              <c:idx val="0"/>
              <c:layout>
                <c:manualLayout>
                  <c:x val="4.8907231454050513E-3"/>
                  <c:y val="-0.18522152093912542"/>
                </c:manualLayout>
              </c:layout>
              <c:spPr>
                <a:noFill/>
                <a:ln w="25400">
                  <a:noFill/>
                </a:ln>
              </c:spPr>
              <c:txPr>
                <a:bodyPr/>
                <a:lstStyle/>
                <a:p>
                  <a:pPr>
                    <a:defRPr/>
                  </a:pPr>
                  <a:endParaRPr lang="es-CO"/>
                </a:p>
              </c:txPr>
              <c:showVal val="1"/>
            </c:dLbl>
            <c:dLbl>
              <c:idx val="1"/>
              <c:layout>
                <c:manualLayout>
                  <c:x val="1.3888883540329022E-2"/>
                  <c:y val="-0.22225858843362595"/>
                </c:manualLayout>
              </c:layout>
              <c:spPr>
                <a:noFill/>
                <a:ln w="25400">
                  <a:noFill/>
                </a:ln>
              </c:spPr>
              <c:txPr>
                <a:bodyPr/>
                <a:lstStyle/>
                <a:p>
                  <a:pPr>
                    <a:defRPr/>
                  </a:pPr>
                  <a:endParaRPr lang="es-CO"/>
                </a:p>
              </c:txPr>
              <c:showVal val="1"/>
            </c:dLbl>
            <c:dLbl>
              <c:idx val="2"/>
              <c:layout>
                <c:manualLayout>
                  <c:x val="3.4425684691612949E-3"/>
                  <c:y val="-0.27314816718406287"/>
                </c:manualLayout>
              </c:layout>
              <c:spPr>
                <a:noFill/>
                <a:ln w="25400">
                  <a:noFill/>
                </a:ln>
              </c:spPr>
              <c:txPr>
                <a:bodyPr/>
                <a:lstStyle/>
                <a:p>
                  <a:pPr>
                    <a:defRPr/>
                  </a:pPr>
                  <a:endParaRPr lang="es-CO"/>
                </a:p>
              </c:txPr>
              <c:showVal val="1"/>
            </c:dLbl>
            <c:dLbl>
              <c:idx val="3"/>
              <c:layout>
                <c:manualLayout>
                  <c:x val="1.5550959217145416E-2"/>
                  <c:y val="-0.32059291544170559"/>
                </c:manualLayout>
              </c:layout>
              <c:spPr>
                <a:noFill/>
                <a:ln w="25400">
                  <a:noFill/>
                </a:ln>
              </c:spPr>
              <c:txPr>
                <a:bodyPr/>
                <a:lstStyle/>
                <a:p>
                  <a:pPr>
                    <a:defRPr/>
                  </a:pPr>
                  <a:endParaRPr lang="es-CO"/>
                </a:p>
              </c:txPr>
              <c:showVal val="1"/>
            </c:dLbl>
            <c:spPr>
              <a:noFill/>
              <a:ln w="25400">
                <a:noFill/>
              </a:ln>
            </c:spPr>
            <c:showVal val="1"/>
          </c:dLbls>
          <c:cat>
            <c:numRef>
              <c:f>Hoja1!$E$176:$H$176</c:f>
              <c:numCache>
                <c:formatCode>General</c:formatCode>
                <c:ptCount val="4"/>
                <c:pt idx="0">
                  <c:v>2012</c:v>
                </c:pt>
                <c:pt idx="1">
                  <c:v>2013</c:v>
                </c:pt>
                <c:pt idx="2">
                  <c:v>2014</c:v>
                </c:pt>
                <c:pt idx="3">
                  <c:v>2015</c:v>
                </c:pt>
              </c:numCache>
            </c:numRef>
          </c:cat>
          <c:val>
            <c:numRef>
              <c:f>Hoja1!$E$173:$H$173</c:f>
              <c:numCache>
                <c:formatCode>#,##0</c:formatCode>
                <c:ptCount val="4"/>
                <c:pt idx="0">
                  <c:v>4673418779</c:v>
                </c:pt>
                <c:pt idx="1">
                  <c:v>4813621342.3699999</c:v>
                </c:pt>
                <c:pt idx="2">
                  <c:v>4958029982.6410999</c:v>
                </c:pt>
                <c:pt idx="3">
                  <c:v>5106770882.1203337</c:v>
                </c:pt>
              </c:numCache>
            </c:numRef>
          </c:val>
        </c:ser>
        <c:ser>
          <c:idx val="1"/>
          <c:order val="1"/>
          <c:dLbls>
            <c:delete val="1"/>
          </c:dLbls>
          <c:cat>
            <c:numRef>
              <c:f>Hoja1!$E$176:$H$176</c:f>
              <c:numCache>
                <c:formatCode>General</c:formatCode>
                <c:ptCount val="4"/>
                <c:pt idx="0">
                  <c:v>2012</c:v>
                </c:pt>
                <c:pt idx="1">
                  <c:v>2013</c:v>
                </c:pt>
                <c:pt idx="2">
                  <c:v>2014</c:v>
                </c:pt>
                <c:pt idx="3">
                  <c:v>2015</c:v>
                </c:pt>
              </c:numCache>
            </c:numRef>
          </c:cat>
          <c:val>
            <c:numRef>
              <c:f>Hoja1!#REF!</c:f>
              <c:numCache>
                <c:formatCode>General</c:formatCode>
                <c:ptCount val="1"/>
                <c:pt idx="0">
                  <c:v>1</c:v>
                </c:pt>
              </c:numCache>
            </c:numRef>
          </c:val>
        </c:ser>
        <c:dLbls>
          <c:showVal val="1"/>
        </c:dLbls>
        <c:gapWidth val="95"/>
        <c:gapDepth val="95"/>
        <c:shape val="cylinder"/>
        <c:axId val="83043456"/>
        <c:axId val="83045376"/>
        <c:axId val="0"/>
      </c:bar3DChart>
      <c:catAx>
        <c:axId val="83043456"/>
        <c:scaling>
          <c:orientation val="minMax"/>
        </c:scaling>
        <c:axPos val="b"/>
        <c:title>
          <c:tx>
            <c:rich>
              <a:bodyPr/>
              <a:lstStyle/>
              <a:p>
                <a:pPr>
                  <a:defRPr/>
                </a:pPr>
                <a:r>
                  <a:rPr lang="es-CO"/>
                  <a:t>AÑOS</a:t>
                </a:r>
              </a:p>
            </c:rich>
          </c:tx>
          <c:layout/>
          <c:spPr>
            <a:noFill/>
            <a:ln w="25400">
              <a:noFill/>
            </a:ln>
          </c:spPr>
        </c:title>
        <c:numFmt formatCode="General" sourceLinked="1"/>
        <c:majorTickMark val="none"/>
        <c:tickLblPos val="nextTo"/>
        <c:crossAx val="83045376"/>
        <c:crosses val="autoZero"/>
        <c:auto val="1"/>
        <c:lblAlgn val="ctr"/>
        <c:lblOffset val="100"/>
      </c:catAx>
      <c:valAx>
        <c:axId val="83045376"/>
        <c:scaling>
          <c:orientation val="minMax"/>
        </c:scaling>
        <c:delete val="1"/>
        <c:axPos val="l"/>
        <c:numFmt formatCode="#,##0" sourceLinked="1"/>
        <c:tickLblPos val="nextTo"/>
        <c:crossAx val="83043456"/>
        <c:crosses val="autoZero"/>
        <c:crossBetween val="between"/>
      </c:valAx>
      <c:spPr>
        <a:noFill/>
        <a:ln w="25400">
          <a:noFill/>
        </a:ln>
      </c:spPr>
    </c:plotArea>
    <c:plotVisOnly val="1"/>
    <c:dispBlanksAs val="gap"/>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CO"/>
  <c:style val="7"/>
  <c:chart>
    <c:title>
      <c:tx>
        <c:rich>
          <a:bodyPr/>
          <a:lstStyle/>
          <a:p>
            <a:pPr>
              <a:defRPr/>
            </a:pPr>
            <a:r>
              <a:rPr lang="es-CO"/>
              <a:t>PROYECCION GASTOS 2013</a:t>
            </a:r>
          </a:p>
        </c:rich>
      </c:tx>
      <c:layout/>
    </c:title>
    <c:view3D>
      <c:rotX val="30"/>
      <c:perspective val="30"/>
    </c:view3D>
    <c:plotArea>
      <c:layout>
        <c:manualLayout>
          <c:layoutTarget val="inner"/>
          <c:xMode val="edge"/>
          <c:yMode val="edge"/>
          <c:x val="0.10272857432466677"/>
          <c:y val="0.4261605887524611"/>
          <c:w val="0.89727142567533325"/>
          <c:h val="0.4536107272449556"/>
        </c:manualLayout>
      </c:layout>
      <c:pie3DChart>
        <c:varyColors val="1"/>
        <c:ser>
          <c:idx val="0"/>
          <c:order val="0"/>
          <c:dPt>
            <c:idx val="0"/>
          </c:dPt>
          <c:dPt>
            <c:idx val="1"/>
          </c:dPt>
          <c:dPt>
            <c:idx val="2"/>
          </c:dPt>
          <c:dPt>
            <c:idx val="3"/>
          </c:dPt>
          <c:dLbls>
            <c:dLbl>
              <c:idx val="1"/>
              <c:delete val="1"/>
            </c:dLbl>
            <c:dLbl>
              <c:idx val="3"/>
              <c:delete val="1"/>
            </c:dLbl>
            <c:showPercent val="1"/>
          </c:dLbls>
          <c:cat>
            <c:strRef>
              <c:f>Hoja1!$D$216:$D$219</c:f>
              <c:strCache>
                <c:ptCount val="3"/>
                <c:pt idx="0">
                  <c:v>FUNCIONAMIENTO</c:v>
                </c:pt>
                <c:pt idx="2">
                  <c:v>INVERSION</c:v>
                </c:pt>
              </c:strCache>
            </c:strRef>
          </c:cat>
          <c:val>
            <c:numRef>
              <c:f>Hoja1!$E$216:$E$219</c:f>
              <c:numCache>
                <c:formatCode>#,##0</c:formatCode>
                <c:ptCount val="4"/>
                <c:pt idx="0">
                  <c:v>1014622112.36</c:v>
                </c:pt>
                <c:pt idx="2">
                  <c:v>3798999230.0099998</c:v>
                </c:pt>
              </c:numCache>
            </c:numRef>
          </c:val>
        </c:ser>
        <c:dLbls>
          <c:showPercent val="1"/>
        </c:dLbls>
      </c:pie3DChart>
    </c:plotArea>
    <c:legend>
      <c:legendPos val="t"/>
      <c:legendEntry>
        <c:idx val="1"/>
        <c:delete val="1"/>
      </c:legendEntry>
      <c:legendEntry>
        <c:idx val="3"/>
        <c:delete val="1"/>
      </c:legendEntry>
      <c:layout/>
    </c:legend>
    <c:plotVisOnly val="1"/>
    <c:dispBlanksAs val="zero"/>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style val="7"/>
  <c:chart>
    <c:title>
      <c:tx>
        <c:rich>
          <a:bodyPr/>
          <a:lstStyle/>
          <a:p>
            <a:pPr>
              <a:defRPr/>
            </a:pPr>
            <a:r>
              <a:rPr lang="es-CO"/>
              <a:t>PROYECCION GASTOS 2014</a:t>
            </a:r>
          </a:p>
        </c:rich>
      </c:tx>
      <c:layout/>
    </c:title>
    <c:view3D>
      <c:rotX val="30"/>
      <c:perspective val="30"/>
    </c:view3D>
    <c:plotArea>
      <c:layout>
        <c:manualLayout>
          <c:layoutTarget val="inner"/>
          <c:xMode val="edge"/>
          <c:yMode val="edge"/>
          <c:x val="0.10602696212045458"/>
          <c:y val="0.44736515357667328"/>
          <c:w val="0.89397303787954552"/>
          <c:h val="0.4277296759317345"/>
        </c:manualLayout>
      </c:layout>
      <c:pie3DChart>
        <c:varyColors val="1"/>
        <c:ser>
          <c:idx val="0"/>
          <c:order val="0"/>
          <c:dPt>
            <c:idx val="0"/>
          </c:dPt>
          <c:dPt>
            <c:idx val="1"/>
          </c:dPt>
          <c:dPt>
            <c:idx val="2"/>
          </c:dPt>
          <c:dPt>
            <c:idx val="3"/>
          </c:dPt>
          <c:dLbls>
            <c:dLbl>
              <c:idx val="1"/>
              <c:delete val="1"/>
            </c:dLbl>
            <c:dLbl>
              <c:idx val="3"/>
              <c:delete val="1"/>
            </c:dLbl>
            <c:showPercent val="1"/>
          </c:dLbls>
          <c:cat>
            <c:strRef>
              <c:f>Hoja1!$D$230:$D$233</c:f>
              <c:strCache>
                <c:ptCount val="3"/>
                <c:pt idx="0">
                  <c:v>FUNCIONAMIENTO</c:v>
                </c:pt>
                <c:pt idx="2">
                  <c:v>INVERSION</c:v>
                </c:pt>
              </c:strCache>
            </c:strRef>
          </c:cat>
          <c:val>
            <c:numRef>
              <c:f>Hoja1!$E$230:$E$233</c:f>
              <c:numCache>
                <c:formatCode>#,##0</c:formatCode>
                <c:ptCount val="4"/>
                <c:pt idx="0">
                  <c:v>1045060775.7308</c:v>
                </c:pt>
                <c:pt idx="2">
                  <c:v>3912969206.9103003</c:v>
                </c:pt>
              </c:numCache>
            </c:numRef>
          </c:val>
        </c:ser>
        <c:dLbls>
          <c:showPercent val="1"/>
        </c:dLbls>
      </c:pie3DChart>
    </c:plotArea>
    <c:legend>
      <c:legendPos val="t"/>
      <c:legendEntry>
        <c:idx val="1"/>
        <c:delete val="1"/>
      </c:legendEntry>
      <c:legendEntry>
        <c:idx val="3"/>
        <c:delete val="1"/>
      </c:legendEntry>
      <c:layout>
        <c:manualLayout>
          <c:xMode val="edge"/>
          <c:yMode val="edge"/>
          <c:x val="0.19084871883851937"/>
          <c:y val="0.27935665191154346"/>
          <c:w val="0.6183025623229611"/>
          <c:h val="0.13302374991745858"/>
        </c:manualLayout>
      </c:layout>
    </c:legend>
    <c:plotVisOnly val="1"/>
    <c:dispBlanksAs val="zero"/>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style val="7"/>
  <c:chart>
    <c:title>
      <c:tx>
        <c:rich>
          <a:bodyPr/>
          <a:lstStyle/>
          <a:p>
            <a:pPr>
              <a:defRPr/>
            </a:pPr>
            <a:r>
              <a:rPr lang="es-CO"/>
              <a:t>PROYECCION GASTOS 2015</a:t>
            </a:r>
          </a:p>
        </c:rich>
      </c:tx>
    </c:title>
    <c:view3D>
      <c:rotX val="30"/>
      <c:perspective val="30"/>
    </c:view3D>
    <c:plotArea>
      <c:layout>
        <c:manualLayout>
          <c:layoutTarget val="inner"/>
          <c:xMode val="edge"/>
          <c:yMode val="edge"/>
          <c:x val="0"/>
          <c:y val="0.42212477160618594"/>
          <c:w val="1"/>
          <c:h val="0.45946166333019012"/>
        </c:manualLayout>
      </c:layout>
      <c:pie3DChart>
        <c:varyColors val="1"/>
        <c:ser>
          <c:idx val="0"/>
          <c:order val="0"/>
          <c:dPt>
            <c:idx val="0"/>
          </c:dPt>
          <c:dPt>
            <c:idx val="1"/>
          </c:dPt>
          <c:dPt>
            <c:idx val="2"/>
          </c:dPt>
          <c:dPt>
            <c:idx val="3"/>
          </c:dPt>
          <c:dLbls>
            <c:dLbl>
              <c:idx val="1"/>
              <c:delete val="1"/>
            </c:dLbl>
            <c:dLbl>
              <c:idx val="3"/>
              <c:delete val="1"/>
            </c:dLbl>
            <c:showPercent val="1"/>
          </c:dLbls>
          <c:cat>
            <c:strRef>
              <c:f>Hoja1!$D$242:$D$245</c:f>
              <c:strCache>
                <c:ptCount val="3"/>
                <c:pt idx="0">
                  <c:v>FUNCIONAMIENTO</c:v>
                </c:pt>
                <c:pt idx="2">
                  <c:v>INVERSION</c:v>
                </c:pt>
              </c:strCache>
            </c:strRef>
          </c:cat>
          <c:val>
            <c:numRef>
              <c:f>Hoja1!$E$242:$E$245</c:f>
              <c:numCache>
                <c:formatCode>#,##0</c:formatCode>
                <c:ptCount val="4"/>
                <c:pt idx="0">
                  <c:v>1076412599.0027242</c:v>
                </c:pt>
                <c:pt idx="2">
                  <c:v>4030358283.1176095</c:v>
                </c:pt>
              </c:numCache>
            </c:numRef>
          </c:val>
        </c:ser>
        <c:dLbls>
          <c:showPercent val="1"/>
        </c:dLbls>
      </c:pie3DChart>
    </c:plotArea>
    <c:legend>
      <c:legendPos val="t"/>
      <c:legendEntry>
        <c:idx val="1"/>
        <c:delete val="1"/>
      </c:legendEntry>
      <c:legendEntry>
        <c:idx val="3"/>
        <c:delete val="1"/>
      </c:legendEntry>
    </c:legend>
    <c:plotVisOnly val="1"/>
    <c:dispBlanksAs val="zero"/>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sz="1600"/>
              <a:t>PROYECCIONES DE INGRESOS POR  TRANSFERENCIAS</a:t>
            </a:r>
            <a:r>
              <a:rPr lang="es-CO" sz="1600" baseline="0"/>
              <a:t> </a:t>
            </a:r>
            <a:endParaRPr lang="es-CO" sz="1600"/>
          </a:p>
        </c:rich>
      </c:tx>
      <c:layout>
        <c:manualLayout>
          <c:xMode val="edge"/>
          <c:yMode val="edge"/>
          <c:x val="8.7735984714877365E-3"/>
          <c:y val="6.0706056198591651E-2"/>
        </c:manualLayout>
      </c:layout>
      <c:spPr>
        <a:noFill/>
        <a:ln w="25400">
          <a:noFill/>
        </a:ln>
      </c:spPr>
    </c:title>
    <c:view3D>
      <c:depthPercent val="100"/>
      <c:rAngAx val="1"/>
    </c:view3D>
    <c:plotArea>
      <c:layout>
        <c:manualLayout>
          <c:layoutTarget val="inner"/>
          <c:xMode val="edge"/>
          <c:yMode val="edge"/>
          <c:x val="0"/>
          <c:y val="1.1570778934258368E-3"/>
          <c:w val="0.96207825289597848"/>
          <c:h val="0.81271599293145302"/>
        </c:manualLayout>
      </c:layout>
      <c:bar3DChart>
        <c:barDir val="col"/>
        <c:grouping val="stacked"/>
        <c:ser>
          <c:idx val="0"/>
          <c:order val="0"/>
          <c:dLbls>
            <c:dLbl>
              <c:idx val="0"/>
              <c:layout>
                <c:manualLayout>
                  <c:x val="2.0122818617138508E-2"/>
                  <c:y val="-0.20546737213403876"/>
                </c:manualLayout>
              </c:layout>
              <c:showVal val="1"/>
            </c:dLbl>
            <c:dLbl>
              <c:idx val="1"/>
              <c:layout>
                <c:manualLayout>
                  <c:x val="1.1111177896656051E-2"/>
                  <c:y val="-0.26322737435598331"/>
                </c:manualLayout>
              </c:layout>
              <c:showVal val="1"/>
            </c:dLbl>
            <c:dLbl>
              <c:idx val="2"/>
              <c:layout>
                <c:manualLayout>
                  <c:x val="1.1111217112348869E-2"/>
                  <c:y val="-0.33942480335210046"/>
                </c:manualLayout>
              </c:layout>
              <c:showVal val="1"/>
            </c:dLbl>
            <c:dLbl>
              <c:idx val="3"/>
              <c:layout>
                <c:manualLayout>
                  <c:x val="2.7777666197527508E-2"/>
                  <c:y val="-0.40490095566942486"/>
                </c:manualLayout>
              </c:layout>
              <c:showVal val="1"/>
            </c:dLbl>
            <c:spPr>
              <a:noFill/>
              <a:ln w="25400">
                <a:noFill/>
              </a:ln>
            </c:spPr>
            <c:txPr>
              <a:bodyPr/>
              <a:lstStyle/>
              <a:p>
                <a:pPr>
                  <a:defRPr sz="1400"/>
                </a:pPr>
                <a:endParaRPr lang="es-CO"/>
              </a:p>
            </c:txPr>
            <c:showVal val="1"/>
          </c:dLbls>
          <c:cat>
            <c:numRef>
              <c:f>Hoja1!$E$77:$H$77</c:f>
              <c:numCache>
                <c:formatCode>General</c:formatCode>
                <c:ptCount val="4"/>
                <c:pt idx="0">
                  <c:v>2012</c:v>
                </c:pt>
                <c:pt idx="1">
                  <c:v>2013</c:v>
                </c:pt>
                <c:pt idx="2">
                  <c:v>2014</c:v>
                </c:pt>
                <c:pt idx="3">
                  <c:v>2015</c:v>
                </c:pt>
              </c:numCache>
            </c:numRef>
          </c:cat>
          <c:val>
            <c:numRef>
              <c:f>Hoja1!$E$78:$H$78</c:f>
              <c:numCache>
                <c:formatCode>#,##0</c:formatCode>
                <c:ptCount val="4"/>
                <c:pt idx="0">
                  <c:v>4430656779</c:v>
                </c:pt>
                <c:pt idx="1">
                  <c:v>4563576482.3700008</c:v>
                </c:pt>
                <c:pt idx="2">
                  <c:v>4700483776.8410997</c:v>
                </c:pt>
                <c:pt idx="3">
                  <c:v>4841498290.1463337</c:v>
                </c:pt>
              </c:numCache>
            </c:numRef>
          </c:val>
        </c:ser>
        <c:dLbls>
          <c:showVal val="1"/>
        </c:dLbls>
        <c:gapWidth val="95"/>
        <c:gapDepth val="95"/>
        <c:shape val="cylinder"/>
        <c:axId val="83206144"/>
        <c:axId val="83208064"/>
        <c:axId val="0"/>
      </c:bar3DChart>
      <c:catAx>
        <c:axId val="83206144"/>
        <c:scaling>
          <c:orientation val="minMax"/>
        </c:scaling>
        <c:axPos val="b"/>
        <c:title>
          <c:tx>
            <c:rich>
              <a:bodyPr/>
              <a:lstStyle/>
              <a:p>
                <a:pPr>
                  <a:defRPr/>
                </a:pPr>
                <a:r>
                  <a:rPr lang="es-CO"/>
                  <a:t>AÑOS</a:t>
                </a:r>
              </a:p>
            </c:rich>
          </c:tx>
          <c:layout/>
          <c:spPr>
            <a:noFill/>
            <a:ln w="25400">
              <a:noFill/>
            </a:ln>
          </c:spPr>
        </c:title>
        <c:numFmt formatCode="General" sourceLinked="1"/>
        <c:majorTickMark val="none"/>
        <c:tickLblPos val="nextTo"/>
        <c:crossAx val="83208064"/>
        <c:crosses val="autoZero"/>
        <c:auto val="1"/>
        <c:lblAlgn val="ctr"/>
        <c:lblOffset val="100"/>
      </c:catAx>
      <c:valAx>
        <c:axId val="83208064"/>
        <c:scaling>
          <c:orientation val="minMax"/>
        </c:scaling>
        <c:delete val="1"/>
        <c:axPos val="l"/>
        <c:numFmt formatCode="#,##0" sourceLinked="1"/>
        <c:tickLblPos val="nextTo"/>
        <c:crossAx val="83206144"/>
        <c:crosses val="autoZero"/>
        <c:crossBetween val="between"/>
      </c:valAx>
      <c:spPr>
        <a:noFill/>
        <a:ln w="25400">
          <a:noFill/>
        </a:ln>
      </c:spPr>
    </c:plotArea>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style val="34"/>
  <c:chart>
    <c:autoTitleDeleted val="1"/>
    <c:view3D>
      <c:rotX val="30"/>
      <c:perspective val="30"/>
    </c:view3D>
    <c:plotArea>
      <c:layout/>
      <c:pie3DChart>
        <c:varyColors val="1"/>
        <c:ser>
          <c:idx val="1"/>
          <c:order val="0"/>
          <c:tx>
            <c:strRef>
              <c:f>Hoja1!$D$146</c:f>
              <c:strCache>
                <c:ptCount val="1"/>
                <c:pt idx="0">
                  <c:v>4.430.656.779</c:v>
                </c:pt>
              </c:strCache>
            </c:strRef>
          </c:tx>
          <c:explosion val="25"/>
          <c:cat>
            <c:strRef>
              <c:f>Hoja1!$B$145:$B$148</c:f>
              <c:strCache>
                <c:ptCount val="4"/>
                <c:pt idx="0">
                  <c:v>RENTAS PROPIAS</c:v>
                </c:pt>
                <c:pt idx="1">
                  <c:v>TRANSFERENCIAS </c:v>
                </c:pt>
                <c:pt idx="2">
                  <c:v>FONDOS ESPECIALES - REGALIAS Y COMPENSACIONES </c:v>
                </c:pt>
                <c:pt idx="3">
                  <c:v>RECURSOS  DE CAPITAL</c:v>
                </c:pt>
              </c:strCache>
            </c:strRef>
          </c:cat>
          <c:val>
            <c:numRef>
              <c:f>Hoja1!$D$145:$D$148</c:f>
              <c:numCache>
                <c:formatCode>#,##0</c:formatCode>
                <c:ptCount val="4"/>
                <c:pt idx="0">
                  <c:v>242763000</c:v>
                </c:pt>
                <c:pt idx="1">
                  <c:v>4430656779</c:v>
                </c:pt>
                <c:pt idx="2">
                  <c:v>3535114416</c:v>
                </c:pt>
                <c:pt idx="3">
                  <c:v>2420276579</c:v>
                </c:pt>
              </c:numCache>
            </c:numRef>
          </c:val>
        </c:ser>
        <c:ser>
          <c:idx val="0"/>
          <c:order val="1"/>
          <c:tx>
            <c:strRef>
              <c:f>Hoja1!$D$145</c:f>
              <c:strCache>
                <c:ptCount val="1"/>
                <c:pt idx="0">
                  <c:v>242.763.000</c:v>
                </c:pt>
              </c:strCache>
            </c:strRef>
          </c:tx>
          <c:explosion val="25"/>
          <c:cat>
            <c:strRef>
              <c:f>Hoja1!$B$145:$B$148</c:f>
              <c:strCache>
                <c:ptCount val="4"/>
                <c:pt idx="0">
                  <c:v>RENTAS PROPIAS</c:v>
                </c:pt>
                <c:pt idx="1">
                  <c:v>TRANSFERENCIAS </c:v>
                </c:pt>
                <c:pt idx="2">
                  <c:v>FONDOS ESPECIALES - REGALIAS Y COMPENSACIONES </c:v>
                </c:pt>
                <c:pt idx="3">
                  <c:v>RECURSOS  DE CAPITAL</c:v>
                </c:pt>
              </c:strCache>
            </c:strRef>
          </c:cat>
          <c:val>
            <c:numRef>
              <c:f>Hoja1!$C$145:$C$148</c:f>
              <c:numCache>
                <c:formatCode>General</c:formatCode>
                <c:ptCount val="4"/>
              </c:numCache>
            </c:numRef>
          </c:val>
        </c:ser>
        <c:ser>
          <c:idx val="2"/>
          <c:order val="2"/>
          <c:tx>
            <c:strRef>
              <c:f>Hoja1!$D$147</c:f>
              <c:strCache>
                <c:ptCount val="1"/>
                <c:pt idx="0">
                  <c:v>3.535.114.416</c:v>
                </c:pt>
              </c:strCache>
            </c:strRef>
          </c:tx>
          <c:explosion val="25"/>
          <c:val>
            <c:numLit>
              <c:formatCode>General</c:formatCode>
              <c:ptCount val="1"/>
              <c:pt idx="0">
                <c:v>1</c:v>
              </c:pt>
            </c:numLit>
          </c:val>
        </c:ser>
        <c:ser>
          <c:idx val="3"/>
          <c:order val="3"/>
          <c:tx>
            <c:strRef>
              <c:f>Hoja1!$D$148</c:f>
              <c:strCache>
                <c:ptCount val="1"/>
                <c:pt idx="0">
                  <c:v>2.420.276.579</c:v>
                </c:pt>
              </c:strCache>
            </c:strRef>
          </c:tx>
          <c:explosion val="25"/>
          <c:val>
            <c:numLit>
              <c:formatCode>General</c:formatCode>
              <c:ptCount val="1"/>
              <c:pt idx="0">
                <c:v>1</c:v>
              </c:pt>
            </c:numLit>
          </c:val>
        </c:ser>
        <c:dLbls/>
      </c:pie3D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style val="7"/>
  <c:chart>
    <c:title>
      <c:tx>
        <c:rich>
          <a:bodyPr/>
          <a:lstStyle/>
          <a:p>
            <a:pPr>
              <a:defRPr/>
            </a:pPr>
            <a:r>
              <a:rPr lang="es-CO"/>
              <a:t>PROYECCION GASTOS 2012</a:t>
            </a:r>
          </a:p>
        </c:rich>
      </c:tx>
      <c:layout/>
    </c:title>
    <c:view3D>
      <c:rotX val="30"/>
      <c:perspective val="30"/>
    </c:view3D>
    <c:plotArea>
      <c:layout/>
      <c:pie3DChart>
        <c:varyColors val="1"/>
        <c:ser>
          <c:idx val="0"/>
          <c:order val="0"/>
          <c:dPt>
            <c:idx val="0"/>
          </c:dPt>
          <c:dPt>
            <c:idx val="1"/>
          </c:dPt>
          <c:dPt>
            <c:idx val="2"/>
          </c:dPt>
          <c:dPt>
            <c:idx val="3"/>
          </c:dPt>
          <c:dLbls>
            <c:dLbl>
              <c:idx val="0"/>
              <c:layout>
                <c:manualLayout>
                  <c:x val="-3.3922133834733692E-2"/>
                  <c:y val="-2.4119534498680484E-2"/>
                </c:manualLayout>
              </c:layout>
              <c:showPercent val="1"/>
            </c:dLbl>
            <c:dLbl>
              <c:idx val="1"/>
              <c:delete val="1"/>
            </c:dLbl>
            <c:dLbl>
              <c:idx val="2"/>
              <c:layout>
                <c:manualLayout>
                  <c:x val="-5.9836262216181581E-2"/>
                  <c:y val="-5.5632222523900626E-2"/>
                </c:manualLayout>
              </c:layout>
              <c:showPercent val="1"/>
            </c:dLbl>
            <c:dLbl>
              <c:idx val="3"/>
              <c:delete val="1"/>
            </c:dLbl>
            <c:showPercent val="1"/>
            <c:showLeaderLines val="1"/>
          </c:dLbls>
          <c:cat>
            <c:strRef>
              <c:f>Hoja1!$I$204:$I$207</c:f>
              <c:strCache>
                <c:ptCount val="3"/>
                <c:pt idx="0">
                  <c:v>FUNCIONAMIENTO</c:v>
                </c:pt>
                <c:pt idx="2">
                  <c:v>INVERSION</c:v>
                </c:pt>
              </c:strCache>
            </c:strRef>
          </c:cat>
          <c:val>
            <c:numRef>
              <c:f>Hoja1!$J$204:$J$207</c:f>
              <c:numCache>
                <c:formatCode>#,##0</c:formatCode>
                <c:ptCount val="4"/>
                <c:pt idx="0">
                  <c:v>985070012</c:v>
                </c:pt>
                <c:pt idx="2">
                  <c:v>9643731262</c:v>
                </c:pt>
              </c:numCache>
            </c:numRef>
          </c:val>
        </c:ser>
        <c:dLbls>
          <c:showPercent val="1"/>
        </c:dLbls>
      </c:pie3DChart>
    </c:plotArea>
    <c:legend>
      <c:legendPos val="t"/>
      <c:legendEntry>
        <c:idx val="1"/>
        <c:delete val="1"/>
      </c:legendEntry>
      <c:legendEntry>
        <c:idx val="3"/>
        <c:delete val="1"/>
      </c:legendEntry>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737753</xdr:colOff>
      <xdr:row>14</xdr:row>
      <xdr:rowOff>90055</xdr:rowOff>
    </xdr:from>
    <xdr:to>
      <xdr:col>7</xdr:col>
      <xdr:colOff>1177203</xdr:colOff>
      <xdr:row>36</xdr:row>
      <xdr:rowOff>94819</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24039</xdr:colOff>
      <xdr:row>175</xdr:row>
      <xdr:rowOff>19844</xdr:rowOff>
    </xdr:from>
    <xdr:to>
      <xdr:col>7</xdr:col>
      <xdr:colOff>146844</xdr:colOff>
      <xdr:row>194</xdr:row>
      <xdr:rowOff>43656</xdr:rowOff>
    </xdr:to>
    <xdr:graphicFrame macro="">
      <xdr:nvGraphicFramePr>
        <xdr:cNvPr id="3"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7939</xdr:colOff>
      <xdr:row>212</xdr:row>
      <xdr:rowOff>11905</xdr:rowOff>
    </xdr:from>
    <xdr:to>
      <xdr:col>8</xdr:col>
      <xdr:colOff>781845</xdr:colOff>
      <xdr:row>222</xdr:row>
      <xdr:rowOff>87311</xdr:rowOff>
    </xdr:to>
    <xdr:graphicFrame macro="">
      <xdr:nvGraphicFramePr>
        <xdr:cNvPr id="5"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1266032</xdr:colOff>
      <xdr:row>224</xdr:row>
      <xdr:rowOff>31751</xdr:rowOff>
    </xdr:from>
    <xdr:to>
      <xdr:col>8</xdr:col>
      <xdr:colOff>777875</xdr:colOff>
      <xdr:row>235</xdr:row>
      <xdr:rowOff>146845</xdr:rowOff>
    </xdr:to>
    <xdr:graphicFrame macro="">
      <xdr:nvGraphicFramePr>
        <xdr:cNvPr id="6"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1271588</xdr:colOff>
      <xdr:row>238</xdr:row>
      <xdr:rowOff>172243</xdr:rowOff>
    </xdr:from>
    <xdr:to>
      <xdr:col>8</xdr:col>
      <xdr:colOff>746125</xdr:colOff>
      <xdr:row>250</xdr:row>
      <xdr:rowOff>95250</xdr:rowOff>
    </xdr:to>
    <xdr:graphicFrame macro="">
      <xdr:nvGraphicFramePr>
        <xdr:cNvPr id="7"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746125</xdr:colOff>
      <xdr:row>74</xdr:row>
      <xdr:rowOff>162718</xdr:rowOff>
    </xdr:from>
    <xdr:to>
      <xdr:col>8</xdr:col>
      <xdr:colOff>39688</xdr:colOff>
      <xdr:row>97</xdr:row>
      <xdr:rowOff>47625</xdr:rowOff>
    </xdr:to>
    <xdr:graphicFrame macro="">
      <xdr:nvGraphicFramePr>
        <xdr:cNvPr id="8"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842817</xdr:colOff>
      <xdr:row>143</xdr:row>
      <xdr:rowOff>865</xdr:rowOff>
    </xdr:from>
    <xdr:to>
      <xdr:col>8</xdr:col>
      <xdr:colOff>236681</xdr:colOff>
      <xdr:row>158</xdr:row>
      <xdr:rowOff>45315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738188</xdr:colOff>
      <xdr:row>200</xdr:row>
      <xdr:rowOff>71438</xdr:rowOff>
    </xdr:from>
    <xdr:to>
      <xdr:col>8</xdr:col>
      <xdr:colOff>1071563</xdr:colOff>
      <xdr:row>208</xdr:row>
      <xdr:rowOff>130970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0.21062</cdr:x>
      <cdr:y>0.13441</cdr:y>
    </cdr:from>
    <cdr:to>
      <cdr:x>0.69963</cdr:x>
      <cdr:y>0.19086</cdr:y>
    </cdr:to>
    <cdr:sp macro="" textlink="">
      <cdr:nvSpPr>
        <cdr:cNvPr id="3" name="2 CuadroTexto"/>
        <cdr:cNvSpPr txBox="1"/>
      </cdr:nvSpPr>
      <cdr:spPr>
        <a:xfrm xmlns:a="http://schemas.openxmlformats.org/drawingml/2006/main">
          <a:off x="1095375" y="476251"/>
          <a:ext cx="2543175"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0.23443</cdr:x>
      <cdr:y>0.15591</cdr:y>
    </cdr:from>
    <cdr:to>
      <cdr:x>0.6044</cdr:x>
      <cdr:y>0.20699</cdr:y>
    </cdr:to>
    <cdr:sp macro="" textlink="">
      <cdr:nvSpPr>
        <cdr:cNvPr id="5" name="4 CuadroTexto"/>
        <cdr:cNvSpPr txBox="1"/>
      </cdr:nvSpPr>
      <cdr:spPr>
        <a:xfrm xmlns:a="http://schemas.openxmlformats.org/drawingml/2006/main">
          <a:off x="1219200" y="552450"/>
          <a:ext cx="1924050"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ueva%20carpeta\GUALMATAN\PLAN%20PLURIANUAL%20DE%20INVERSIONES\Ejecuciones%20INGRESOScorte%202012-05-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eva%20carpeta\GUALMATAN\PLAN%20PLURIANUAL%20DE%20INVERSIONES\Copia%20de%20EjecucionGASTOS%20%20Presupuestal%202012--05--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jecuciones corte 2012-05-15"/>
    </sheetNames>
    <sheetDataSet>
      <sheetData sheetId="0">
        <row r="4">
          <cell r="G4">
            <v>227202000</v>
          </cell>
        </row>
        <row r="20">
          <cell r="G20">
            <v>15561000</v>
          </cell>
        </row>
        <row r="44">
          <cell r="G44">
            <v>831803152</v>
          </cell>
        </row>
        <row r="45">
          <cell r="G45">
            <v>58123157</v>
          </cell>
        </row>
        <row r="48">
          <cell r="A48" t="str">
            <v>1103020101</v>
          </cell>
          <cell r="G48">
            <v>110626555</v>
          </cell>
        </row>
        <row r="50">
          <cell r="A50" t="str">
            <v>1103020102</v>
          </cell>
          <cell r="G50">
            <v>97084000</v>
          </cell>
        </row>
        <row r="52">
          <cell r="A52" t="str">
            <v>11030202</v>
          </cell>
        </row>
        <row r="53">
          <cell r="G53">
            <v>29227647</v>
          </cell>
        </row>
        <row r="54">
          <cell r="G54">
            <v>2359428</v>
          </cell>
        </row>
        <row r="56">
          <cell r="A56" t="str">
            <v>1103020301</v>
          </cell>
        </row>
        <row r="58">
          <cell r="G58">
            <v>899934750</v>
          </cell>
        </row>
        <row r="59">
          <cell r="G59">
            <v>82741338</v>
          </cell>
        </row>
        <row r="61">
          <cell r="G61">
            <v>1000</v>
          </cell>
        </row>
        <row r="62">
          <cell r="A62" t="str">
            <v>1103020302</v>
          </cell>
          <cell r="B62" t="str">
            <v>SGP PRESTACION DE SERVICIOS A POBLACION NO AFILIADA</v>
          </cell>
          <cell r="G62">
            <v>11204458</v>
          </cell>
        </row>
        <row r="63">
          <cell r="G63">
            <v>11204458</v>
          </cell>
        </row>
        <row r="64">
          <cell r="A64" t="str">
            <v>1103020303</v>
          </cell>
          <cell r="B64" t="str">
            <v>SGP APORTES PATRONALES</v>
          </cell>
          <cell r="G64">
            <v>21793996</v>
          </cell>
        </row>
        <row r="65">
          <cell r="G65">
            <v>21793996</v>
          </cell>
        </row>
        <row r="66">
          <cell r="A66" t="str">
            <v>1103020304</v>
          </cell>
        </row>
        <row r="67">
          <cell r="G67">
            <v>23941403</v>
          </cell>
        </row>
        <row r="68">
          <cell r="G68">
            <v>2100787</v>
          </cell>
        </row>
        <row r="69">
          <cell r="A69" t="str">
            <v>1103020305</v>
          </cell>
        </row>
        <row r="70">
          <cell r="G70">
            <v>884168826</v>
          </cell>
        </row>
        <row r="71">
          <cell r="G71">
            <v>1000</v>
          </cell>
        </row>
        <row r="72">
          <cell r="A72" t="str">
            <v>1103020306</v>
          </cell>
        </row>
        <row r="74">
          <cell r="A74" t="str">
            <v>1103020307</v>
          </cell>
        </row>
        <row r="75">
          <cell r="G75">
            <v>1000</v>
          </cell>
        </row>
        <row r="76">
          <cell r="A76" t="str">
            <v>11030204</v>
          </cell>
        </row>
        <row r="77">
          <cell r="G77">
            <v>176365803</v>
          </cell>
        </row>
        <row r="78">
          <cell r="G78">
            <v>27719797</v>
          </cell>
        </row>
        <row r="79">
          <cell r="A79" t="str">
            <v>11030205</v>
          </cell>
          <cell r="G79">
            <v>1000</v>
          </cell>
        </row>
        <row r="83">
          <cell r="A83" t="str">
            <v>1103020601</v>
          </cell>
        </row>
        <row r="84">
          <cell r="G84">
            <v>55739057</v>
          </cell>
        </row>
        <row r="85">
          <cell r="G85">
            <v>3247542</v>
          </cell>
        </row>
        <row r="86">
          <cell r="A86" t="str">
            <v>1103020602</v>
          </cell>
        </row>
        <row r="87">
          <cell r="G87">
            <v>41804293</v>
          </cell>
        </row>
        <row r="88">
          <cell r="G88">
            <v>2435656</v>
          </cell>
        </row>
        <row r="89">
          <cell r="A89" t="str">
            <v>1103020603</v>
          </cell>
        </row>
        <row r="90">
          <cell r="G90">
            <v>981471656</v>
          </cell>
        </row>
        <row r="91">
          <cell r="G91">
            <v>73259478</v>
          </cell>
        </row>
        <row r="93">
          <cell r="A93" t="str">
            <v>1201</v>
          </cell>
          <cell r="F93">
            <v>3535114416</v>
          </cell>
        </row>
        <row r="99">
          <cell r="G99">
            <v>4000</v>
          </cell>
        </row>
        <row r="112">
          <cell r="G112">
            <v>1792111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JECUCION_GASTOS_DISPONIBILIDAD"/>
      <sheetName val="Educacion GASTOS"/>
      <sheetName val="G.Vulnerable GASTOS"/>
      <sheetName val="vivienda gastos"/>
      <sheetName val="Hoja1"/>
      <sheetName val="Hoja2"/>
      <sheetName val="Hoja3"/>
    </sheetNames>
    <sheetDataSet>
      <sheetData sheetId="0">
        <row r="6">
          <cell r="H6">
            <v>985070012</v>
          </cell>
        </row>
        <row r="67">
          <cell r="H67">
            <v>3540730470</v>
          </cell>
        </row>
        <row r="264">
          <cell r="H264">
            <v>67618297</v>
          </cell>
        </row>
        <row r="277">
          <cell r="C277" t="str">
            <v>INVERSION CON RECURSOS DE DESTINACION ESPECIFICA (RECURSOS PROPIOS)</v>
          </cell>
          <cell r="H277">
            <v>80000000</v>
          </cell>
        </row>
        <row r="290">
          <cell r="C290" t="str">
            <v>FONDOS ESPECIALES</v>
          </cell>
          <cell r="H290">
            <v>3535114416</v>
          </cell>
        </row>
        <row r="296">
          <cell r="C296" t="str">
            <v>INVERSION CON RECURSOS DE CAPITAL</v>
          </cell>
          <cell r="H296">
            <v>2420268079</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S249"/>
  <sheetViews>
    <sheetView tabSelected="1" view="pageBreakPreview" zoomScale="60" zoomScaleNormal="60" workbookViewId="0">
      <selection activeCell="J175" sqref="J175"/>
    </sheetView>
  </sheetViews>
  <sheetFormatPr baseColWidth="10" defaultRowHeight="12.75"/>
  <cols>
    <col min="1" max="1" width="10.5703125" style="1" customWidth="1"/>
    <col min="2" max="2" width="17.85546875" style="1" bestFit="1" customWidth="1"/>
    <col min="3" max="3" width="11.42578125" style="1" customWidth="1"/>
    <col min="4" max="4" width="18.5703125" style="15" bestFit="1" customWidth="1"/>
    <col min="5" max="5" width="19.42578125" style="1" customWidth="1"/>
    <col min="6" max="6" width="19.28515625" style="1" customWidth="1"/>
    <col min="7" max="8" width="20.140625" style="1" bestFit="1" customWidth="1"/>
    <col min="9" max="9" width="20.140625" style="1" customWidth="1"/>
    <col min="10" max="10" width="18.42578125" style="1" customWidth="1"/>
    <col min="11" max="11" width="15.85546875" style="1" bestFit="1" customWidth="1"/>
    <col min="12" max="12" width="13.28515625" style="1" bestFit="1" customWidth="1"/>
    <col min="13" max="16384" width="11.42578125" style="1"/>
  </cols>
  <sheetData>
    <row r="1" spans="1:28" ht="15.75" customHeight="1">
      <c r="A1" s="159" t="s">
        <v>16</v>
      </c>
      <c r="B1" s="159"/>
      <c r="C1" s="159"/>
      <c r="D1" s="159"/>
      <c r="E1" s="159"/>
      <c r="F1" s="159"/>
      <c r="G1" s="159"/>
      <c r="H1" s="159"/>
      <c r="I1" s="159"/>
      <c r="J1" s="159"/>
      <c r="K1" s="69"/>
      <c r="L1" s="69"/>
    </row>
    <row r="2" spans="1:28" ht="21.75" customHeight="1">
      <c r="A2" s="159" t="s">
        <v>17</v>
      </c>
      <c r="B2" s="159"/>
      <c r="C2" s="159"/>
      <c r="D2" s="159"/>
      <c r="E2" s="159"/>
      <c r="F2" s="159"/>
      <c r="G2" s="159"/>
      <c r="H2" s="159"/>
      <c r="I2" s="159"/>
      <c r="J2" s="159"/>
      <c r="K2" s="69"/>
      <c r="L2" s="70"/>
      <c r="M2" s="2"/>
      <c r="N2" s="2"/>
      <c r="O2" s="2"/>
      <c r="P2" s="2"/>
      <c r="Q2" s="2"/>
      <c r="R2" s="2"/>
      <c r="S2" s="2"/>
      <c r="T2" s="2"/>
      <c r="U2" s="2"/>
      <c r="V2" s="2"/>
      <c r="W2" s="2"/>
      <c r="X2" s="2"/>
      <c r="Y2" s="2"/>
      <c r="Z2" s="2"/>
      <c r="AA2" s="2"/>
      <c r="AB2" s="2"/>
    </row>
    <row r="3" spans="1:28" ht="15" customHeight="1">
      <c r="D3" s="41"/>
      <c r="E3" s="41"/>
      <c r="F3" s="41"/>
      <c r="G3" s="41"/>
      <c r="H3" s="41"/>
      <c r="I3" s="41"/>
      <c r="J3" s="41"/>
      <c r="K3" s="41"/>
      <c r="L3" s="41"/>
      <c r="M3" s="2"/>
      <c r="N3" s="2"/>
      <c r="O3" s="2"/>
      <c r="P3" s="2"/>
      <c r="Q3" s="2"/>
      <c r="R3" s="2"/>
      <c r="S3" s="2"/>
      <c r="T3" s="2"/>
      <c r="U3" s="2"/>
      <c r="V3" s="2"/>
      <c r="W3" s="2"/>
      <c r="X3" s="2"/>
      <c r="Y3" s="2"/>
      <c r="Z3" s="2"/>
      <c r="AA3" s="2"/>
      <c r="AB3" s="2"/>
    </row>
    <row r="4" spans="1:28" ht="12.75" customHeight="1">
      <c r="A4" s="160" t="s">
        <v>51</v>
      </c>
      <c r="B4" s="160"/>
      <c r="C4" s="160"/>
      <c r="D4" s="160"/>
      <c r="E4" s="160"/>
      <c r="F4" s="160"/>
      <c r="G4" s="160"/>
      <c r="H4" s="160"/>
      <c r="I4" s="160"/>
      <c r="J4" s="160"/>
      <c r="K4" s="64"/>
      <c r="L4" s="64"/>
    </row>
    <row r="5" spans="1:28">
      <c r="D5" s="41"/>
      <c r="E5" s="41"/>
      <c r="F5" s="41"/>
      <c r="G5" s="41"/>
      <c r="H5" s="41"/>
      <c r="I5" s="41"/>
      <c r="J5" s="41"/>
      <c r="K5" s="41"/>
      <c r="L5" s="41"/>
    </row>
    <row r="6" spans="1:28" ht="12.75" customHeight="1">
      <c r="A6" s="161" t="s">
        <v>50</v>
      </c>
      <c r="B6" s="161"/>
      <c r="C6" s="161"/>
      <c r="D6" s="161"/>
      <c r="E6" s="161"/>
      <c r="F6" s="161"/>
      <c r="G6" s="161"/>
      <c r="H6" s="161"/>
      <c r="I6" s="161"/>
      <c r="J6" s="161"/>
      <c r="K6" s="63"/>
      <c r="L6" s="63"/>
    </row>
    <row r="8" spans="1:28" ht="36" customHeight="1">
      <c r="B8" s="65" t="s">
        <v>31</v>
      </c>
      <c r="C8" s="168" t="s">
        <v>0</v>
      </c>
      <c r="D8" s="169"/>
      <c r="E8" s="170"/>
      <c r="F8" s="75" t="s">
        <v>80</v>
      </c>
      <c r="G8" s="75" t="s">
        <v>81</v>
      </c>
      <c r="H8" s="75" t="s">
        <v>82</v>
      </c>
      <c r="I8" s="65" t="s">
        <v>83</v>
      </c>
    </row>
    <row r="9" spans="1:28">
      <c r="D9" s="59"/>
      <c r="F9" s="60"/>
      <c r="G9" s="60"/>
      <c r="H9" s="60"/>
      <c r="I9" s="60"/>
    </row>
    <row r="10" spans="1:28" ht="29.25" customHeight="1">
      <c r="B10" s="66">
        <v>1101</v>
      </c>
      <c r="C10" s="147" t="s">
        <v>11</v>
      </c>
      <c r="D10" s="147"/>
      <c r="E10" s="147"/>
      <c r="F10" s="43">
        <f>+'[1]Ejecuciones corte 2012-05-15'!$G$4</f>
        <v>227202000</v>
      </c>
      <c r="G10" s="43">
        <f>+F10*1.03</f>
        <v>234018060</v>
      </c>
      <c r="H10" s="43">
        <f>+G10*1.03</f>
        <v>241038601.80000001</v>
      </c>
      <c r="I10" s="43">
        <f>+H10*1.03</f>
        <v>248269759.85400003</v>
      </c>
    </row>
    <row r="11" spans="1:28" ht="31.5" customHeight="1">
      <c r="B11" s="66">
        <v>1102</v>
      </c>
      <c r="C11" s="147" t="s">
        <v>12</v>
      </c>
      <c r="D11" s="147"/>
      <c r="E11" s="147"/>
      <c r="F11" s="61">
        <f>+'[1]Ejecuciones corte 2012-05-15'!$G$20</f>
        <v>15561000</v>
      </c>
      <c r="G11" s="61">
        <f>+F11*1.03</f>
        <v>16027830</v>
      </c>
      <c r="H11" s="61">
        <f t="shared" ref="H11:I11" si="0">+G11*1.03</f>
        <v>16508664.9</v>
      </c>
      <c r="I11" s="61">
        <f t="shared" si="0"/>
        <v>17003924.846999999</v>
      </c>
    </row>
    <row r="12" spans="1:28">
      <c r="D12" s="1"/>
      <c r="E12" s="67" t="s">
        <v>1</v>
      </c>
      <c r="F12" s="126">
        <f>SUM(F10:F11)</f>
        <v>242763000</v>
      </c>
      <c r="G12" s="126">
        <f>+SUM(G10:G11)</f>
        <v>250045890</v>
      </c>
      <c r="H12" s="126">
        <f>+SUM(H10:H11)</f>
        <v>257547266.70000002</v>
      </c>
      <c r="I12" s="127">
        <f>+SUM(I10:I11)</f>
        <v>265273684.70100003</v>
      </c>
    </row>
    <row r="13" spans="1:28">
      <c r="B13" s="206" t="s">
        <v>30</v>
      </c>
      <c r="C13" s="206"/>
      <c r="D13" s="206"/>
      <c r="E13" s="206"/>
      <c r="F13" s="206"/>
    </row>
    <row r="14" spans="1:28">
      <c r="D14" s="1"/>
      <c r="E14" s="124">
        <v>2012</v>
      </c>
      <c r="F14" s="124">
        <v>2013</v>
      </c>
      <c r="G14" s="124">
        <v>2014</v>
      </c>
      <c r="H14" s="125">
        <v>2015</v>
      </c>
      <c r="I14" s="27"/>
      <c r="J14" s="28"/>
    </row>
    <row r="15" spans="1:28" ht="12.75" customHeight="1">
      <c r="B15" s="68"/>
      <c r="C15" s="68"/>
      <c r="D15" s="68"/>
      <c r="E15" s="68"/>
      <c r="G15" s="171"/>
      <c r="H15" s="171"/>
      <c r="I15" s="42"/>
    </row>
    <row r="16" spans="1:28">
      <c r="G16" s="171"/>
      <c r="H16" s="171"/>
      <c r="I16" s="42"/>
    </row>
    <row r="17" spans="4:6">
      <c r="D17" s="172"/>
      <c r="E17" s="149"/>
      <c r="F17" s="149"/>
    </row>
    <row r="18" spans="4:6">
      <c r="D18" s="149"/>
      <c r="E18" s="149"/>
      <c r="F18" s="149"/>
    </row>
    <row r="43" spans="1:260">
      <c r="D43" s="90"/>
      <c r="E43" s="63"/>
      <c r="F43" s="63"/>
      <c r="G43" s="63"/>
      <c r="H43" s="63"/>
      <c r="I43" s="63"/>
      <c r="J43" s="63"/>
      <c r="K43" s="63"/>
      <c r="L43" s="63"/>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c r="IU43" s="154"/>
      <c r="IV43" s="154"/>
      <c r="IW43" s="154"/>
      <c r="IX43" s="154"/>
      <c r="IY43" s="154"/>
      <c r="IZ43" s="154"/>
    </row>
    <row r="44" spans="1:260" ht="15" customHeight="1">
      <c r="D44" s="41"/>
      <c r="E44" s="41"/>
      <c r="F44" s="89"/>
      <c r="G44" s="41"/>
      <c r="H44" s="41"/>
      <c r="I44" s="41"/>
      <c r="J44" s="41"/>
      <c r="K44" s="41"/>
      <c r="L44" s="41"/>
      <c r="M44" s="2"/>
      <c r="N44" s="2"/>
      <c r="O44" s="2"/>
      <c r="P44" s="2"/>
      <c r="Q44" s="2"/>
      <c r="R44" s="2"/>
      <c r="S44" s="2"/>
      <c r="T44" s="2"/>
      <c r="U44" s="2"/>
      <c r="V44" s="2"/>
      <c r="W44" s="2"/>
      <c r="X44" s="2"/>
      <c r="Y44" s="2"/>
      <c r="Z44" s="2"/>
      <c r="AA44" s="2"/>
      <c r="AB44" s="2"/>
    </row>
    <row r="45" spans="1:260" ht="12.75" customHeight="1">
      <c r="A45" s="154"/>
      <c r="B45" s="154"/>
      <c r="C45" s="154"/>
      <c r="D45" s="154"/>
      <c r="E45" s="154"/>
      <c r="F45" s="154"/>
      <c r="G45" s="154"/>
      <c r="H45" s="154"/>
      <c r="I45" s="154"/>
      <c r="J45" s="154"/>
      <c r="K45" s="63"/>
      <c r="L45" s="63"/>
    </row>
    <row r="46" spans="1:260" ht="12.75" customHeight="1">
      <c r="A46" s="161" t="s">
        <v>86</v>
      </c>
      <c r="B46" s="161"/>
      <c r="C46" s="161"/>
      <c r="D46" s="161"/>
      <c r="E46" s="161"/>
      <c r="F46" s="161"/>
      <c r="G46" s="161"/>
      <c r="H46" s="161"/>
      <c r="I46" s="161"/>
      <c r="J46" s="161"/>
      <c r="K46" s="63"/>
      <c r="L46" s="63"/>
    </row>
    <row r="47" spans="1:260" ht="13.5" thickBot="1">
      <c r="B47" s="73"/>
      <c r="C47" s="74"/>
      <c r="G47" s="73"/>
      <c r="H47" s="73"/>
      <c r="I47" s="73"/>
      <c r="J47" s="73"/>
      <c r="K47" s="74"/>
      <c r="L47" s="74"/>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260" s="5" customFormat="1" ht="27" customHeight="1" thickBot="1">
      <c r="A48" s="78" t="s">
        <v>32</v>
      </c>
      <c r="B48" s="162" t="s">
        <v>0</v>
      </c>
      <c r="C48" s="163"/>
      <c r="D48" s="81">
        <v>2011.0833333333301</v>
      </c>
      <c r="E48" s="81">
        <v>2012.9166666666699</v>
      </c>
      <c r="F48" s="82" t="s">
        <v>37</v>
      </c>
      <c r="G48" s="83" t="s">
        <v>38</v>
      </c>
      <c r="H48" s="84" t="s">
        <v>39</v>
      </c>
      <c r="I48" s="83" t="s">
        <v>40</v>
      </c>
      <c r="J48" s="80" t="s">
        <v>1</v>
      </c>
      <c r="M48" s="3"/>
      <c r="N48" s="3"/>
      <c r="O48" s="3"/>
      <c r="P48" s="3"/>
      <c r="Q48" s="3"/>
      <c r="R48" s="3"/>
      <c r="S48" s="3"/>
      <c r="T48" s="3"/>
      <c r="U48" s="3"/>
      <c r="V48" s="3"/>
      <c r="W48" s="3"/>
      <c r="X48" s="3"/>
      <c r="Y48" s="3"/>
      <c r="Z48" s="3"/>
      <c r="AA48" s="3"/>
      <c r="AB48" s="3"/>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row>
    <row r="49" spans="1:747" s="50" customFormat="1" ht="30.75" customHeight="1">
      <c r="A49" s="128" t="s">
        <v>33</v>
      </c>
      <c r="B49" s="164" t="s">
        <v>26</v>
      </c>
      <c r="C49" s="165"/>
      <c r="D49" s="129">
        <f>+'[1]Ejecuciones corte 2012-05-15'!$G$45</f>
        <v>58123157</v>
      </c>
      <c r="E49" s="129">
        <f>+'[1]Ejecuciones corte 2012-05-15'!$G$44</f>
        <v>831803152</v>
      </c>
      <c r="F49" s="130">
        <f>SUM(D49+E49)</f>
        <v>889926309</v>
      </c>
      <c r="G49" s="130">
        <f t="shared" ref="G49:H53" si="1">+F49*1.03</f>
        <v>916624098.26999998</v>
      </c>
      <c r="H49" s="130">
        <f>+G49*1.03</f>
        <v>944122821.21809995</v>
      </c>
      <c r="I49" s="131">
        <f>+H49*1.03</f>
        <v>972446505.85464299</v>
      </c>
      <c r="J49" s="131">
        <f t="shared" ref="J49:J64" si="2">SUM(F49:I49)</f>
        <v>3723119734.3427429</v>
      </c>
      <c r="M49" s="4"/>
      <c r="N49" s="4"/>
      <c r="O49" s="4"/>
      <c r="P49" s="4"/>
      <c r="Q49" s="4"/>
      <c r="R49" s="4"/>
      <c r="S49" s="4"/>
      <c r="T49" s="4"/>
      <c r="U49" s="4"/>
      <c r="V49" s="4"/>
      <c r="W49" s="4"/>
      <c r="X49" s="4"/>
      <c r="Y49" s="4"/>
      <c r="Z49" s="4"/>
      <c r="AA49" s="4"/>
      <c r="AB49" s="4"/>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row>
    <row r="50" spans="1:747" s="5" customFormat="1" ht="20.100000000000001" customHeight="1">
      <c r="A50" s="134" t="str">
        <f>+'[1]Ejecuciones corte 2012-05-15'!$A$56</f>
        <v>1103020301</v>
      </c>
      <c r="B50" s="166" t="s">
        <v>2</v>
      </c>
      <c r="C50" s="167"/>
      <c r="D50" s="135">
        <f>+'[1]Ejecuciones corte 2012-05-15'!$G$59</f>
        <v>82741338</v>
      </c>
      <c r="E50" s="135">
        <f>+'[1]Ejecuciones corte 2012-05-15'!$G$58+'[1]Ejecuciones corte 2012-05-15'!$G$61</f>
        <v>899935750</v>
      </c>
      <c r="F50" s="136">
        <f t="shared" ref="F50:F64" si="3">SUM(D50+E50)</f>
        <v>982677088</v>
      </c>
      <c r="G50" s="136">
        <f t="shared" si="1"/>
        <v>1012157400.64</v>
      </c>
      <c r="H50" s="136">
        <f>+G50*1.03</f>
        <v>1042522122.6592</v>
      </c>
      <c r="I50" s="136">
        <f>+H50*1.03</f>
        <v>1073797786.3389759</v>
      </c>
      <c r="J50" s="136">
        <f t="shared" si="2"/>
        <v>4111154397.638176</v>
      </c>
      <c r="M50" s="4"/>
      <c r="N50" s="4"/>
      <c r="O50" s="4"/>
      <c r="P50" s="4"/>
      <c r="Q50" s="4"/>
      <c r="R50" s="4"/>
      <c r="S50" s="4"/>
      <c r="T50" s="4"/>
      <c r="U50" s="4"/>
      <c r="V50" s="4"/>
      <c r="W50" s="4"/>
      <c r="X50" s="4"/>
      <c r="Y50" s="4"/>
      <c r="Z50" s="4"/>
      <c r="AA50" s="4"/>
      <c r="AB50" s="4"/>
    </row>
    <row r="51" spans="1:747" s="5" customFormat="1" ht="20.100000000000001" customHeight="1">
      <c r="A51" s="134" t="str">
        <f>+'[1]Ejecuciones corte 2012-05-15'!$A$64</f>
        <v>1103020303</v>
      </c>
      <c r="B51" s="166" t="s">
        <v>29</v>
      </c>
      <c r="C51" s="167"/>
      <c r="D51" s="135"/>
      <c r="E51" s="135">
        <f>+'[1]Ejecuciones corte 2012-05-15'!$G$65</f>
        <v>21793996</v>
      </c>
      <c r="F51" s="136">
        <f t="shared" si="3"/>
        <v>21793996</v>
      </c>
      <c r="G51" s="136">
        <f t="shared" si="1"/>
        <v>22447815.879999999</v>
      </c>
      <c r="H51" s="136">
        <f t="shared" si="1"/>
        <v>23121250.356399998</v>
      </c>
      <c r="I51" s="136">
        <f t="shared" ref="I51:I64" si="4">+H51*1.03</f>
        <v>23814887.867091998</v>
      </c>
      <c r="J51" s="136">
        <f t="shared" si="2"/>
        <v>91177950.103491992</v>
      </c>
      <c r="M51" s="4"/>
      <c r="N51" s="4"/>
      <c r="O51" s="4"/>
      <c r="P51" s="4"/>
      <c r="Q51" s="4"/>
      <c r="R51" s="4"/>
      <c r="S51" s="4"/>
      <c r="T51" s="4"/>
      <c r="U51" s="4"/>
      <c r="V51" s="4"/>
      <c r="W51" s="4"/>
      <c r="X51" s="4"/>
      <c r="Y51" s="4"/>
      <c r="Z51" s="4"/>
      <c r="AA51" s="4"/>
      <c r="AB51" s="4"/>
    </row>
    <row r="52" spans="1:747" s="6" customFormat="1" ht="20.100000000000001" customHeight="1">
      <c r="A52" s="137" t="str">
        <f>+'[1]Ejecuciones corte 2012-05-15'!$A$66</f>
        <v>1103020304</v>
      </c>
      <c r="B52" s="166" t="s">
        <v>3</v>
      </c>
      <c r="C52" s="167"/>
      <c r="D52" s="136">
        <f>+'[1]Ejecuciones corte 2012-05-15'!$G$68</f>
        <v>2100787</v>
      </c>
      <c r="E52" s="136">
        <f>+'[1]Ejecuciones corte 2012-05-15'!$G$67</f>
        <v>23941403</v>
      </c>
      <c r="F52" s="136">
        <f t="shared" si="3"/>
        <v>26042190</v>
      </c>
      <c r="G52" s="136">
        <f t="shared" si="1"/>
        <v>26823455.699999999</v>
      </c>
      <c r="H52" s="136">
        <f t="shared" si="1"/>
        <v>27628159.370999999</v>
      </c>
      <c r="I52" s="136">
        <f t="shared" si="4"/>
        <v>28457004.15213</v>
      </c>
      <c r="J52" s="136">
        <f t="shared" si="2"/>
        <v>108950809.22313002</v>
      </c>
      <c r="K52" s="92">
        <f>+E51+E53+E55</f>
        <v>46498454</v>
      </c>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row>
    <row r="53" spans="1:747" s="6" customFormat="1" ht="22.5" customHeight="1">
      <c r="A53" s="137" t="str">
        <f>+'[1]Ejecuciones corte 2012-05-15'!$A$62</f>
        <v>1103020302</v>
      </c>
      <c r="B53" s="166" t="s">
        <v>4</v>
      </c>
      <c r="C53" s="167"/>
      <c r="D53" s="136">
        <v>0</v>
      </c>
      <c r="E53" s="136">
        <f>+'[1]Ejecuciones corte 2012-05-15'!$G$63</f>
        <v>11204458</v>
      </c>
      <c r="F53" s="136">
        <f t="shared" si="3"/>
        <v>11204458</v>
      </c>
      <c r="G53" s="136">
        <f t="shared" si="1"/>
        <v>11540591.74</v>
      </c>
      <c r="H53" s="136">
        <f t="shared" si="1"/>
        <v>11886809.4922</v>
      </c>
      <c r="I53" s="136">
        <f t="shared" si="4"/>
        <v>12243413.776966</v>
      </c>
      <c r="J53" s="136">
        <f t="shared" si="2"/>
        <v>46875273.009166002</v>
      </c>
      <c r="K53" s="92">
        <f>+F68-K52</f>
        <v>-46498454</v>
      </c>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5"/>
      <c r="VB53" s="5"/>
      <c r="VC53" s="5"/>
      <c r="VD53" s="5"/>
      <c r="VE53" s="5"/>
      <c r="VF53" s="5"/>
      <c r="VG53" s="5"/>
      <c r="VH53" s="5"/>
      <c r="VI53" s="5"/>
      <c r="VJ53" s="5"/>
      <c r="VK53" s="5"/>
      <c r="VL53" s="5"/>
      <c r="VM53" s="5"/>
      <c r="VN53" s="5"/>
      <c r="VO53" s="5"/>
      <c r="VP53" s="5"/>
      <c r="VQ53" s="5"/>
      <c r="VR53" s="5"/>
      <c r="VS53" s="5"/>
      <c r="VT53" s="5"/>
      <c r="VU53" s="5"/>
      <c r="VV53" s="5"/>
      <c r="VW53" s="5"/>
      <c r="VX53" s="5"/>
      <c r="VY53" s="5"/>
      <c r="VZ53" s="5"/>
      <c r="WA53" s="5"/>
      <c r="WB53" s="5"/>
      <c r="WC53" s="5"/>
      <c r="WD53" s="5"/>
      <c r="WE53" s="5"/>
      <c r="WF53" s="5"/>
      <c r="WG53" s="5"/>
      <c r="WH53" s="5"/>
      <c r="WI53" s="5"/>
      <c r="WJ53" s="5"/>
      <c r="WK53" s="5"/>
      <c r="WL53" s="5"/>
      <c r="WM53" s="5"/>
      <c r="WN53" s="5"/>
      <c r="WO53" s="5"/>
      <c r="WP53" s="5"/>
      <c r="WQ53" s="5"/>
      <c r="WR53" s="5"/>
      <c r="WS53" s="5"/>
      <c r="WT53" s="5"/>
      <c r="WU53" s="5"/>
      <c r="WV53" s="5"/>
      <c r="WW53" s="5"/>
      <c r="WX53" s="5"/>
      <c r="WY53" s="5"/>
      <c r="WZ53" s="5"/>
      <c r="XA53" s="5"/>
      <c r="XB53" s="5"/>
      <c r="XC53" s="5"/>
      <c r="XD53" s="5"/>
      <c r="XE53" s="5"/>
      <c r="XF53" s="5"/>
      <c r="XG53" s="5"/>
      <c r="XH53" s="5"/>
      <c r="XI53" s="5"/>
      <c r="XJ53" s="5"/>
      <c r="XK53" s="5"/>
      <c r="XL53" s="5"/>
      <c r="XM53" s="5"/>
      <c r="XN53" s="5"/>
      <c r="XO53" s="5"/>
      <c r="XP53" s="5"/>
      <c r="XQ53" s="5"/>
      <c r="XR53" s="5"/>
      <c r="XS53" s="5"/>
      <c r="XT53" s="5"/>
      <c r="XU53" s="5"/>
      <c r="XV53" s="5"/>
      <c r="XW53" s="5"/>
      <c r="XX53" s="5"/>
      <c r="XY53" s="5"/>
      <c r="XZ53" s="5"/>
      <c r="YA53" s="5"/>
      <c r="YB53" s="5"/>
      <c r="YC53" s="5"/>
      <c r="YD53" s="5"/>
      <c r="YE53" s="5"/>
      <c r="YF53" s="5"/>
      <c r="YG53" s="5"/>
      <c r="YH53" s="5"/>
      <c r="YI53" s="5"/>
      <c r="YJ53" s="5"/>
      <c r="YK53" s="5"/>
      <c r="YL53" s="5"/>
      <c r="YM53" s="5"/>
      <c r="YN53" s="5"/>
      <c r="YO53" s="5"/>
      <c r="YP53" s="5"/>
      <c r="YQ53" s="5"/>
      <c r="YR53" s="5"/>
      <c r="YS53" s="5"/>
      <c r="YT53" s="5"/>
      <c r="YU53" s="5"/>
      <c r="YV53" s="5"/>
      <c r="YW53" s="5"/>
      <c r="YX53" s="5"/>
      <c r="YY53" s="5"/>
      <c r="YZ53" s="5"/>
      <c r="ZA53" s="5"/>
      <c r="ZB53" s="5"/>
      <c r="ZC53" s="5"/>
      <c r="ZD53" s="5"/>
      <c r="ZE53" s="5"/>
      <c r="ZF53" s="5"/>
      <c r="ZG53" s="5"/>
      <c r="ZH53" s="5"/>
      <c r="ZI53" s="5"/>
      <c r="ZJ53" s="5"/>
      <c r="ZK53" s="5"/>
      <c r="ZL53" s="5"/>
      <c r="ZM53" s="5"/>
      <c r="ZN53" s="5"/>
      <c r="ZO53" s="5"/>
      <c r="ZP53" s="5"/>
      <c r="ZQ53" s="5"/>
      <c r="ZR53" s="5"/>
      <c r="ZS53" s="5"/>
      <c r="ZT53" s="5"/>
      <c r="ZU53" s="5"/>
      <c r="ZV53" s="5"/>
      <c r="ZW53" s="5"/>
      <c r="ZX53" s="5"/>
      <c r="ZY53" s="5"/>
      <c r="ZZ53" s="5"/>
      <c r="AAA53" s="5"/>
      <c r="AAB53" s="5"/>
      <c r="AAC53" s="5"/>
      <c r="AAD53" s="5"/>
      <c r="AAE53" s="5"/>
      <c r="AAF53" s="5"/>
      <c r="AAG53" s="5"/>
      <c r="AAH53" s="5"/>
      <c r="AAI53" s="5"/>
      <c r="AAJ53" s="5"/>
      <c r="AAK53" s="5"/>
      <c r="AAL53" s="5"/>
      <c r="AAM53" s="5"/>
      <c r="AAN53" s="5"/>
      <c r="AAO53" s="5"/>
      <c r="AAP53" s="5"/>
      <c r="AAQ53" s="5"/>
      <c r="AAR53" s="5"/>
      <c r="AAS53" s="5"/>
      <c r="AAT53" s="5"/>
      <c r="AAU53" s="5"/>
      <c r="AAV53" s="5"/>
      <c r="AAW53" s="5"/>
      <c r="AAX53" s="5"/>
      <c r="AAY53" s="5"/>
      <c r="AAZ53" s="5"/>
      <c r="ABA53" s="5"/>
      <c r="ABB53" s="5"/>
      <c r="ABC53" s="5"/>
      <c r="ABD53" s="5"/>
      <c r="ABE53" s="5"/>
      <c r="ABF53" s="5"/>
      <c r="ABG53" s="5"/>
      <c r="ABH53" s="5"/>
      <c r="ABI53" s="5"/>
      <c r="ABJ53" s="5"/>
      <c r="ABK53" s="5"/>
      <c r="ABL53" s="5"/>
      <c r="ABM53" s="5"/>
      <c r="ABN53" s="5"/>
      <c r="ABO53" s="5"/>
      <c r="ABP53" s="5"/>
      <c r="ABQ53" s="5"/>
      <c r="ABR53" s="5"/>
      <c r="ABS53" s="5"/>
    </row>
    <row r="54" spans="1:747" s="6" customFormat="1" ht="39.75" customHeight="1">
      <c r="A54" s="137" t="str">
        <f>+'[1]Ejecuciones corte 2012-05-15'!$A$69</f>
        <v>1103020305</v>
      </c>
      <c r="B54" s="166" t="s">
        <v>27</v>
      </c>
      <c r="C54" s="167"/>
      <c r="D54" s="136"/>
      <c r="E54" s="136">
        <f>+'[1]Ejecuciones corte 2012-05-15'!$G$70</f>
        <v>884168826</v>
      </c>
      <c r="F54" s="136">
        <f>+E54+'[1]Ejecuciones corte 2012-05-15'!$G$71</f>
        <v>884169826</v>
      </c>
      <c r="G54" s="136">
        <f>+F54*1.03</f>
        <v>910694920.77999997</v>
      </c>
      <c r="H54" s="136">
        <f t="shared" ref="H54:H64" si="5">+G54*1.03</f>
        <v>938015768.40339994</v>
      </c>
      <c r="I54" s="136">
        <f t="shared" si="4"/>
        <v>966156241.45550191</v>
      </c>
      <c r="J54" s="136">
        <f t="shared" si="2"/>
        <v>3699036756.6389022</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row>
    <row r="55" spans="1:747" s="6" customFormat="1" ht="12">
      <c r="A55" s="137" t="str">
        <f>+'[1]Ejecuciones corte 2012-05-15'!$A$72</f>
        <v>1103020306</v>
      </c>
      <c r="B55" s="166" t="s">
        <v>22</v>
      </c>
      <c r="C55" s="167"/>
      <c r="D55" s="136"/>
      <c r="E55" s="136">
        <v>13500000</v>
      </c>
      <c r="F55" s="136">
        <f t="shared" si="3"/>
        <v>13500000</v>
      </c>
      <c r="G55" s="136">
        <f t="shared" ref="G55:G64" si="6">+F55*1.03</f>
        <v>13905000</v>
      </c>
      <c r="H55" s="136">
        <f t="shared" si="5"/>
        <v>14322150</v>
      </c>
      <c r="I55" s="136">
        <f t="shared" si="4"/>
        <v>14751814.5</v>
      </c>
      <c r="J55" s="136">
        <f t="shared" si="2"/>
        <v>56478964.5</v>
      </c>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5"/>
      <c r="NH55" s="5"/>
      <c r="NI55" s="5"/>
      <c r="NJ55" s="5"/>
      <c r="NK55" s="5"/>
      <c r="NL55" s="5"/>
      <c r="NM55" s="5"/>
      <c r="NN55" s="5"/>
      <c r="NO55" s="5"/>
      <c r="NP55" s="5"/>
      <c r="NQ55" s="5"/>
      <c r="NR55" s="5"/>
      <c r="NS55" s="5"/>
      <c r="NT55" s="5"/>
      <c r="NU55" s="5"/>
      <c r="NV55" s="5"/>
      <c r="NW55" s="5"/>
      <c r="NX55" s="5"/>
      <c r="NY55" s="5"/>
      <c r="NZ55" s="5"/>
      <c r="OA55" s="5"/>
      <c r="OB55" s="5"/>
      <c r="OC55" s="5"/>
      <c r="OD55" s="5"/>
      <c r="OE55" s="5"/>
      <c r="OF55" s="5"/>
      <c r="OG55" s="5"/>
      <c r="OH55" s="5"/>
      <c r="OI55" s="5"/>
      <c r="OJ55" s="5"/>
      <c r="OK55" s="5"/>
      <c r="OL55" s="5"/>
      <c r="OM55" s="5"/>
      <c r="ON55" s="5"/>
      <c r="OO55" s="5"/>
      <c r="OP55" s="5"/>
      <c r="OQ55" s="5"/>
      <c r="OR55" s="5"/>
      <c r="OS55" s="5"/>
      <c r="OT55" s="5"/>
      <c r="OU55" s="5"/>
      <c r="OV55" s="5"/>
      <c r="OW55" s="5"/>
      <c r="OX55" s="5"/>
      <c r="OY55" s="5"/>
      <c r="OZ55" s="5"/>
      <c r="PA55" s="5"/>
      <c r="PB55" s="5"/>
      <c r="PC55" s="5"/>
      <c r="PD55" s="5"/>
      <c r="PE55" s="5"/>
      <c r="PF55" s="5"/>
      <c r="PG55" s="5"/>
      <c r="PH55" s="5"/>
      <c r="PI55" s="5"/>
      <c r="PJ55" s="5"/>
      <c r="PK55" s="5"/>
      <c r="PL55" s="5"/>
      <c r="PM55" s="5"/>
      <c r="PN55" s="5"/>
      <c r="PO55" s="5"/>
      <c r="PP55" s="5"/>
      <c r="PQ55" s="5"/>
      <c r="PR55" s="5"/>
      <c r="PS55" s="5"/>
      <c r="PT55" s="5"/>
      <c r="PU55" s="5"/>
      <c r="PV55" s="5"/>
      <c r="PW55" s="5"/>
      <c r="PX55" s="5"/>
      <c r="PY55" s="5"/>
      <c r="PZ55" s="5"/>
      <c r="QA55" s="5"/>
      <c r="QB55" s="5"/>
      <c r="QC55" s="5"/>
      <c r="QD55" s="5"/>
      <c r="QE55" s="5"/>
      <c r="QF55" s="5"/>
      <c r="QG55" s="5"/>
      <c r="QH55" s="5"/>
      <c r="QI55" s="5"/>
      <c r="QJ55" s="5"/>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5"/>
      <c r="RM55" s="5"/>
      <c r="RN55" s="5"/>
      <c r="RO55" s="5"/>
      <c r="RP55" s="5"/>
      <c r="RQ55" s="5"/>
      <c r="RR55" s="5"/>
      <c r="RS55" s="5"/>
      <c r="RT55" s="5"/>
      <c r="RU55" s="5"/>
      <c r="RV55" s="5"/>
      <c r="RW55" s="5"/>
      <c r="RX55" s="5"/>
      <c r="RY55" s="5"/>
      <c r="RZ55" s="5"/>
      <c r="SA55" s="5"/>
      <c r="SB55" s="5"/>
      <c r="SC55" s="5"/>
      <c r="SD55" s="5"/>
      <c r="SE55" s="5"/>
      <c r="SF55" s="5"/>
      <c r="SG55" s="5"/>
      <c r="SH55" s="5"/>
      <c r="SI55" s="5"/>
      <c r="SJ55" s="5"/>
      <c r="SK55" s="5"/>
      <c r="SL55" s="5"/>
      <c r="SM55" s="5"/>
      <c r="SN55" s="5"/>
      <c r="SO55" s="5"/>
      <c r="SP55" s="5"/>
      <c r="SQ55" s="5"/>
      <c r="SR55" s="5"/>
      <c r="SS55" s="5"/>
      <c r="ST55" s="5"/>
      <c r="SU55" s="5"/>
      <c r="SV55" s="5"/>
      <c r="SW55" s="5"/>
      <c r="SX55" s="5"/>
      <c r="SY55" s="5"/>
      <c r="SZ55" s="5"/>
      <c r="TA55" s="5"/>
      <c r="TB55" s="5"/>
      <c r="TC55" s="5"/>
      <c r="TD55" s="5"/>
      <c r="TE55" s="5"/>
      <c r="TF55" s="5"/>
      <c r="TG55" s="5"/>
      <c r="TH55" s="5"/>
      <c r="TI55" s="5"/>
      <c r="TJ55" s="5"/>
      <c r="TK55" s="5"/>
      <c r="TL55" s="5"/>
      <c r="TM55" s="5"/>
      <c r="TN55" s="5"/>
      <c r="TO55" s="5"/>
      <c r="TP55" s="5"/>
      <c r="TQ55" s="5"/>
      <c r="TR55" s="5"/>
      <c r="TS55" s="5"/>
      <c r="TT55" s="5"/>
      <c r="TU55" s="5"/>
      <c r="TV55" s="5"/>
      <c r="TW55" s="5"/>
      <c r="TX55" s="5"/>
      <c r="TY55" s="5"/>
      <c r="TZ55" s="5"/>
      <c r="UA55" s="5"/>
      <c r="UB55" s="5"/>
      <c r="UC55" s="5"/>
      <c r="UD55" s="5"/>
      <c r="UE55" s="5"/>
      <c r="UF55" s="5"/>
      <c r="UG55" s="5"/>
      <c r="UH55" s="5"/>
      <c r="UI55" s="5"/>
      <c r="UJ55" s="5"/>
      <c r="UK55" s="5"/>
      <c r="UL55" s="5"/>
      <c r="UM55" s="5"/>
      <c r="UN55" s="5"/>
      <c r="UO55" s="5"/>
      <c r="UP55" s="5"/>
      <c r="UQ55" s="5"/>
      <c r="UR55" s="5"/>
      <c r="US55" s="5"/>
      <c r="UT55" s="5"/>
      <c r="UU55" s="5"/>
      <c r="UV55" s="5"/>
      <c r="UW55" s="5"/>
      <c r="UX55" s="5"/>
      <c r="UY55" s="5"/>
      <c r="UZ55" s="5"/>
      <c r="VA55" s="5"/>
      <c r="VB55" s="5"/>
      <c r="VC55" s="5"/>
      <c r="VD55" s="5"/>
      <c r="VE55" s="5"/>
      <c r="VF55" s="5"/>
      <c r="VG55" s="5"/>
      <c r="VH55" s="5"/>
      <c r="VI55" s="5"/>
      <c r="VJ55" s="5"/>
      <c r="VK55" s="5"/>
      <c r="VL55" s="5"/>
      <c r="VM55" s="5"/>
      <c r="VN55" s="5"/>
      <c r="VO55" s="5"/>
      <c r="VP55" s="5"/>
      <c r="VQ55" s="5"/>
      <c r="VR55" s="5"/>
      <c r="VS55" s="5"/>
      <c r="VT55" s="5"/>
      <c r="VU55" s="5"/>
      <c r="VV55" s="5"/>
      <c r="VW55" s="5"/>
      <c r="VX55" s="5"/>
      <c r="VY55" s="5"/>
      <c r="VZ55" s="5"/>
      <c r="WA55" s="5"/>
      <c r="WB55" s="5"/>
      <c r="WC55" s="5"/>
      <c r="WD55" s="5"/>
      <c r="WE55" s="5"/>
      <c r="WF55" s="5"/>
      <c r="WG55" s="5"/>
      <c r="WH55" s="5"/>
      <c r="WI55" s="5"/>
      <c r="WJ55" s="5"/>
      <c r="WK55" s="5"/>
      <c r="WL55" s="5"/>
      <c r="WM55" s="5"/>
      <c r="WN55" s="5"/>
      <c r="WO55" s="5"/>
      <c r="WP55" s="5"/>
      <c r="WQ55" s="5"/>
      <c r="WR55" s="5"/>
      <c r="WS55" s="5"/>
      <c r="WT55" s="5"/>
      <c r="WU55" s="5"/>
      <c r="WV55" s="5"/>
      <c r="WW55" s="5"/>
      <c r="WX55" s="5"/>
      <c r="WY55" s="5"/>
      <c r="WZ55" s="5"/>
      <c r="XA55" s="5"/>
      <c r="XB55" s="5"/>
      <c r="XC55" s="5"/>
      <c r="XD55" s="5"/>
      <c r="XE55" s="5"/>
      <c r="XF55" s="5"/>
      <c r="XG55" s="5"/>
      <c r="XH55" s="5"/>
      <c r="XI55" s="5"/>
      <c r="XJ55" s="5"/>
      <c r="XK55" s="5"/>
      <c r="XL55" s="5"/>
      <c r="XM55" s="5"/>
      <c r="XN55" s="5"/>
      <c r="XO55" s="5"/>
      <c r="XP55" s="5"/>
      <c r="XQ55" s="5"/>
      <c r="XR55" s="5"/>
      <c r="XS55" s="5"/>
      <c r="XT55" s="5"/>
      <c r="XU55" s="5"/>
      <c r="XV55" s="5"/>
      <c r="XW55" s="5"/>
      <c r="XX55" s="5"/>
      <c r="XY55" s="5"/>
      <c r="XZ55" s="5"/>
      <c r="YA55" s="5"/>
      <c r="YB55" s="5"/>
      <c r="YC55" s="5"/>
      <c r="YD55" s="5"/>
      <c r="YE55" s="5"/>
      <c r="YF55" s="5"/>
      <c r="YG55" s="5"/>
      <c r="YH55" s="5"/>
      <c r="YI55" s="5"/>
      <c r="YJ55" s="5"/>
      <c r="YK55" s="5"/>
      <c r="YL55" s="5"/>
      <c r="YM55" s="5"/>
      <c r="YN55" s="5"/>
      <c r="YO55" s="5"/>
      <c r="YP55" s="5"/>
      <c r="YQ55" s="5"/>
      <c r="YR55" s="5"/>
      <c r="YS55" s="5"/>
      <c r="YT55" s="5"/>
      <c r="YU55" s="5"/>
      <c r="YV55" s="5"/>
      <c r="YW55" s="5"/>
      <c r="YX55" s="5"/>
      <c r="YY55" s="5"/>
      <c r="YZ55" s="5"/>
      <c r="ZA55" s="5"/>
      <c r="ZB55" s="5"/>
      <c r="ZC55" s="5"/>
      <c r="ZD55" s="5"/>
      <c r="ZE55" s="5"/>
      <c r="ZF55" s="5"/>
      <c r="ZG55" s="5"/>
      <c r="ZH55" s="5"/>
      <c r="ZI55" s="5"/>
      <c r="ZJ55" s="5"/>
      <c r="ZK55" s="5"/>
      <c r="ZL55" s="5"/>
      <c r="ZM55" s="5"/>
      <c r="ZN55" s="5"/>
      <c r="ZO55" s="5"/>
      <c r="ZP55" s="5"/>
      <c r="ZQ55" s="5"/>
      <c r="ZR55" s="5"/>
      <c r="ZS55" s="5"/>
      <c r="ZT55" s="5"/>
      <c r="ZU55" s="5"/>
      <c r="ZV55" s="5"/>
      <c r="ZW55" s="5"/>
      <c r="ZX55" s="5"/>
      <c r="ZY55" s="5"/>
      <c r="ZZ55" s="5"/>
      <c r="AAA55" s="5"/>
      <c r="AAB55" s="5"/>
      <c r="AAC55" s="5"/>
      <c r="AAD55" s="5"/>
      <c r="AAE55" s="5"/>
      <c r="AAF55" s="5"/>
      <c r="AAG55" s="5"/>
      <c r="AAH55" s="5"/>
      <c r="AAI55" s="5"/>
      <c r="AAJ55" s="5"/>
      <c r="AAK55" s="5"/>
      <c r="AAL55" s="5"/>
      <c r="AAM55" s="5"/>
      <c r="AAN55" s="5"/>
      <c r="AAO55" s="5"/>
      <c r="AAP55" s="5"/>
      <c r="AAQ55" s="5"/>
      <c r="AAR55" s="5"/>
      <c r="AAS55" s="5"/>
      <c r="AAT55" s="5"/>
      <c r="AAU55" s="5"/>
      <c r="AAV55" s="5"/>
      <c r="AAW55" s="5"/>
      <c r="AAX55" s="5"/>
      <c r="AAY55" s="5"/>
      <c r="AAZ55" s="5"/>
      <c r="ABA55" s="5"/>
      <c r="ABB55" s="5"/>
      <c r="ABC55" s="5"/>
      <c r="ABD55" s="5"/>
      <c r="ABE55" s="5"/>
      <c r="ABF55" s="5"/>
      <c r="ABG55" s="5"/>
      <c r="ABH55" s="5"/>
      <c r="ABI55" s="5"/>
      <c r="ABJ55" s="5"/>
      <c r="ABK55" s="5"/>
      <c r="ABL55" s="5"/>
      <c r="ABM55" s="5"/>
      <c r="ABN55" s="5"/>
      <c r="ABO55" s="5"/>
      <c r="ABP55" s="5"/>
      <c r="ABQ55" s="5"/>
      <c r="ABR55" s="5"/>
      <c r="ABS55" s="5"/>
    </row>
    <row r="56" spans="1:747" s="6" customFormat="1" ht="27" customHeight="1">
      <c r="A56" s="137" t="str">
        <f>+'[1]Ejecuciones corte 2012-05-15'!$A$74</f>
        <v>1103020307</v>
      </c>
      <c r="B56" s="166" t="s">
        <v>28</v>
      </c>
      <c r="C56" s="167"/>
      <c r="D56" s="136"/>
      <c r="E56" s="136">
        <f>+'[1]Ejecuciones corte 2012-05-15'!$G$75</f>
        <v>1000</v>
      </c>
      <c r="F56" s="136">
        <f t="shared" si="3"/>
        <v>1000</v>
      </c>
      <c r="G56" s="136">
        <f t="shared" si="6"/>
        <v>1030</v>
      </c>
      <c r="H56" s="136">
        <f t="shared" si="5"/>
        <v>1060.9000000000001</v>
      </c>
      <c r="I56" s="136">
        <f t="shared" si="4"/>
        <v>1092.7270000000001</v>
      </c>
      <c r="J56" s="136">
        <f t="shared" si="2"/>
        <v>4183.6270000000004</v>
      </c>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c r="MV56" s="5"/>
      <c r="MW56" s="5"/>
      <c r="MX56" s="5"/>
      <c r="MY56" s="5"/>
      <c r="MZ56" s="5"/>
      <c r="NA56" s="5"/>
      <c r="NB56" s="5"/>
      <c r="NC56" s="5"/>
      <c r="ND56" s="5"/>
      <c r="NE56" s="5"/>
      <c r="NF56" s="5"/>
      <c r="NG56" s="5"/>
      <c r="NH56" s="5"/>
      <c r="NI56" s="5"/>
      <c r="NJ56" s="5"/>
      <c r="NK56" s="5"/>
      <c r="NL56" s="5"/>
      <c r="NM56" s="5"/>
      <c r="NN56" s="5"/>
      <c r="NO56" s="5"/>
      <c r="NP56" s="5"/>
      <c r="NQ56" s="5"/>
      <c r="NR56" s="5"/>
      <c r="NS56" s="5"/>
      <c r="NT56" s="5"/>
      <c r="NU56" s="5"/>
      <c r="NV56" s="5"/>
      <c r="NW56" s="5"/>
      <c r="NX56" s="5"/>
      <c r="NY56" s="5"/>
      <c r="NZ56" s="5"/>
      <c r="OA56" s="5"/>
      <c r="OB56" s="5"/>
      <c r="OC56" s="5"/>
      <c r="OD56" s="5"/>
      <c r="OE56" s="5"/>
      <c r="OF56" s="5"/>
      <c r="OG56" s="5"/>
      <c r="OH56" s="5"/>
      <c r="OI56" s="5"/>
      <c r="OJ56" s="5"/>
      <c r="OK56" s="5"/>
      <c r="OL56" s="5"/>
      <c r="OM56" s="5"/>
      <c r="ON56" s="5"/>
      <c r="OO56" s="5"/>
      <c r="OP56" s="5"/>
      <c r="OQ56" s="5"/>
      <c r="OR56" s="5"/>
      <c r="OS56" s="5"/>
      <c r="OT56" s="5"/>
      <c r="OU56" s="5"/>
      <c r="OV56" s="5"/>
      <c r="OW56" s="5"/>
      <c r="OX56" s="5"/>
      <c r="OY56" s="5"/>
      <c r="OZ56" s="5"/>
      <c r="PA56" s="5"/>
      <c r="PB56" s="5"/>
      <c r="PC56" s="5"/>
      <c r="PD56" s="5"/>
      <c r="PE56" s="5"/>
      <c r="PF56" s="5"/>
      <c r="PG56" s="5"/>
      <c r="PH56" s="5"/>
      <c r="PI56" s="5"/>
      <c r="PJ56" s="5"/>
      <c r="PK56" s="5"/>
      <c r="PL56" s="5"/>
      <c r="PM56" s="5"/>
      <c r="PN56" s="5"/>
      <c r="PO56" s="5"/>
      <c r="PP56" s="5"/>
      <c r="PQ56" s="5"/>
      <c r="PR56" s="5"/>
      <c r="PS56" s="5"/>
      <c r="PT56" s="5"/>
      <c r="PU56" s="5"/>
      <c r="PV56" s="5"/>
      <c r="PW56" s="5"/>
      <c r="PX56" s="5"/>
      <c r="PY56" s="5"/>
      <c r="PZ56" s="5"/>
      <c r="QA56" s="5"/>
      <c r="QB56" s="5"/>
      <c r="QC56" s="5"/>
      <c r="QD56" s="5"/>
      <c r="QE56" s="5"/>
      <c r="QF56" s="5"/>
      <c r="QG56" s="5"/>
      <c r="QH56" s="5"/>
      <c r="QI56" s="5"/>
      <c r="QJ56" s="5"/>
      <c r="QK56" s="5"/>
      <c r="QL56" s="5"/>
      <c r="QM56" s="5"/>
      <c r="QN56" s="5"/>
      <c r="QO56" s="5"/>
      <c r="QP56" s="5"/>
      <c r="QQ56" s="5"/>
      <c r="QR56" s="5"/>
      <c r="QS56" s="5"/>
      <c r="QT56" s="5"/>
      <c r="QU56" s="5"/>
      <c r="QV56" s="5"/>
      <c r="QW56" s="5"/>
      <c r="QX56" s="5"/>
      <c r="QY56" s="5"/>
      <c r="QZ56" s="5"/>
      <c r="RA56" s="5"/>
      <c r="RB56" s="5"/>
      <c r="RC56" s="5"/>
      <c r="RD56" s="5"/>
      <c r="RE56" s="5"/>
      <c r="RF56" s="5"/>
      <c r="RG56" s="5"/>
      <c r="RH56" s="5"/>
      <c r="RI56" s="5"/>
      <c r="RJ56" s="5"/>
      <c r="RK56" s="5"/>
      <c r="RL56" s="5"/>
      <c r="RM56" s="5"/>
      <c r="RN56" s="5"/>
      <c r="RO56" s="5"/>
      <c r="RP56" s="5"/>
      <c r="RQ56" s="5"/>
      <c r="RR56" s="5"/>
      <c r="RS56" s="5"/>
      <c r="RT56" s="5"/>
      <c r="RU56" s="5"/>
      <c r="RV56" s="5"/>
      <c r="RW56" s="5"/>
      <c r="RX56" s="5"/>
      <c r="RY56" s="5"/>
      <c r="RZ56" s="5"/>
      <c r="SA56" s="5"/>
      <c r="SB56" s="5"/>
      <c r="SC56" s="5"/>
      <c r="SD56" s="5"/>
      <c r="SE56" s="5"/>
      <c r="SF56" s="5"/>
      <c r="SG56" s="5"/>
      <c r="SH56" s="5"/>
      <c r="SI56" s="5"/>
      <c r="SJ56" s="5"/>
      <c r="SK56" s="5"/>
      <c r="SL56" s="5"/>
      <c r="SM56" s="5"/>
      <c r="SN56" s="5"/>
      <c r="SO56" s="5"/>
      <c r="SP56" s="5"/>
      <c r="SQ56" s="5"/>
      <c r="SR56" s="5"/>
      <c r="SS56" s="5"/>
      <c r="ST56" s="5"/>
      <c r="SU56" s="5"/>
      <c r="SV56" s="5"/>
      <c r="SW56" s="5"/>
      <c r="SX56" s="5"/>
      <c r="SY56" s="5"/>
      <c r="SZ56" s="5"/>
      <c r="TA56" s="5"/>
      <c r="TB56" s="5"/>
      <c r="TC56" s="5"/>
      <c r="TD56" s="5"/>
      <c r="TE56" s="5"/>
      <c r="TF56" s="5"/>
      <c r="TG56" s="5"/>
      <c r="TH56" s="5"/>
      <c r="TI56" s="5"/>
      <c r="TJ56" s="5"/>
      <c r="TK56" s="5"/>
      <c r="TL56" s="5"/>
      <c r="TM56" s="5"/>
      <c r="TN56" s="5"/>
      <c r="TO56" s="5"/>
      <c r="TP56" s="5"/>
      <c r="TQ56" s="5"/>
      <c r="TR56" s="5"/>
      <c r="TS56" s="5"/>
      <c r="TT56" s="5"/>
      <c r="TU56" s="5"/>
      <c r="TV56" s="5"/>
      <c r="TW56" s="5"/>
      <c r="TX56" s="5"/>
      <c r="TY56" s="5"/>
      <c r="TZ56" s="5"/>
      <c r="UA56" s="5"/>
      <c r="UB56" s="5"/>
      <c r="UC56" s="5"/>
      <c r="UD56" s="5"/>
      <c r="UE56" s="5"/>
      <c r="UF56" s="5"/>
      <c r="UG56" s="5"/>
      <c r="UH56" s="5"/>
      <c r="UI56" s="5"/>
      <c r="UJ56" s="5"/>
      <c r="UK56" s="5"/>
      <c r="UL56" s="5"/>
      <c r="UM56" s="5"/>
      <c r="UN56" s="5"/>
      <c r="UO56" s="5"/>
      <c r="UP56" s="5"/>
      <c r="UQ56" s="5"/>
      <c r="UR56" s="5"/>
      <c r="US56" s="5"/>
      <c r="UT56" s="5"/>
      <c r="UU56" s="5"/>
      <c r="UV56" s="5"/>
      <c r="UW56" s="5"/>
      <c r="UX56" s="5"/>
      <c r="UY56" s="5"/>
      <c r="UZ56" s="5"/>
      <c r="VA56" s="5"/>
      <c r="VB56" s="5"/>
      <c r="VC56" s="5"/>
      <c r="VD56" s="5"/>
      <c r="VE56" s="5"/>
      <c r="VF56" s="5"/>
      <c r="VG56" s="5"/>
      <c r="VH56" s="5"/>
      <c r="VI56" s="5"/>
      <c r="VJ56" s="5"/>
      <c r="VK56" s="5"/>
      <c r="VL56" s="5"/>
      <c r="VM56" s="5"/>
      <c r="VN56" s="5"/>
      <c r="VO56" s="5"/>
      <c r="VP56" s="5"/>
      <c r="VQ56" s="5"/>
      <c r="VR56" s="5"/>
      <c r="VS56" s="5"/>
      <c r="VT56" s="5"/>
      <c r="VU56" s="5"/>
      <c r="VV56" s="5"/>
      <c r="VW56" s="5"/>
      <c r="VX56" s="5"/>
      <c r="VY56" s="5"/>
      <c r="VZ56" s="5"/>
      <c r="WA56" s="5"/>
      <c r="WB56" s="5"/>
      <c r="WC56" s="5"/>
      <c r="WD56" s="5"/>
      <c r="WE56" s="5"/>
      <c r="WF56" s="5"/>
      <c r="WG56" s="5"/>
      <c r="WH56" s="5"/>
      <c r="WI56" s="5"/>
      <c r="WJ56" s="5"/>
      <c r="WK56" s="5"/>
      <c r="WL56" s="5"/>
      <c r="WM56" s="5"/>
      <c r="WN56" s="5"/>
      <c r="WO56" s="5"/>
      <c r="WP56" s="5"/>
      <c r="WQ56" s="5"/>
      <c r="WR56" s="5"/>
      <c r="WS56" s="5"/>
      <c r="WT56" s="5"/>
      <c r="WU56" s="5"/>
      <c r="WV56" s="5"/>
      <c r="WW56" s="5"/>
      <c r="WX56" s="5"/>
      <c r="WY56" s="5"/>
      <c r="WZ56" s="5"/>
      <c r="XA56" s="5"/>
      <c r="XB56" s="5"/>
      <c r="XC56" s="5"/>
      <c r="XD56" s="5"/>
      <c r="XE56" s="5"/>
      <c r="XF56" s="5"/>
      <c r="XG56" s="5"/>
      <c r="XH56" s="5"/>
      <c r="XI56" s="5"/>
      <c r="XJ56" s="5"/>
      <c r="XK56" s="5"/>
      <c r="XL56" s="5"/>
      <c r="XM56" s="5"/>
      <c r="XN56" s="5"/>
      <c r="XO56" s="5"/>
      <c r="XP56" s="5"/>
      <c r="XQ56" s="5"/>
      <c r="XR56" s="5"/>
      <c r="XS56" s="5"/>
      <c r="XT56" s="5"/>
      <c r="XU56" s="5"/>
      <c r="XV56" s="5"/>
      <c r="XW56" s="5"/>
      <c r="XX56" s="5"/>
      <c r="XY56" s="5"/>
      <c r="XZ56" s="5"/>
      <c r="YA56" s="5"/>
      <c r="YB56" s="5"/>
      <c r="YC56" s="5"/>
      <c r="YD56" s="5"/>
      <c r="YE56" s="5"/>
      <c r="YF56" s="5"/>
      <c r="YG56" s="5"/>
      <c r="YH56" s="5"/>
      <c r="YI56" s="5"/>
      <c r="YJ56" s="5"/>
      <c r="YK56" s="5"/>
      <c r="YL56" s="5"/>
      <c r="YM56" s="5"/>
      <c r="YN56" s="5"/>
      <c r="YO56" s="5"/>
      <c r="YP56" s="5"/>
      <c r="YQ56" s="5"/>
      <c r="YR56" s="5"/>
      <c r="YS56" s="5"/>
      <c r="YT56" s="5"/>
      <c r="YU56" s="5"/>
      <c r="YV56" s="5"/>
      <c r="YW56" s="5"/>
      <c r="YX56" s="5"/>
      <c r="YY56" s="5"/>
      <c r="YZ56" s="5"/>
      <c r="ZA56" s="5"/>
      <c r="ZB56" s="5"/>
      <c r="ZC56" s="5"/>
      <c r="ZD56" s="5"/>
      <c r="ZE56" s="5"/>
      <c r="ZF56" s="5"/>
      <c r="ZG56" s="5"/>
      <c r="ZH56" s="5"/>
      <c r="ZI56" s="5"/>
      <c r="ZJ56" s="5"/>
      <c r="ZK56" s="5"/>
      <c r="ZL56" s="5"/>
      <c r="ZM56" s="5"/>
      <c r="ZN56" s="5"/>
      <c r="ZO56" s="5"/>
      <c r="ZP56" s="5"/>
      <c r="ZQ56" s="5"/>
      <c r="ZR56" s="5"/>
      <c r="ZS56" s="5"/>
      <c r="ZT56" s="5"/>
      <c r="ZU56" s="5"/>
      <c r="ZV56" s="5"/>
      <c r="ZW56" s="5"/>
      <c r="ZX56" s="5"/>
      <c r="ZY56" s="5"/>
      <c r="ZZ56" s="5"/>
      <c r="AAA56" s="5"/>
      <c r="AAB56" s="5"/>
      <c r="AAC56" s="5"/>
      <c r="AAD56" s="5"/>
      <c r="AAE56" s="5"/>
      <c r="AAF56" s="5"/>
      <c r="AAG56" s="5"/>
      <c r="AAH56" s="5"/>
      <c r="AAI56" s="5"/>
      <c r="AAJ56" s="5"/>
      <c r="AAK56" s="5"/>
      <c r="AAL56" s="5"/>
      <c r="AAM56" s="5"/>
      <c r="AAN56" s="5"/>
      <c r="AAO56" s="5"/>
      <c r="AAP56" s="5"/>
      <c r="AAQ56" s="5"/>
      <c r="AAR56" s="5"/>
      <c r="AAS56" s="5"/>
      <c r="AAT56" s="5"/>
      <c r="AAU56" s="5"/>
      <c r="AAV56" s="5"/>
      <c r="AAW56" s="5"/>
      <c r="AAX56" s="5"/>
      <c r="AAY56" s="5"/>
      <c r="AAZ56" s="5"/>
      <c r="ABA56" s="5"/>
      <c r="ABB56" s="5"/>
      <c r="ABC56" s="5"/>
      <c r="ABD56" s="5"/>
      <c r="ABE56" s="5"/>
      <c r="ABF56" s="5"/>
      <c r="ABG56" s="5"/>
      <c r="ABH56" s="5"/>
      <c r="ABI56" s="5"/>
      <c r="ABJ56" s="5"/>
      <c r="ABK56" s="5"/>
      <c r="ABL56" s="5"/>
      <c r="ABM56" s="5"/>
      <c r="ABN56" s="5"/>
      <c r="ABO56" s="5"/>
      <c r="ABP56" s="5"/>
      <c r="ABQ56" s="5"/>
      <c r="ABR56" s="5"/>
      <c r="ABS56" s="5"/>
    </row>
    <row r="57" spans="1:747" s="47" customFormat="1" ht="20.100000000000001" customHeight="1">
      <c r="A57" s="132" t="str">
        <f>+'[1]Ejecuciones corte 2012-05-15'!$A$48</f>
        <v>1103020101</v>
      </c>
      <c r="B57" s="176" t="s">
        <v>5</v>
      </c>
      <c r="C57" s="177"/>
      <c r="D57" s="133"/>
      <c r="E57" s="133">
        <f>+'[1]Ejecuciones corte 2012-05-15'!$G$48</f>
        <v>110626555</v>
      </c>
      <c r="F57" s="133">
        <f t="shared" si="3"/>
        <v>110626555</v>
      </c>
      <c r="G57" s="133">
        <f t="shared" si="6"/>
        <v>113945351.65000001</v>
      </c>
      <c r="H57" s="133">
        <f t="shared" si="5"/>
        <v>117363712.19950001</v>
      </c>
      <c r="I57" s="133">
        <f t="shared" si="4"/>
        <v>120884623.56548502</v>
      </c>
      <c r="J57" s="133">
        <f t="shared" si="2"/>
        <v>462820242.414985</v>
      </c>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5"/>
      <c r="NI57" s="5"/>
      <c r="NJ57" s="5"/>
      <c r="NK57" s="5"/>
      <c r="NL57" s="5"/>
      <c r="NM57" s="5"/>
      <c r="NN57" s="5"/>
      <c r="NO57" s="5"/>
      <c r="NP57" s="5"/>
      <c r="NQ57" s="5"/>
      <c r="NR57" s="5"/>
      <c r="NS57" s="5"/>
      <c r="NT57" s="5"/>
      <c r="NU57" s="5"/>
      <c r="NV57" s="5"/>
      <c r="NW57" s="5"/>
      <c r="NX57" s="5"/>
      <c r="NY57" s="5"/>
      <c r="NZ57" s="5"/>
      <c r="OA57" s="5"/>
      <c r="OB57" s="5"/>
      <c r="OC57" s="5"/>
      <c r="OD57" s="5"/>
      <c r="OE57" s="5"/>
      <c r="OF57" s="5"/>
      <c r="OG57" s="5"/>
      <c r="OH57" s="5"/>
      <c r="OI57" s="5"/>
      <c r="OJ57" s="5"/>
      <c r="OK57" s="5"/>
      <c r="OL57" s="5"/>
      <c r="OM57" s="5"/>
      <c r="ON57" s="5"/>
      <c r="OO57" s="5"/>
      <c r="OP57" s="5"/>
      <c r="OQ57" s="5"/>
      <c r="OR57" s="5"/>
      <c r="OS57" s="5"/>
      <c r="OT57" s="5"/>
      <c r="OU57" s="5"/>
      <c r="OV57" s="5"/>
      <c r="OW57" s="5"/>
      <c r="OX57" s="5"/>
      <c r="OY57" s="5"/>
      <c r="OZ57" s="5"/>
      <c r="PA57" s="5"/>
      <c r="PB57" s="5"/>
      <c r="PC57" s="5"/>
      <c r="PD57" s="5"/>
      <c r="PE57" s="5"/>
      <c r="PF57" s="5"/>
      <c r="PG57" s="5"/>
      <c r="PH57" s="5"/>
      <c r="PI57" s="5"/>
      <c r="PJ57" s="5"/>
      <c r="PK57" s="5"/>
      <c r="PL57" s="5"/>
      <c r="PM57" s="5"/>
      <c r="PN57" s="5"/>
      <c r="PO57" s="5"/>
      <c r="PP57" s="5"/>
      <c r="PQ57" s="5"/>
      <c r="PR57" s="5"/>
      <c r="PS57" s="5"/>
      <c r="PT57" s="5"/>
      <c r="PU57" s="5"/>
      <c r="PV57" s="5"/>
      <c r="PW57" s="5"/>
      <c r="PX57" s="5"/>
      <c r="PY57" s="5"/>
      <c r="PZ57" s="5"/>
      <c r="QA57" s="5"/>
      <c r="QB57" s="5"/>
      <c r="QC57" s="5"/>
      <c r="QD57" s="5"/>
      <c r="QE57" s="5"/>
      <c r="QF57" s="5"/>
      <c r="QG57" s="5"/>
      <c r="QH57" s="5"/>
      <c r="QI57" s="5"/>
      <c r="QJ57" s="5"/>
      <c r="QK57" s="5"/>
      <c r="QL57" s="5"/>
      <c r="QM57" s="5"/>
      <c r="QN57" s="5"/>
      <c r="QO57" s="5"/>
      <c r="QP57" s="5"/>
      <c r="QQ57" s="5"/>
      <c r="QR57" s="5"/>
      <c r="QS57" s="5"/>
      <c r="QT57" s="5"/>
      <c r="QU57" s="5"/>
      <c r="QV57" s="5"/>
      <c r="QW57" s="5"/>
      <c r="QX57" s="5"/>
      <c r="QY57" s="5"/>
      <c r="QZ57" s="5"/>
      <c r="RA57" s="5"/>
      <c r="RB57" s="5"/>
      <c r="RC57" s="5"/>
      <c r="RD57" s="5"/>
      <c r="RE57" s="5"/>
      <c r="RF57" s="5"/>
      <c r="RG57" s="5"/>
      <c r="RH57" s="5"/>
      <c r="RI57" s="5"/>
      <c r="RJ57" s="5"/>
      <c r="RK57" s="5"/>
      <c r="RL57" s="5"/>
      <c r="RM57" s="5"/>
      <c r="RN57" s="5"/>
      <c r="RO57" s="5"/>
      <c r="RP57" s="5"/>
      <c r="RQ57" s="5"/>
      <c r="RR57" s="5"/>
      <c r="RS57" s="5"/>
      <c r="RT57" s="5"/>
      <c r="RU57" s="5"/>
      <c r="RV57" s="5"/>
      <c r="RW57" s="5"/>
      <c r="RX57" s="5"/>
      <c r="RY57" s="5"/>
      <c r="RZ57" s="5"/>
      <c r="SA57" s="5"/>
      <c r="SB57" s="5"/>
      <c r="SC57" s="5"/>
      <c r="SD57" s="5"/>
      <c r="SE57" s="5"/>
      <c r="SF57" s="5"/>
      <c r="SG57" s="5"/>
      <c r="SH57" s="5"/>
      <c r="SI57" s="5"/>
      <c r="SJ57" s="5"/>
      <c r="SK57" s="5"/>
      <c r="SL57" s="5"/>
      <c r="SM57" s="5"/>
      <c r="SN57" s="5"/>
      <c r="SO57" s="5"/>
      <c r="SP57" s="5"/>
      <c r="SQ57" s="5"/>
      <c r="SR57" s="5"/>
      <c r="SS57" s="5"/>
      <c r="ST57" s="5"/>
      <c r="SU57" s="5"/>
      <c r="SV57" s="5"/>
      <c r="SW57" s="5"/>
      <c r="SX57" s="5"/>
      <c r="SY57" s="5"/>
      <c r="SZ57" s="5"/>
      <c r="TA57" s="5"/>
      <c r="TB57" s="5"/>
      <c r="TC57" s="5"/>
      <c r="TD57" s="5"/>
      <c r="TE57" s="5"/>
      <c r="TF57" s="5"/>
      <c r="TG57" s="5"/>
      <c r="TH57" s="5"/>
      <c r="TI57" s="5"/>
      <c r="TJ57" s="5"/>
      <c r="TK57" s="5"/>
      <c r="TL57" s="5"/>
      <c r="TM57" s="5"/>
      <c r="TN57" s="5"/>
      <c r="TO57" s="5"/>
      <c r="TP57" s="5"/>
      <c r="TQ57" s="5"/>
      <c r="TR57" s="5"/>
      <c r="TS57" s="5"/>
      <c r="TT57" s="5"/>
      <c r="TU57" s="5"/>
      <c r="TV57" s="5"/>
      <c r="TW57" s="5"/>
      <c r="TX57" s="5"/>
      <c r="TY57" s="5"/>
      <c r="TZ57" s="5"/>
      <c r="UA57" s="5"/>
      <c r="UB57" s="5"/>
      <c r="UC57" s="5"/>
      <c r="UD57" s="5"/>
      <c r="UE57" s="5"/>
      <c r="UF57" s="5"/>
      <c r="UG57" s="5"/>
      <c r="UH57" s="5"/>
      <c r="UI57" s="5"/>
      <c r="UJ57" s="5"/>
      <c r="UK57" s="5"/>
      <c r="UL57" s="5"/>
      <c r="UM57" s="5"/>
      <c r="UN57" s="5"/>
      <c r="UO57" s="5"/>
      <c r="UP57" s="5"/>
      <c r="UQ57" s="5"/>
      <c r="UR57" s="5"/>
      <c r="US57" s="5"/>
      <c r="UT57" s="5"/>
      <c r="UU57" s="5"/>
      <c r="UV57" s="5"/>
      <c r="UW57" s="5"/>
      <c r="UX57" s="5"/>
      <c r="UY57" s="5"/>
      <c r="UZ57" s="5"/>
      <c r="VA57" s="5"/>
      <c r="VB57" s="5"/>
      <c r="VC57" s="5"/>
      <c r="VD57" s="5"/>
      <c r="VE57" s="5"/>
      <c r="VF57" s="5"/>
      <c r="VG57" s="5"/>
      <c r="VH57" s="5"/>
      <c r="VI57" s="5"/>
      <c r="VJ57" s="5"/>
      <c r="VK57" s="5"/>
      <c r="VL57" s="5"/>
      <c r="VM57" s="5"/>
      <c r="VN57" s="5"/>
      <c r="VO57" s="5"/>
      <c r="VP57" s="5"/>
      <c r="VQ57" s="5"/>
      <c r="VR57" s="5"/>
      <c r="VS57" s="5"/>
      <c r="VT57" s="5"/>
      <c r="VU57" s="5"/>
      <c r="VV57" s="5"/>
      <c r="VW57" s="5"/>
      <c r="VX57" s="5"/>
      <c r="VY57" s="5"/>
      <c r="VZ57" s="5"/>
      <c r="WA57" s="5"/>
      <c r="WB57" s="5"/>
      <c r="WC57" s="5"/>
      <c r="WD57" s="5"/>
      <c r="WE57" s="5"/>
      <c r="WF57" s="5"/>
      <c r="WG57" s="5"/>
      <c r="WH57" s="5"/>
      <c r="WI57" s="5"/>
      <c r="WJ57" s="5"/>
      <c r="WK57" s="5"/>
      <c r="WL57" s="5"/>
      <c r="WM57" s="5"/>
      <c r="WN57" s="5"/>
      <c r="WO57" s="5"/>
      <c r="WP57" s="5"/>
      <c r="WQ57" s="5"/>
      <c r="WR57" s="5"/>
      <c r="WS57" s="5"/>
      <c r="WT57" s="5"/>
      <c r="WU57" s="5"/>
      <c r="WV57" s="5"/>
      <c r="WW57" s="5"/>
      <c r="WX57" s="5"/>
      <c r="WY57" s="5"/>
      <c r="WZ57" s="5"/>
      <c r="XA57" s="5"/>
      <c r="XB57" s="5"/>
      <c r="XC57" s="5"/>
      <c r="XD57" s="5"/>
      <c r="XE57" s="5"/>
      <c r="XF57" s="5"/>
      <c r="XG57" s="5"/>
      <c r="XH57" s="5"/>
      <c r="XI57" s="5"/>
      <c r="XJ57" s="5"/>
      <c r="XK57" s="5"/>
      <c r="XL57" s="5"/>
      <c r="XM57" s="5"/>
      <c r="XN57" s="5"/>
      <c r="XO57" s="5"/>
      <c r="XP57" s="5"/>
      <c r="XQ57" s="5"/>
      <c r="XR57" s="5"/>
      <c r="XS57" s="5"/>
      <c r="XT57" s="5"/>
      <c r="XU57" s="5"/>
      <c r="XV57" s="5"/>
      <c r="XW57" s="5"/>
      <c r="XX57" s="5"/>
      <c r="XY57" s="5"/>
      <c r="XZ57" s="5"/>
      <c r="YA57" s="5"/>
      <c r="YB57" s="5"/>
      <c r="YC57" s="5"/>
      <c r="YD57" s="5"/>
      <c r="YE57" s="5"/>
      <c r="YF57" s="5"/>
      <c r="YG57" s="5"/>
      <c r="YH57" s="5"/>
      <c r="YI57" s="5"/>
      <c r="YJ57" s="5"/>
      <c r="YK57" s="5"/>
      <c r="YL57" s="5"/>
      <c r="YM57" s="5"/>
      <c r="YN57" s="5"/>
      <c r="YO57" s="5"/>
      <c r="YP57" s="5"/>
      <c r="YQ57" s="5"/>
      <c r="YR57" s="5"/>
      <c r="YS57" s="5"/>
      <c r="YT57" s="5"/>
      <c r="YU57" s="5"/>
      <c r="YV57" s="5"/>
      <c r="YW57" s="5"/>
      <c r="YX57" s="5"/>
      <c r="YY57" s="5"/>
      <c r="YZ57" s="5"/>
      <c r="ZA57" s="5"/>
      <c r="ZB57" s="5"/>
      <c r="ZC57" s="5"/>
      <c r="ZD57" s="5"/>
      <c r="ZE57" s="5"/>
      <c r="ZF57" s="5"/>
      <c r="ZG57" s="5"/>
      <c r="ZH57" s="5"/>
      <c r="ZI57" s="5"/>
      <c r="ZJ57" s="5"/>
      <c r="ZK57" s="5"/>
      <c r="ZL57" s="5"/>
      <c r="ZM57" s="5"/>
      <c r="ZN57" s="5"/>
      <c r="ZO57" s="5"/>
      <c r="ZP57" s="5"/>
      <c r="ZQ57" s="5"/>
      <c r="ZR57" s="5"/>
      <c r="ZS57" s="5"/>
      <c r="ZT57" s="5"/>
      <c r="ZU57" s="5"/>
      <c r="ZV57" s="5"/>
      <c r="ZW57" s="5"/>
      <c r="ZX57" s="5"/>
      <c r="ZY57" s="5"/>
      <c r="ZZ57" s="5"/>
      <c r="AAA57" s="5"/>
      <c r="AAB57" s="5"/>
      <c r="AAC57" s="5"/>
      <c r="AAD57" s="5"/>
      <c r="AAE57" s="5"/>
      <c r="AAF57" s="5"/>
      <c r="AAG57" s="5"/>
      <c r="AAH57" s="5"/>
      <c r="AAI57" s="5"/>
      <c r="AAJ57" s="5"/>
      <c r="AAK57" s="5"/>
      <c r="AAL57" s="5"/>
      <c r="AAM57" s="5"/>
      <c r="AAN57" s="5"/>
      <c r="AAO57" s="5"/>
      <c r="AAP57" s="5"/>
      <c r="AAQ57" s="5"/>
      <c r="AAR57" s="5"/>
      <c r="AAS57" s="5"/>
      <c r="AAT57" s="5"/>
      <c r="AAU57" s="5"/>
      <c r="AAV57" s="5"/>
      <c r="AAW57" s="5"/>
      <c r="AAX57" s="5"/>
      <c r="AAY57" s="5"/>
      <c r="AAZ57" s="5"/>
      <c r="ABA57" s="5"/>
      <c r="ABB57" s="5"/>
      <c r="ABC57" s="5"/>
      <c r="ABD57" s="5"/>
      <c r="ABE57" s="5"/>
      <c r="ABF57" s="5"/>
      <c r="ABG57" s="5"/>
      <c r="ABH57" s="5"/>
      <c r="ABI57" s="5"/>
      <c r="ABJ57" s="5"/>
      <c r="ABK57" s="5"/>
      <c r="ABL57" s="5"/>
      <c r="ABM57" s="5"/>
      <c r="ABN57" s="5"/>
      <c r="ABO57" s="5"/>
      <c r="ABP57" s="5"/>
      <c r="ABQ57" s="5"/>
      <c r="ABR57" s="5"/>
      <c r="ABS57" s="5"/>
    </row>
    <row r="58" spans="1:747" s="47" customFormat="1" ht="20.100000000000001" customHeight="1">
      <c r="A58" s="132" t="str">
        <f>+'[1]Ejecuciones corte 2012-05-15'!$A$52</f>
        <v>11030202</v>
      </c>
      <c r="B58" s="176" t="s">
        <v>7</v>
      </c>
      <c r="C58" s="177"/>
      <c r="D58" s="133">
        <f>+'[1]Ejecuciones corte 2012-05-15'!$G$54</f>
        <v>2359428</v>
      </c>
      <c r="E58" s="133">
        <f>+'[1]Ejecuciones corte 2012-05-15'!$G$53</f>
        <v>29227647</v>
      </c>
      <c r="F58" s="133">
        <f>SUM(D58+E58)</f>
        <v>31587075</v>
      </c>
      <c r="G58" s="133">
        <f t="shared" si="6"/>
        <v>32534687.25</v>
      </c>
      <c r="H58" s="133">
        <f t="shared" si="5"/>
        <v>33510727.8675</v>
      </c>
      <c r="I58" s="133">
        <f t="shared" si="4"/>
        <v>34516049.703524999</v>
      </c>
      <c r="J58" s="133">
        <f t="shared" si="2"/>
        <v>132148539.82102501</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row>
    <row r="59" spans="1:747" s="47" customFormat="1" ht="20.100000000000001" customHeight="1">
      <c r="A59" s="132" t="str">
        <f>+'[1]Ejecuciones corte 2012-05-15'!$A$50</f>
        <v>1103020102</v>
      </c>
      <c r="B59" s="176" t="s">
        <v>23</v>
      </c>
      <c r="C59" s="177"/>
      <c r="D59" s="133"/>
      <c r="E59" s="133">
        <f>+'[1]Ejecuciones corte 2012-05-15'!$G$50</f>
        <v>97084000</v>
      </c>
      <c r="F59" s="133">
        <f>+D59+E59</f>
        <v>97084000</v>
      </c>
      <c r="G59" s="133">
        <f t="shared" si="6"/>
        <v>99996520</v>
      </c>
      <c r="H59" s="133">
        <f t="shared" si="5"/>
        <v>102996415.60000001</v>
      </c>
      <c r="I59" s="133">
        <f t="shared" si="4"/>
        <v>106086308.06800002</v>
      </c>
      <c r="J59" s="133">
        <f t="shared" si="2"/>
        <v>406163243.66800004</v>
      </c>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5"/>
      <c r="VB59" s="5"/>
      <c r="VC59" s="5"/>
      <c r="VD59" s="5"/>
      <c r="VE59" s="5"/>
      <c r="VF59" s="5"/>
      <c r="VG59" s="5"/>
      <c r="VH59" s="5"/>
      <c r="VI59" s="5"/>
      <c r="VJ59" s="5"/>
      <c r="VK59" s="5"/>
      <c r="VL59" s="5"/>
      <c r="VM59" s="5"/>
      <c r="VN59" s="5"/>
      <c r="VO59" s="5"/>
      <c r="VP59" s="5"/>
      <c r="VQ59" s="5"/>
      <c r="VR59" s="5"/>
      <c r="VS59" s="5"/>
      <c r="VT59" s="5"/>
      <c r="VU59" s="5"/>
      <c r="VV59" s="5"/>
      <c r="VW59" s="5"/>
      <c r="VX59" s="5"/>
      <c r="VY59" s="5"/>
      <c r="VZ59" s="5"/>
      <c r="WA59" s="5"/>
      <c r="WB59" s="5"/>
      <c r="WC59" s="5"/>
      <c r="WD59" s="5"/>
      <c r="WE59" s="5"/>
      <c r="WF59" s="5"/>
      <c r="WG59" s="5"/>
      <c r="WH59" s="5"/>
      <c r="WI59" s="5"/>
      <c r="WJ59" s="5"/>
      <c r="WK59" s="5"/>
      <c r="WL59" s="5"/>
      <c r="WM59" s="5"/>
      <c r="WN59" s="5"/>
      <c r="WO59" s="5"/>
      <c r="WP59" s="5"/>
      <c r="WQ59" s="5"/>
      <c r="WR59" s="5"/>
      <c r="WS59" s="5"/>
      <c r="WT59" s="5"/>
      <c r="WU59" s="5"/>
      <c r="WV59" s="5"/>
      <c r="WW59" s="5"/>
      <c r="WX59" s="5"/>
      <c r="WY59" s="5"/>
      <c r="WZ59" s="5"/>
      <c r="XA59" s="5"/>
      <c r="XB59" s="5"/>
      <c r="XC59" s="5"/>
      <c r="XD59" s="5"/>
      <c r="XE59" s="5"/>
      <c r="XF59" s="5"/>
      <c r="XG59" s="5"/>
      <c r="XH59" s="5"/>
      <c r="XI59" s="5"/>
      <c r="XJ59" s="5"/>
      <c r="XK59" s="5"/>
      <c r="XL59" s="5"/>
      <c r="XM59" s="5"/>
      <c r="XN59" s="5"/>
      <c r="XO59" s="5"/>
      <c r="XP59" s="5"/>
      <c r="XQ59" s="5"/>
      <c r="XR59" s="5"/>
      <c r="XS59" s="5"/>
      <c r="XT59" s="5"/>
      <c r="XU59" s="5"/>
      <c r="XV59" s="5"/>
      <c r="XW59" s="5"/>
      <c r="XX59" s="5"/>
      <c r="XY59" s="5"/>
      <c r="XZ59" s="5"/>
      <c r="YA59" s="5"/>
      <c r="YB59" s="5"/>
      <c r="YC59" s="5"/>
      <c r="YD59" s="5"/>
      <c r="YE59" s="5"/>
      <c r="YF59" s="5"/>
      <c r="YG59" s="5"/>
      <c r="YH59" s="5"/>
      <c r="YI59" s="5"/>
      <c r="YJ59" s="5"/>
      <c r="YK59" s="5"/>
      <c r="YL59" s="5"/>
      <c r="YM59" s="5"/>
      <c r="YN59" s="5"/>
      <c r="YO59" s="5"/>
      <c r="YP59" s="5"/>
      <c r="YQ59" s="5"/>
      <c r="YR59" s="5"/>
      <c r="YS59" s="5"/>
      <c r="YT59" s="5"/>
      <c r="YU59" s="5"/>
      <c r="YV59" s="5"/>
      <c r="YW59" s="5"/>
      <c r="YX59" s="5"/>
      <c r="YY59" s="5"/>
      <c r="YZ59" s="5"/>
      <c r="ZA59" s="5"/>
      <c r="ZB59" s="5"/>
      <c r="ZC59" s="5"/>
      <c r="ZD59" s="5"/>
      <c r="ZE59" s="5"/>
      <c r="ZF59" s="5"/>
      <c r="ZG59" s="5"/>
      <c r="ZH59" s="5"/>
      <c r="ZI59" s="5"/>
      <c r="ZJ59" s="5"/>
      <c r="ZK59" s="5"/>
      <c r="ZL59" s="5"/>
      <c r="ZM59" s="5"/>
      <c r="ZN59" s="5"/>
      <c r="ZO59" s="5"/>
      <c r="ZP59" s="5"/>
      <c r="ZQ59" s="5"/>
      <c r="ZR59" s="5"/>
      <c r="ZS59" s="5"/>
      <c r="ZT59" s="5"/>
      <c r="ZU59" s="5"/>
      <c r="ZV59" s="5"/>
      <c r="ZW59" s="5"/>
      <c r="ZX59" s="5"/>
      <c r="ZY59" s="5"/>
      <c r="ZZ59" s="5"/>
      <c r="AAA59" s="5"/>
      <c r="AAB59" s="5"/>
      <c r="AAC59" s="5"/>
      <c r="AAD59" s="5"/>
      <c r="AAE59" s="5"/>
      <c r="AAF59" s="5"/>
      <c r="AAG59" s="5"/>
      <c r="AAH59" s="5"/>
      <c r="AAI59" s="5"/>
      <c r="AAJ59" s="5"/>
      <c r="AAK59" s="5"/>
      <c r="AAL59" s="5"/>
      <c r="AAM59" s="5"/>
      <c r="AAN59" s="5"/>
      <c r="AAO59" s="5"/>
      <c r="AAP59" s="5"/>
      <c r="AAQ59" s="5"/>
      <c r="AAR59" s="5"/>
      <c r="AAS59" s="5"/>
      <c r="AAT59" s="5"/>
      <c r="AAU59" s="5"/>
      <c r="AAV59" s="5"/>
      <c r="AAW59" s="5"/>
      <c r="AAX59" s="5"/>
      <c r="AAY59" s="5"/>
      <c r="AAZ59" s="5"/>
      <c r="ABA59" s="5"/>
      <c r="ABB59" s="5"/>
      <c r="ABC59" s="5"/>
      <c r="ABD59" s="5"/>
      <c r="ABE59" s="5"/>
      <c r="ABF59" s="5"/>
      <c r="ABG59" s="5"/>
      <c r="ABH59" s="5"/>
      <c r="ABI59" s="5"/>
      <c r="ABJ59" s="5"/>
      <c r="ABK59" s="5"/>
      <c r="ABL59" s="5"/>
      <c r="ABM59" s="5"/>
      <c r="ABN59" s="5"/>
      <c r="ABO59" s="5"/>
      <c r="ABP59" s="5"/>
      <c r="ABQ59" s="5"/>
      <c r="ABR59" s="5"/>
      <c r="ABS59" s="5"/>
    </row>
    <row r="60" spans="1:747" s="49" customFormat="1" ht="20.100000000000001" customHeight="1">
      <c r="A60" s="137" t="str">
        <f>+'[1]Ejecuciones corte 2012-05-15'!$A$76</f>
        <v>11030204</v>
      </c>
      <c r="B60" s="174" t="s">
        <v>6</v>
      </c>
      <c r="C60" s="175"/>
      <c r="D60" s="136">
        <f>+'[1]Ejecuciones corte 2012-05-15'!$G$78</f>
        <v>27719797</v>
      </c>
      <c r="E60" s="136">
        <f>+'[1]Ejecuciones corte 2012-05-15'!$G$77</f>
        <v>176365803</v>
      </c>
      <c r="F60" s="136">
        <f t="shared" si="3"/>
        <v>204085600</v>
      </c>
      <c r="G60" s="136">
        <f t="shared" si="6"/>
        <v>210208168</v>
      </c>
      <c r="H60" s="136">
        <f t="shared" si="5"/>
        <v>216514413.03999999</v>
      </c>
      <c r="I60" s="136">
        <f t="shared" si="4"/>
        <v>223009845.4312</v>
      </c>
      <c r="J60" s="136">
        <f t="shared" si="2"/>
        <v>853818026.47119999</v>
      </c>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5"/>
      <c r="VB60" s="5"/>
      <c r="VC60" s="5"/>
      <c r="VD60" s="5"/>
      <c r="VE60" s="5"/>
      <c r="VF60" s="5"/>
      <c r="VG60" s="5"/>
      <c r="VH60" s="5"/>
      <c r="VI60" s="5"/>
      <c r="VJ60" s="5"/>
      <c r="VK60" s="5"/>
      <c r="VL60" s="5"/>
      <c r="VM60" s="5"/>
      <c r="VN60" s="5"/>
      <c r="VO60" s="5"/>
      <c r="VP60" s="5"/>
      <c r="VQ60" s="5"/>
      <c r="VR60" s="5"/>
      <c r="VS60" s="5"/>
      <c r="VT60" s="5"/>
      <c r="VU60" s="5"/>
      <c r="VV60" s="5"/>
      <c r="VW60" s="5"/>
      <c r="VX60" s="5"/>
      <c r="VY60" s="5"/>
      <c r="VZ60" s="5"/>
      <c r="WA60" s="5"/>
      <c r="WB60" s="5"/>
      <c r="WC60" s="5"/>
      <c r="WD60" s="5"/>
      <c r="WE60" s="5"/>
      <c r="WF60" s="5"/>
      <c r="WG60" s="5"/>
      <c r="WH60" s="5"/>
      <c r="WI60" s="5"/>
      <c r="WJ60" s="5"/>
      <c r="WK60" s="5"/>
      <c r="WL60" s="5"/>
      <c r="WM60" s="5"/>
      <c r="WN60" s="5"/>
      <c r="WO60" s="5"/>
      <c r="WP60" s="5"/>
      <c r="WQ60" s="5"/>
      <c r="WR60" s="5"/>
      <c r="WS60" s="5"/>
      <c r="WT60" s="5"/>
      <c r="WU60" s="5"/>
      <c r="WV60" s="5"/>
      <c r="WW60" s="5"/>
      <c r="WX60" s="5"/>
      <c r="WY60" s="5"/>
      <c r="WZ60" s="5"/>
      <c r="XA60" s="5"/>
      <c r="XB60" s="5"/>
      <c r="XC60" s="5"/>
      <c r="XD60" s="5"/>
      <c r="XE60" s="5"/>
      <c r="XF60" s="5"/>
      <c r="XG60" s="5"/>
      <c r="XH60" s="5"/>
      <c r="XI60" s="5"/>
      <c r="XJ60" s="5"/>
      <c r="XK60" s="5"/>
      <c r="XL60" s="5"/>
      <c r="XM60" s="5"/>
      <c r="XN60" s="5"/>
      <c r="XO60" s="5"/>
      <c r="XP60" s="5"/>
      <c r="XQ60" s="5"/>
      <c r="XR60" s="5"/>
      <c r="XS60" s="5"/>
      <c r="XT60" s="5"/>
      <c r="XU60" s="5"/>
      <c r="XV60" s="5"/>
      <c r="XW60" s="5"/>
      <c r="XX60" s="5"/>
      <c r="XY60" s="5"/>
      <c r="XZ60" s="5"/>
      <c r="YA60" s="5"/>
      <c r="YB60" s="5"/>
      <c r="YC60" s="5"/>
      <c r="YD60" s="5"/>
      <c r="YE60" s="5"/>
      <c r="YF60" s="5"/>
      <c r="YG60" s="5"/>
      <c r="YH60" s="5"/>
      <c r="YI60" s="5"/>
      <c r="YJ60" s="5"/>
      <c r="YK60" s="5"/>
      <c r="YL60" s="5"/>
      <c r="YM60" s="5"/>
      <c r="YN60" s="5"/>
      <c r="YO60" s="5"/>
      <c r="YP60" s="5"/>
      <c r="YQ60" s="5"/>
      <c r="YR60" s="5"/>
      <c r="YS60" s="5"/>
      <c r="YT60" s="5"/>
      <c r="YU60" s="5"/>
      <c r="YV60" s="5"/>
      <c r="YW60" s="5"/>
      <c r="YX60" s="5"/>
      <c r="YY60" s="5"/>
      <c r="YZ60" s="5"/>
      <c r="ZA60" s="5"/>
      <c r="ZB60" s="5"/>
      <c r="ZC60" s="5"/>
      <c r="ZD60" s="5"/>
      <c r="ZE60" s="5"/>
      <c r="ZF60" s="5"/>
      <c r="ZG60" s="5"/>
      <c r="ZH60" s="5"/>
      <c r="ZI60" s="5"/>
      <c r="ZJ60" s="5"/>
      <c r="ZK60" s="5"/>
      <c r="ZL60" s="5"/>
      <c r="ZM60" s="5"/>
      <c r="ZN60" s="5"/>
      <c r="ZO60" s="5"/>
      <c r="ZP60" s="5"/>
      <c r="ZQ60" s="5"/>
      <c r="ZR60" s="5"/>
      <c r="ZS60" s="5"/>
      <c r="ZT60" s="5"/>
      <c r="ZU60" s="5"/>
      <c r="ZV60" s="5"/>
      <c r="ZW60" s="5"/>
      <c r="ZX60" s="5"/>
      <c r="ZY60" s="5"/>
      <c r="ZZ60" s="5"/>
      <c r="AAA60" s="5"/>
      <c r="AAB60" s="5"/>
      <c r="AAC60" s="5"/>
      <c r="AAD60" s="5"/>
      <c r="AAE60" s="5"/>
      <c r="AAF60" s="5"/>
      <c r="AAG60" s="5"/>
      <c r="AAH60" s="5"/>
      <c r="AAI60" s="5"/>
      <c r="AAJ60" s="5"/>
      <c r="AAK60" s="5"/>
      <c r="AAL60" s="5"/>
      <c r="AAM60" s="5"/>
      <c r="AAN60" s="5"/>
      <c r="AAO60" s="5"/>
      <c r="AAP60" s="5"/>
      <c r="AAQ60" s="5"/>
      <c r="AAR60" s="5"/>
      <c r="AAS60" s="5"/>
      <c r="AAT60" s="5"/>
      <c r="AAU60" s="5"/>
      <c r="AAV60" s="5"/>
      <c r="AAW60" s="5"/>
      <c r="AAX60" s="5"/>
      <c r="AAY60" s="5"/>
      <c r="AAZ60" s="5"/>
      <c r="ABA60" s="5"/>
      <c r="ABB60" s="5"/>
      <c r="ABC60" s="5"/>
      <c r="ABD60" s="5"/>
      <c r="ABE60" s="5"/>
      <c r="ABF60" s="5"/>
      <c r="ABG60" s="5"/>
      <c r="ABH60" s="5"/>
      <c r="ABI60" s="5"/>
      <c r="ABJ60" s="5"/>
      <c r="ABK60" s="5"/>
      <c r="ABL60" s="5"/>
      <c r="ABM60" s="5"/>
      <c r="ABN60" s="5"/>
      <c r="ABO60" s="5"/>
      <c r="ABP60" s="5"/>
      <c r="ABQ60" s="5"/>
      <c r="ABR60" s="5"/>
      <c r="ABS60" s="5"/>
    </row>
    <row r="61" spans="1:747" s="51" customFormat="1" ht="20.100000000000001" customHeight="1">
      <c r="A61" s="132" t="str">
        <f>+'[1]Ejecuciones corte 2012-05-15'!$A$79</f>
        <v>11030205</v>
      </c>
      <c r="B61" s="176" t="s">
        <v>24</v>
      </c>
      <c r="C61" s="177"/>
      <c r="D61" s="133"/>
      <c r="E61" s="133">
        <f>+'[1]Ejecuciones corte 2012-05-15'!$G$79</f>
        <v>1000</v>
      </c>
      <c r="F61" s="133">
        <f t="shared" si="3"/>
        <v>1000</v>
      </c>
      <c r="G61" s="133">
        <f t="shared" si="6"/>
        <v>1030</v>
      </c>
      <c r="H61" s="133">
        <f t="shared" si="5"/>
        <v>1060.9000000000001</v>
      </c>
      <c r="I61" s="133">
        <f t="shared" si="4"/>
        <v>1092.7270000000001</v>
      </c>
      <c r="J61" s="133">
        <f t="shared" si="2"/>
        <v>4183.6270000000004</v>
      </c>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row>
    <row r="62" spans="1:747" s="48" customFormat="1" ht="20.100000000000001" customHeight="1">
      <c r="A62" s="137" t="str">
        <f>+'[1]Ejecuciones corte 2012-05-15'!$A$89</f>
        <v>1103020603</v>
      </c>
      <c r="B62" s="174" t="s">
        <v>25</v>
      </c>
      <c r="C62" s="175"/>
      <c r="D62" s="136">
        <f>+'[1]Ejecuciones corte 2012-05-15'!$G$91</f>
        <v>73259478</v>
      </c>
      <c r="E62" s="136">
        <f>+'[1]Ejecuciones corte 2012-05-15'!$G$90</f>
        <v>981471656</v>
      </c>
      <c r="F62" s="136">
        <f t="shared" si="3"/>
        <v>1054731134</v>
      </c>
      <c r="G62" s="136">
        <f t="shared" si="6"/>
        <v>1086373068.02</v>
      </c>
      <c r="H62" s="136">
        <f t="shared" si="5"/>
        <v>1118964260.0606</v>
      </c>
      <c r="I62" s="136">
        <f t="shared" si="4"/>
        <v>1152533187.8624182</v>
      </c>
      <c r="J62" s="136">
        <f t="shared" si="2"/>
        <v>4412601649.943018</v>
      </c>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row>
    <row r="63" spans="1:747" s="52" customFormat="1" ht="20.100000000000001" customHeight="1">
      <c r="A63" s="132" t="str">
        <f>+'[1]Ejecuciones corte 2012-05-15'!$A$83</f>
        <v>1103020601</v>
      </c>
      <c r="B63" s="176" t="s">
        <v>34</v>
      </c>
      <c r="C63" s="177"/>
      <c r="D63" s="133">
        <f>+'[1]Ejecuciones corte 2012-05-15'!$G$85</f>
        <v>3247542</v>
      </c>
      <c r="E63" s="133">
        <f>+'[1]Ejecuciones corte 2012-05-15'!$G$84</f>
        <v>55739057</v>
      </c>
      <c r="F63" s="133">
        <f t="shared" si="3"/>
        <v>58986599</v>
      </c>
      <c r="G63" s="133">
        <f t="shared" si="6"/>
        <v>60756196.969999999</v>
      </c>
      <c r="H63" s="133">
        <f t="shared" si="5"/>
        <v>62578882.879100002</v>
      </c>
      <c r="I63" s="133">
        <f t="shared" si="4"/>
        <v>64456249.365473002</v>
      </c>
      <c r="J63" s="133">
        <f t="shared" si="2"/>
        <v>246777928.214573</v>
      </c>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row>
    <row r="64" spans="1:747" s="53" customFormat="1" ht="20.100000000000001" customHeight="1" thickBot="1">
      <c r="A64" s="137" t="str">
        <f>+'[1]Ejecuciones corte 2012-05-15'!$A$86</f>
        <v>1103020602</v>
      </c>
      <c r="B64" s="178" t="s">
        <v>8</v>
      </c>
      <c r="C64" s="179"/>
      <c r="D64" s="136">
        <f>+'[1]Ejecuciones corte 2012-05-15'!$G$88</f>
        <v>2435656</v>
      </c>
      <c r="E64" s="136">
        <f>+'[1]Ejecuciones corte 2012-05-15'!$G$87</f>
        <v>41804293</v>
      </c>
      <c r="F64" s="136">
        <f t="shared" si="3"/>
        <v>44239949</v>
      </c>
      <c r="G64" s="136">
        <f t="shared" si="6"/>
        <v>45567147.469999999</v>
      </c>
      <c r="H64" s="136">
        <f t="shared" si="5"/>
        <v>46934161.894100003</v>
      </c>
      <c r="I64" s="136">
        <f t="shared" si="4"/>
        <v>48342186.750923008</v>
      </c>
      <c r="J64" s="136">
        <f t="shared" si="2"/>
        <v>185083445.11502302</v>
      </c>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row>
    <row r="65" spans="1:747" ht="20.100000000000001" customHeight="1" thickBot="1">
      <c r="A65" s="7"/>
      <c r="B65" s="180" t="s">
        <v>1</v>
      </c>
      <c r="C65" s="181"/>
      <c r="D65" s="7">
        <f t="shared" ref="D65:I65" si="7">SUM(D49:D64)</f>
        <v>251987183</v>
      </c>
      <c r="E65" s="7">
        <f t="shared" si="7"/>
        <v>4178668596</v>
      </c>
      <c r="F65" s="7">
        <f t="shared" si="7"/>
        <v>4430656779</v>
      </c>
      <c r="G65" s="8">
        <f t="shared" si="7"/>
        <v>4563576482.3700008</v>
      </c>
      <c r="H65" s="8">
        <f t="shared" si="7"/>
        <v>4700483776.8410997</v>
      </c>
      <c r="I65" s="8">
        <f t="shared" si="7"/>
        <v>4841498290.1463337</v>
      </c>
      <c r="J65" s="7">
        <f>SUM(J50:J64)</f>
        <v>14813095594.014688</v>
      </c>
      <c r="M65" s="5"/>
      <c r="N65" s="5"/>
      <c r="O65" s="5"/>
      <c r="P65" s="5"/>
      <c r="Q65" s="5"/>
      <c r="R65" s="5"/>
      <c r="S65" s="5"/>
      <c r="T65" s="5"/>
      <c r="U65" s="5"/>
      <c r="V65" s="5"/>
      <c r="W65" s="5"/>
      <c r="X65" s="5"/>
      <c r="Y65" s="5"/>
      <c r="Z65" s="5"/>
      <c r="AA65" s="5"/>
      <c r="AB65" s="5"/>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c r="IW65" s="18"/>
      <c r="IX65" s="18"/>
      <c r="IY65" s="18"/>
      <c r="IZ65" s="18"/>
      <c r="JA65" s="18"/>
      <c r="JB65" s="18"/>
      <c r="JC65" s="18"/>
      <c r="JD65" s="18"/>
      <c r="JE65" s="18"/>
      <c r="JF65" s="18"/>
      <c r="JG65" s="18"/>
      <c r="JH65" s="18"/>
      <c r="JI65" s="18"/>
      <c r="JJ65" s="18"/>
      <c r="JK65" s="18"/>
      <c r="JL65" s="18"/>
      <c r="JM65" s="18"/>
      <c r="JN65" s="18"/>
      <c r="JO65" s="18"/>
      <c r="JP65" s="18"/>
      <c r="JQ65" s="18"/>
      <c r="JR65" s="18"/>
      <c r="JS65" s="18"/>
      <c r="JT65" s="18"/>
      <c r="JU65" s="18"/>
      <c r="JV65" s="18"/>
      <c r="JW65" s="18"/>
      <c r="JX65" s="18"/>
      <c r="JY65" s="18"/>
      <c r="JZ65" s="18"/>
      <c r="KA65" s="18"/>
      <c r="KB65" s="18"/>
      <c r="KC65" s="18"/>
      <c r="KD65" s="18"/>
      <c r="KE65" s="18"/>
      <c r="KF65" s="18"/>
      <c r="KG65" s="18"/>
      <c r="KH65" s="18"/>
      <c r="KI65" s="18"/>
      <c r="KJ65" s="18"/>
      <c r="KK65" s="18"/>
      <c r="KL65" s="18"/>
      <c r="KM65" s="18"/>
      <c r="KN65" s="18"/>
      <c r="KO65" s="18"/>
      <c r="KP65" s="18"/>
      <c r="KQ65" s="18"/>
      <c r="KR65" s="18"/>
      <c r="KS65" s="18"/>
      <c r="KT65" s="18"/>
      <c r="KU65" s="18"/>
      <c r="KV65" s="18"/>
      <c r="KW65" s="18"/>
      <c r="KX65" s="18"/>
      <c r="KY65" s="18"/>
      <c r="KZ65" s="18"/>
      <c r="LA65" s="18"/>
      <c r="LB65" s="18"/>
      <c r="LC65" s="18"/>
      <c r="LD65" s="18"/>
      <c r="LE65" s="18"/>
      <c r="LF65" s="18"/>
      <c r="LG65" s="18"/>
      <c r="LH65" s="18"/>
      <c r="LI65" s="18"/>
      <c r="LJ65" s="18"/>
      <c r="LK65" s="18"/>
      <c r="LL65" s="18"/>
      <c r="LM65" s="18"/>
      <c r="LN65" s="18"/>
      <c r="LO65" s="18"/>
      <c r="LP65" s="18"/>
      <c r="LQ65" s="18"/>
      <c r="LR65" s="18"/>
      <c r="LS65" s="18"/>
      <c r="LT65" s="18"/>
      <c r="LU65" s="18"/>
      <c r="LV65" s="18"/>
      <c r="LW65" s="18"/>
      <c r="LX65" s="18"/>
      <c r="LY65" s="18"/>
      <c r="LZ65" s="18"/>
      <c r="MA65" s="18"/>
      <c r="MB65" s="18"/>
      <c r="MC65" s="18"/>
      <c r="MD65" s="18"/>
      <c r="ME65" s="18"/>
      <c r="MF65" s="18"/>
      <c r="MG65" s="18"/>
      <c r="MH65" s="18"/>
      <c r="MI65" s="18"/>
      <c r="MJ65" s="18"/>
      <c r="MK65" s="18"/>
      <c r="ML65" s="18"/>
      <c r="MM65" s="18"/>
      <c r="MN65" s="18"/>
      <c r="MO65" s="18"/>
      <c r="MP65" s="18"/>
      <c r="MQ65" s="18"/>
      <c r="MR65" s="18"/>
      <c r="MS65" s="18"/>
      <c r="MT65" s="18"/>
      <c r="MU65" s="18"/>
      <c r="MV65" s="18"/>
      <c r="MW65" s="18"/>
      <c r="MX65" s="18"/>
      <c r="MY65" s="18"/>
      <c r="MZ65" s="18"/>
      <c r="NA65" s="18"/>
      <c r="NB65" s="18"/>
      <c r="NC65" s="18"/>
      <c r="ND65" s="18"/>
      <c r="NE65" s="18"/>
      <c r="NF65" s="18"/>
      <c r="NG65" s="18"/>
      <c r="NH65" s="18"/>
      <c r="NI65" s="18"/>
      <c r="NJ65" s="18"/>
      <c r="NK65" s="18"/>
      <c r="NL65" s="18"/>
      <c r="NM65" s="18"/>
      <c r="NN65" s="18"/>
      <c r="NO65" s="18"/>
      <c r="NP65" s="18"/>
      <c r="NQ65" s="18"/>
      <c r="NR65" s="18"/>
      <c r="NS65" s="18"/>
      <c r="NT65" s="18"/>
      <c r="NU65" s="18"/>
      <c r="NV65" s="18"/>
      <c r="NW65" s="18"/>
      <c r="NX65" s="18"/>
      <c r="NY65" s="18"/>
      <c r="NZ65" s="18"/>
      <c r="OA65" s="18"/>
      <c r="OB65" s="18"/>
      <c r="OC65" s="18"/>
      <c r="OD65" s="18"/>
      <c r="OE65" s="18"/>
      <c r="OF65" s="18"/>
      <c r="OG65" s="18"/>
      <c r="OH65" s="18"/>
      <c r="OI65" s="18"/>
      <c r="OJ65" s="18"/>
      <c r="OK65" s="18"/>
      <c r="OL65" s="18"/>
      <c r="OM65" s="18"/>
      <c r="ON65" s="18"/>
      <c r="OO65" s="18"/>
      <c r="OP65" s="18"/>
      <c r="OQ65" s="18"/>
      <c r="OR65" s="18"/>
      <c r="OS65" s="18"/>
      <c r="OT65" s="18"/>
      <c r="OU65" s="18"/>
      <c r="OV65" s="18"/>
      <c r="OW65" s="18"/>
      <c r="OX65" s="18"/>
      <c r="OY65" s="18"/>
      <c r="OZ65" s="18"/>
      <c r="PA65" s="18"/>
      <c r="PB65" s="18"/>
      <c r="PC65" s="18"/>
      <c r="PD65" s="18"/>
      <c r="PE65" s="18"/>
      <c r="PF65" s="18"/>
      <c r="PG65" s="18"/>
      <c r="PH65" s="18"/>
      <c r="PI65" s="18"/>
      <c r="PJ65" s="18"/>
      <c r="PK65" s="18"/>
      <c r="PL65" s="18"/>
      <c r="PM65" s="18"/>
      <c r="PN65" s="18"/>
      <c r="PO65" s="18"/>
      <c r="PP65" s="18"/>
      <c r="PQ65" s="18"/>
      <c r="PR65" s="18"/>
      <c r="PS65" s="18"/>
      <c r="PT65" s="18"/>
      <c r="PU65" s="18"/>
      <c r="PV65" s="18"/>
      <c r="PW65" s="18"/>
      <c r="PX65" s="18"/>
      <c r="PY65" s="18"/>
      <c r="PZ65" s="18"/>
      <c r="QA65" s="18"/>
      <c r="QB65" s="18"/>
      <c r="QC65" s="18"/>
      <c r="QD65" s="18"/>
      <c r="QE65" s="18"/>
      <c r="QF65" s="18"/>
      <c r="QG65" s="18"/>
      <c r="QH65" s="18"/>
      <c r="QI65" s="18"/>
      <c r="QJ65" s="18"/>
      <c r="QK65" s="18"/>
      <c r="QL65" s="18"/>
      <c r="QM65" s="18"/>
      <c r="QN65" s="18"/>
      <c r="QO65" s="18"/>
      <c r="QP65" s="18"/>
      <c r="QQ65" s="18"/>
      <c r="QR65" s="18"/>
      <c r="QS65" s="18"/>
      <c r="QT65" s="18"/>
      <c r="QU65" s="18"/>
      <c r="QV65" s="18"/>
      <c r="QW65" s="18"/>
      <c r="QX65" s="18"/>
      <c r="QY65" s="18"/>
      <c r="QZ65" s="18"/>
      <c r="RA65" s="18"/>
      <c r="RB65" s="18"/>
      <c r="RC65" s="18"/>
      <c r="RD65" s="18"/>
      <c r="RE65" s="18"/>
      <c r="RF65" s="18"/>
      <c r="RG65" s="18"/>
      <c r="RH65" s="18"/>
      <c r="RI65" s="18"/>
      <c r="RJ65" s="18"/>
      <c r="RK65" s="18"/>
      <c r="RL65" s="18"/>
      <c r="RM65" s="18"/>
      <c r="RN65" s="18"/>
      <c r="RO65" s="18"/>
      <c r="RP65" s="18"/>
      <c r="RQ65" s="18"/>
      <c r="RR65" s="18"/>
      <c r="RS65" s="18"/>
      <c r="RT65" s="18"/>
      <c r="RU65" s="18"/>
      <c r="RV65" s="18"/>
      <c r="RW65" s="18"/>
      <c r="RX65" s="18"/>
      <c r="RY65" s="18"/>
      <c r="RZ65" s="18"/>
      <c r="SA65" s="18"/>
      <c r="SB65" s="18"/>
      <c r="SC65" s="18"/>
      <c r="SD65" s="18"/>
      <c r="SE65" s="18"/>
      <c r="SF65" s="18"/>
      <c r="SG65" s="18"/>
      <c r="SH65" s="18"/>
      <c r="SI65" s="18"/>
      <c r="SJ65" s="18"/>
      <c r="SK65" s="18"/>
      <c r="SL65" s="18"/>
      <c r="SM65" s="18"/>
      <c r="SN65" s="18"/>
      <c r="SO65" s="18"/>
      <c r="SP65" s="18"/>
      <c r="SQ65" s="18"/>
      <c r="SR65" s="18"/>
      <c r="SS65" s="18"/>
      <c r="ST65" s="18"/>
      <c r="SU65" s="18"/>
      <c r="SV65" s="18"/>
      <c r="SW65" s="18"/>
      <c r="SX65" s="18"/>
      <c r="SY65" s="18"/>
      <c r="SZ65" s="18"/>
      <c r="TA65" s="18"/>
      <c r="TB65" s="18"/>
      <c r="TC65" s="18"/>
      <c r="TD65" s="18"/>
      <c r="TE65" s="18"/>
      <c r="TF65" s="18"/>
      <c r="TG65" s="18"/>
      <c r="TH65" s="18"/>
      <c r="TI65" s="18"/>
      <c r="TJ65" s="18"/>
      <c r="TK65" s="18"/>
      <c r="TL65" s="18"/>
      <c r="TM65" s="18"/>
      <c r="TN65" s="18"/>
      <c r="TO65" s="18"/>
      <c r="TP65" s="18"/>
      <c r="TQ65" s="18"/>
      <c r="TR65" s="18"/>
      <c r="TS65" s="18"/>
      <c r="TT65" s="18"/>
      <c r="TU65" s="18"/>
      <c r="TV65" s="18"/>
      <c r="TW65" s="18"/>
      <c r="TX65" s="18"/>
      <c r="TY65" s="18"/>
      <c r="TZ65" s="18"/>
      <c r="UA65" s="18"/>
      <c r="UB65" s="18"/>
      <c r="UC65" s="18"/>
      <c r="UD65" s="18"/>
      <c r="UE65" s="18"/>
      <c r="UF65" s="18"/>
      <c r="UG65" s="18"/>
      <c r="UH65" s="18"/>
      <c r="UI65" s="18"/>
      <c r="UJ65" s="18"/>
      <c r="UK65" s="18"/>
      <c r="UL65" s="18"/>
      <c r="UM65" s="18"/>
      <c r="UN65" s="18"/>
      <c r="UO65" s="18"/>
      <c r="UP65" s="18"/>
      <c r="UQ65" s="18"/>
      <c r="UR65" s="18"/>
      <c r="US65" s="18"/>
      <c r="UT65" s="18"/>
      <c r="UU65" s="18"/>
      <c r="UV65" s="18"/>
      <c r="UW65" s="18"/>
      <c r="UX65" s="18"/>
      <c r="UY65" s="18"/>
      <c r="UZ65" s="18"/>
      <c r="VA65" s="18"/>
      <c r="VB65" s="18"/>
      <c r="VC65" s="18"/>
      <c r="VD65" s="18"/>
      <c r="VE65" s="18"/>
      <c r="VF65" s="18"/>
      <c r="VG65" s="18"/>
      <c r="VH65" s="18"/>
      <c r="VI65" s="18"/>
      <c r="VJ65" s="18"/>
      <c r="VK65" s="18"/>
      <c r="VL65" s="18"/>
      <c r="VM65" s="18"/>
      <c r="VN65" s="18"/>
      <c r="VO65" s="18"/>
      <c r="VP65" s="18"/>
      <c r="VQ65" s="18"/>
      <c r="VR65" s="18"/>
      <c r="VS65" s="18"/>
      <c r="VT65" s="18"/>
      <c r="VU65" s="18"/>
      <c r="VV65" s="18"/>
      <c r="VW65" s="18"/>
      <c r="VX65" s="18"/>
      <c r="VY65" s="18"/>
      <c r="VZ65" s="18"/>
      <c r="WA65" s="18"/>
      <c r="WB65" s="18"/>
      <c r="WC65" s="18"/>
      <c r="WD65" s="18"/>
      <c r="WE65" s="18"/>
      <c r="WF65" s="18"/>
      <c r="WG65" s="18"/>
      <c r="WH65" s="18"/>
      <c r="WI65" s="18"/>
      <c r="WJ65" s="18"/>
      <c r="WK65" s="18"/>
      <c r="WL65" s="18"/>
      <c r="WM65" s="18"/>
      <c r="WN65" s="18"/>
      <c r="WO65" s="18"/>
      <c r="WP65" s="18"/>
      <c r="WQ65" s="18"/>
      <c r="WR65" s="18"/>
      <c r="WS65" s="18"/>
      <c r="WT65" s="18"/>
      <c r="WU65" s="18"/>
      <c r="WV65" s="18"/>
      <c r="WW65" s="18"/>
      <c r="WX65" s="18"/>
      <c r="WY65" s="18"/>
      <c r="WZ65" s="18"/>
      <c r="XA65" s="18"/>
      <c r="XB65" s="18"/>
      <c r="XC65" s="18"/>
      <c r="XD65" s="18"/>
      <c r="XE65" s="18"/>
      <c r="XF65" s="18"/>
      <c r="XG65" s="18"/>
      <c r="XH65" s="18"/>
      <c r="XI65" s="18"/>
      <c r="XJ65" s="18"/>
      <c r="XK65" s="18"/>
      <c r="XL65" s="18"/>
      <c r="XM65" s="18"/>
      <c r="XN65" s="18"/>
      <c r="XO65" s="18"/>
      <c r="XP65" s="18"/>
      <c r="XQ65" s="18"/>
      <c r="XR65" s="18"/>
      <c r="XS65" s="18"/>
      <c r="XT65" s="18"/>
      <c r="XU65" s="18"/>
      <c r="XV65" s="18"/>
      <c r="XW65" s="18"/>
      <c r="XX65" s="18"/>
      <c r="XY65" s="18"/>
      <c r="XZ65" s="18"/>
      <c r="YA65" s="18"/>
      <c r="YB65" s="18"/>
      <c r="YC65" s="18"/>
      <c r="YD65" s="18"/>
      <c r="YE65" s="18"/>
      <c r="YF65" s="18"/>
      <c r="YG65" s="18"/>
      <c r="YH65" s="18"/>
      <c r="YI65" s="18"/>
      <c r="YJ65" s="18"/>
      <c r="YK65" s="18"/>
      <c r="YL65" s="18"/>
      <c r="YM65" s="18"/>
      <c r="YN65" s="18"/>
      <c r="YO65" s="18"/>
      <c r="YP65" s="18"/>
      <c r="YQ65" s="18"/>
      <c r="YR65" s="18"/>
      <c r="YS65" s="18"/>
      <c r="YT65" s="18"/>
      <c r="YU65" s="18"/>
      <c r="YV65" s="18"/>
      <c r="YW65" s="18"/>
      <c r="YX65" s="18"/>
      <c r="YY65" s="18"/>
      <c r="YZ65" s="18"/>
      <c r="ZA65" s="18"/>
      <c r="ZB65" s="18"/>
      <c r="ZC65" s="18"/>
      <c r="ZD65" s="18"/>
      <c r="ZE65" s="18"/>
      <c r="ZF65" s="18"/>
      <c r="ZG65" s="18"/>
      <c r="ZH65" s="18"/>
      <c r="ZI65" s="18"/>
      <c r="ZJ65" s="18"/>
      <c r="ZK65" s="18"/>
      <c r="ZL65" s="18"/>
      <c r="ZM65" s="18"/>
      <c r="ZN65" s="18"/>
      <c r="ZO65" s="18"/>
      <c r="ZP65" s="18"/>
      <c r="ZQ65" s="18"/>
      <c r="ZR65" s="18"/>
      <c r="ZS65" s="18"/>
      <c r="ZT65" s="18"/>
      <c r="ZU65" s="18"/>
      <c r="ZV65" s="18"/>
      <c r="ZW65" s="18"/>
      <c r="ZX65" s="18"/>
      <c r="ZY65" s="18"/>
      <c r="ZZ65" s="18"/>
      <c r="AAA65" s="18"/>
      <c r="AAB65" s="18"/>
      <c r="AAC65" s="18"/>
      <c r="AAD65" s="18"/>
      <c r="AAE65" s="18"/>
      <c r="AAF65" s="18"/>
      <c r="AAG65" s="18"/>
      <c r="AAH65" s="18"/>
      <c r="AAI65" s="18"/>
      <c r="AAJ65" s="18"/>
      <c r="AAK65" s="18"/>
      <c r="AAL65" s="18"/>
      <c r="AAM65" s="18"/>
      <c r="AAN65" s="18"/>
      <c r="AAO65" s="18"/>
      <c r="AAP65" s="18"/>
      <c r="AAQ65" s="18"/>
      <c r="AAR65" s="18"/>
      <c r="AAS65" s="18"/>
      <c r="AAT65" s="18"/>
      <c r="AAU65" s="18"/>
      <c r="AAV65" s="18"/>
      <c r="AAW65" s="18"/>
      <c r="AAX65" s="18"/>
      <c r="AAY65" s="18"/>
      <c r="AAZ65" s="18"/>
      <c r="ABA65" s="18"/>
      <c r="ABB65" s="18"/>
      <c r="ABC65" s="18"/>
      <c r="ABD65" s="18"/>
      <c r="ABE65" s="18"/>
      <c r="ABF65" s="18"/>
      <c r="ABG65" s="18"/>
      <c r="ABH65" s="18"/>
      <c r="ABI65" s="18"/>
      <c r="ABJ65" s="18"/>
      <c r="ABK65" s="18"/>
      <c r="ABL65" s="18"/>
      <c r="ABM65" s="18"/>
      <c r="ABN65" s="18"/>
      <c r="ABO65" s="18"/>
      <c r="ABP65" s="18"/>
      <c r="ABQ65" s="18"/>
      <c r="ABR65" s="18"/>
      <c r="ABS65" s="18"/>
    </row>
    <row r="66" spans="1:747" ht="20.100000000000001" customHeight="1">
      <c r="D66" s="9"/>
      <c r="E66" s="10"/>
      <c r="F66" s="10"/>
      <c r="G66" s="10"/>
      <c r="H66" s="54"/>
      <c r="I66" s="54"/>
      <c r="J66" s="11"/>
      <c r="K66" s="11"/>
      <c r="L66" s="12"/>
    </row>
    <row r="67" spans="1:747" ht="12.95" customHeight="1">
      <c r="C67" s="6"/>
      <c r="D67" s="6"/>
      <c r="G67" s="6"/>
      <c r="H67" s="6"/>
      <c r="I67" s="6"/>
      <c r="J67" s="10"/>
      <c r="K67" s="10"/>
      <c r="L67" s="12"/>
    </row>
    <row r="68" spans="1:747" ht="12.95" customHeight="1">
      <c r="A68" s="183" t="s">
        <v>84</v>
      </c>
      <c r="B68" s="183"/>
      <c r="C68" s="76"/>
      <c r="D68" s="76"/>
      <c r="E68" s="32"/>
      <c r="F68" s="32"/>
      <c r="G68" s="182"/>
      <c r="H68" s="182"/>
      <c r="I68" s="71"/>
      <c r="J68" s="10"/>
      <c r="K68" s="10"/>
      <c r="L68" s="12"/>
    </row>
    <row r="69" spans="1:747" ht="20.100000000000001" customHeight="1">
      <c r="A69" s="150" t="s">
        <v>85</v>
      </c>
      <c r="B69" s="150"/>
      <c r="C69" s="150"/>
      <c r="D69" s="77" t="s">
        <v>9</v>
      </c>
      <c r="E69" s="77" t="s">
        <v>10</v>
      </c>
      <c r="G69" s="55"/>
      <c r="H69" s="55"/>
      <c r="I69" s="55"/>
      <c r="J69" s="10"/>
      <c r="K69" s="10"/>
      <c r="L69" s="12"/>
    </row>
    <row r="70" spans="1:747" ht="20.100000000000001" customHeight="1">
      <c r="A70" s="150"/>
      <c r="B70" s="150"/>
      <c r="C70" s="150"/>
      <c r="D70" s="14">
        <v>2013</v>
      </c>
      <c r="E70" s="13">
        <v>0.03</v>
      </c>
      <c r="G70" s="56"/>
      <c r="H70" s="57" t="s">
        <v>35</v>
      </c>
      <c r="I70" s="57"/>
      <c r="J70" s="10"/>
      <c r="K70" s="10"/>
      <c r="L70" s="12"/>
    </row>
    <row r="71" spans="1:747" ht="20.100000000000001" customHeight="1">
      <c r="A71" s="150"/>
      <c r="B71" s="150"/>
      <c r="C71" s="150"/>
      <c r="D71" s="14">
        <v>2014</v>
      </c>
      <c r="E71" s="13">
        <v>0.03</v>
      </c>
      <c r="G71" s="56"/>
      <c r="H71" s="57"/>
      <c r="I71" s="57"/>
      <c r="J71" s="10"/>
      <c r="K71" s="10"/>
      <c r="L71" s="12"/>
    </row>
    <row r="72" spans="1:747" ht="20.100000000000001" customHeight="1">
      <c r="A72" s="150"/>
      <c r="B72" s="150"/>
      <c r="C72" s="150"/>
      <c r="D72" s="19">
        <v>2015</v>
      </c>
      <c r="E72" s="13">
        <v>0.03</v>
      </c>
      <c r="G72" s="17"/>
      <c r="H72" s="58"/>
      <c r="I72" s="58"/>
      <c r="J72" s="33"/>
      <c r="K72" s="33"/>
    </row>
    <row r="73" spans="1:747" ht="12" customHeight="1">
      <c r="E73" s="16"/>
    </row>
    <row r="74" spans="1:747" ht="20.100000000000001" customHeight="1">
      <c r="D74" s="173"/>
      <c r="E74" s="173"/>
      <c r="F74" s="173"/>
      <c r="G74" s="173"/>
      <c r="H74" s="173"/>
      <c r="I74" s="44"/>
    </row>
    <row r="75" spans="1:747" ht="20.100000000000001" customHeight="1">
      <c r="D75" s="173"/>
      <c r="E75" s="173"/>
      <c r="F75" s="173"/>
      <c r="G75" s="173"/>
      <c r="H75" s="173"/>
      <c r="I75" s="44"/>
    </row>
    <row r="76" spans="1:747" ht="20.100000000000001" customHeight="1">
      <c r="E76" s="18"/>
    </row>
    <row r="77" spans="1:747">
      <c r="E77" s="20">
        <v>2012</v>
      </c>
      <c r="F77" s="20">
        <v>2013</v>
      </c>
      <c r="G77" s="20">
        <v>2014</v>
      </c>
      <c r="H77" s="21">
        <v>2015</v>
      </c>
      <c r="I77" s="21"/>
    </row>
    <row r="78" spans="1:747">
      <c r="E78" s="22">
        <f>+F65</f>
        <v>4430656779</v>
      </c>
      <c r="F78" s="22">
        <f>+G65</f>
        <v>4563576482.3700008</v>
      </c>
      <c r="G78" s="22">
        <f>+H65</f>
        <v>4700483776.8410997</v>
      </c>
      <c r="H78" s="22">
        <f>+I65</f>
        <v>4841498290.1463337</v>
      </c>
      <c r="I78" s="22"/>
    </row>
    <row r="96" ht="17.25" customHeight="1"/>
    <row r="100" spans="1:9" ht="12.75" customHeight="1">
      <c r="A100" s="161" t="s">
        <v>89</v>
      </c>
      <c r="B100" s="161"/>
      <c r="C100" s="161"/>
      <c r="D100" s="161"/>
      <c r="E100" s="161"/>
      <c r="F100" s="161"/>
      <c r="G100" s="161"/>
      <c r="H100" s="161"/>
    </row>
    <row r="101" spans="1:9" ht="13.5" thickBot="1">
      <c r="D101" s="1"/>
      <c r="E101" s="73"/>
      <c r="F101" s="139"/>
    </row>
    <row r="102" spans="1:9" ht="25.5">
      <c r="B102" s="146" t="s">
        <v>0</v>
      </c>
      <c r="C102" s="146"/>
      <c r="D102" s="24" t="s">
        <v>18</v>
      </c>
      <c r="E102" s="24" t="s">
        <v>19</v>
      </c>
      <c r="F102" s="24" t="s">
        <v>20</v>
      </c>
      <c r="G102" s="24" t="s">
        <v>21</v>
      </c>
      <c r="H102" s="79" t="s">
        <v>73</v>
      </c>
    </row>
    <row r="103" spans="1:9" ht="41.25" customHeight="1">
      <c r="B103" s="147" t="s">
        <v>74</v>
      </c>
      <c r="C103" s="147"/>
      <c r="D103" s="29">
        <v>1036625271</v>
      </c>
      <c r="E103" s="29">
        <f>+D103*1.03</f>
        <v>1067724029.13</v>
      </c>
      <c r="F103" s="29">
        <f>+E103*1.03</f>
        <v>1099755750.0039001</v>
      </c>
      <c r="G103" s="29">
        <f>+F103*1.03</f>
        <v>1132748422.5040171</v>
      </c>
      <c r="H103" s="94" t="s">
        <v>69</v>
      </c>
      <c r="I103" s="138"/>
    </row>
    <row r="104" spans="1:9" ht="45" customHeight="1">
      <c r="B104" s="147" t="s">
        <v>65</v>
      </c>
      <c r="C104" s="147"/>
      <c r="D104" s="29">
        <v>884168825</v>
      </c>
      <c r="E104" s="29">
        <f t="shared" ref="E104:G107" si="8">+D104*1.03</f>
        <v>910693889.75</v>
      </c>
      <c r="F104" s="29">
        <f t="shared" si="8"/>
        <v>938014706.4425</v>
      </c>
      <c r="G104" s="29">
        <f t="shared" si="8"/>
        <v>966155147.63577497</v>
      </c>
      <c r="H104" s="94" t="s">
        <v>69</v>
      </c>
      <c r="I104" s="138"/>
    </row>
    <row r="105" spans="1:9">
      <c r="B105" s="147" t="s">
        <v>66</v>
      </c>
      <c r="C105" s="147"/>
      <c r="D105" s="29">
        <f>+F55</f>
        <v>13500000</v>
      </c>
      <c r="E105" s="29">
        <f t="shared" si="8"/>
        <v>13905000</v>
      </c>
      <c r="F105" s="29">
        <f t="shared" si="8"/>
        <v>14322150</v>
      </c>
      <c r="G105" s="29">
        <f t="shared" si="8"/>
        <v>14751814.5</v>
      </c>
      <c r="H105" s="95" t="s">
        <v>71</v>
      </c>
    </row>
    <row r="106" spans="1:9">
      <c r="B106" s="147" t="s">
        <v>67</v>
      </c>
      <c r="C106" s="147"/>
      <c r="D106" s="29">
        <f>+F56</f>
        <v>1000</v>
      </c>
      <c r="E106" s="29">
        <f t="shared" si="8"/>
        <v>1030</v>
      </c>
      <c r="F106" s="29">
        <f t="shared" si="8"/>
        <v>1060.9000000000001</v>
      </c>
      <c r="G106" s="29">
        <f t="shared" si="8"/>
        <v>1092.7270000000001</v>
      </c>
      <c r="H106" s="95" t="s">
        <v>72</v>
      </c>
    </row>
    <row r="107" spans="1:9" ht="43.5" customHeight="1">
      <c r="B107" s="147" t="s">
        <v>70</v>
      </c>
      <c r="C107" s="147"/>
      <c r="D107" s="29">
        <v>10000000</v>
      </c>
      <c r="E107" s="29">
        <f t="shared" si="8"/>
        <v>10300000</v>
      </c>
      <c r="F107" s="29">
        <f t="shared" si="8"/>
        <v>10609000</v>
      </c>
      <c r="G107" s="29">
        <f t="shared" si="8"/>
        <v>10927270</v>
      </c>
      <c r="H107" s="96" t="s">
        <v>69</v>
      </c>
    </row>
    <row r="108" spans="1:9">
      <c r="B108" s="147" t="s">
        <v>68</v>
      </c>
      <c r="C108" s="147"/>
      <c r="D108" s="29">
        <f>+'[1]Ejecuciones corte 2012-05-15'!$G$112</f>
        <v>1792111</v>
      </c>
      <c r="E108" s="29">
        <v>0</v>
      </c>
      <c r="F108" s="29">
        <v>0</v>
      </c>
      <c r="G108" s="29">
        <v>0</v>
      </c>
      <c r="H108" s="95" t="s">
        <v>72</v>
      </c>
    </row>
    <row r="109" spans="1:9">
      <c r="B109" s="147" t="s">
        <v>87</v>
      </c>
      <c r="C109" s="147"/>
      <c r="D109" s="29">
        <v>26042190</v>
      </c>
      <c r="E109" s="29">
        <f t="shared" ref="E109" si="9">+D109*1.03</f>
        <v>26823455.699999999</v>
      </c>
      <c r="F109" s="29">
        <f t="shared" ref="F109" si="10">+E109*1.03</f>
        <v>27628159.370999999</v>
      </c>
      <c r="G109" s="29">
        <f t="shared" ref="G109" si="11">+F109*1.03</f>
        <v>28457004.15213</v>
      </c>
      <c r="H109" s="95" t="s">
        <v>88</v>
      </c>
    </row>
    <row r="110" spans="1:9" ht="27" customHeight="1">
      <c r="B110" s="151" t="str">
        <f>+'[1]Ejecuciones corte 2012-05-15'!$B$64</f>
        <v>SGP APORTES PATRONALES</v>
      </c>
      <c r="C110" s="152"/>
      <c r="D110" s="29">
        <f>+'[1]Ejecuciones corte 2012-05-15'!$G$64</f>
        <v>21793996</v>
      </c>
      <c r="E110" s="29">
        <f t="shared" ref="E110" si="12">+D110*1.03</f>
        <v>22447815.879999999</v>
      </c>
      <c r="F110" s="29">
        <f t="shared" ref="F110" si="13">+E110*1.03</f>
        <v>23121250.356399998</v>
      </c>
      <c r="G110" s="29">
        <f t="shared" ref="G110" si="14">+F110*1.03</f>
        <v>23814887.867091998</v>
      </c>
      <c r="H110" s="95" t="s">
        <v>88</v>
      </c>
    </row>
    <row r="111" spans="1:9" ht="27" customHeight="1">
      <c r="B111" s="150" t="str">
        <f>+'[1]Ejecuciones corte 2012-05-15'!$B$62</f>
        <v>SGP PRESTACION DE SERVICIOS A POBLACION NO AFILIADA</v>
      </c>
      <c r="C111" s="150"/>
      <c r="D111" s="29">
        <f>+'[1]Ejecuciones corte 2012-05-15'!$G$62</f>
        <v>11204458</v>
      </c>
      <c r="E111" s="29">
        <v>0</v>
      </c>
      <c r="F111" s="29">
        <v>0</v>
      </c>
      <c r="G111" s="29">
        <v>0</v>
      </c>
      <c r="H111" s="95" t="s">
        <v>88</v>
      </c>
    </row>
    <row r="112" spans="1:9">
      <c r="B112" s="148" t="s">
        <v>1</v>
      </c>
      <c r="C112" s="148"/>
      <c r="D112" s="86">
        <f>+SUM(D103:D111)</f>
        <v>2005127851</v>
      </c>
      <c r="E112" s="103">
        <f t="shared" ref="E112:G112" si="15">+SUM(E103:E108)</f>
        <v>2002623948.8800001</v>
      </c>
      <c r="F112" s="103">
        <f t="shared" si="15"/>
        <v>2062702667.3464003</v>
      </c>
      <c r="G112" s="103">
        <f t="shared" si="15"/>
        <v>2124583747.366792</v>
      </c>
      <c r="H112" s="62"/>
    </row>
    <row r="113" spans="1:13">
      <c r="B113" s="117"/>
      <c r="C113" s="117"/>
      <c r="D113" s="116"/>
      <c r="E113" s="116"/>
      <c r="F113" s="116"/>
      <c r="G113" s="116"/>
    </row>
    <row r="114" spans="1:13">
      <c r="B114" s="117"/>
      <c r="C114" s="117"/>
      <c r="D114" s="116"/>
      <c r="E114" s="116"/>
      <c r="F114" s="116"/>
      <c r="G114" s="116"/>
    </row>
    <row r="115" spans="1:13">
      <c r="A115" s="149" t="s">
        <v>95</v>
      </c>
      <c r="B115" s="149"/>
      <c r="C115" s="149"/>
      <c r="D115" s="149"/>
      <c r="E115" s="149"/>
      <c r="F115" s="149"/>
      <c r="G115" s="149"/>
      <c r="H115" s="149"/>
      <c r="I115" s="149"/>
      <c r="J115" s="149"/>
      <c r="K115" s="123"/>
      <c r="L115" s="123"/>
      <c r="M115" s="123"/>
    </row>
    <row r="116" spans="1:13" ht="12.75" customHeight="1">
      <c r="A116" s="149"/>
      <c r="B116" s="149"/>
      <c r="C116" s="149"/>
      <c r="D116" s="149"/>
      <c r="E116" s="149"/>
      <c r="F116" s="149"/>
      <c r="G116" s="149"/>
      <c r="H116" s="149"/>
      <c r="I116" s="149"/>
      <c r="J116" s="149"/>
      <c r="K116" s="123"/>
      <c r="L116" s="123"/>
      <c r="M116" s="123"/>
    </row>
    <row r="117" spans="1:13" ht="24.75" customHeight="1">
      <c r="A117" s="187" t="s">
        <v>52</v>
      </c>
      <c r="B117" s="187"/>
      <c r="C117" s="187"/>
      <c r="D117" s="187"/>
      <c r="E117" s="187"/>
      <c r="F117" s="187"/>
      <c r="G117" s="187"/>
      <c r="H117" s="187"/>
      <c r="I117" s="187"/>
      <c r="J117" s="187"/>
      <c r="K117" s="63"/>
      <c r="L117" s="63"/>
    </row>
    <row r="118" spans="1:13" ht="12.75" customHeight="1">
      <c r="D118" s="140"/>
      <c r="E118" s="104"/>
      <c r="F118" s="9"/>
      <c r="G118" s="9"/>
      <c r="H118" s="9"/>
      <c r="I118" s="40"/>
      <c r="J118" s="9"/>
      <c r="K118" s="9"/>
      <c r="L118" s="9"/>
    </row>
    <row r="119" spans="1:13" ht="12.75" customHeight="1">
      <c r="D119" s="9"/>
      <c r="E119" s="9"/>
      <c r="F119" s="9"/>
      <c r="G119" s="9"/>
      <c r="H119" s="9"/>
      <c r="I119" s="40"/>
      <c r="J119" s="9"/>
      <c r="K119" s="9"/>
      <c r="L119" s="9"/>
    </row>
    <row r="120" spans="1:13" ht="12.75" customHeight="1">
      <c r="D120" s="9"/>
      <c r="E120" s="9"/>
      <c r="F120" s="9"/>
      <c r="G120" s="9"/>
      <c r="H120" s="9"/>
      <c r="I120" s="40"/>
      <c r="J120" s="9"/>
      <c r="K120" s="9"/>
      <c r="L120" s="9"/>
    </row>
    <row r="121" spans="1:13">
      <c r="A121" s="87" t="s">
        <v>53</v>
      </c>
    </row>
    <row r="122" spans="1:13" ht="20.100000000000001" customHeight="1">
      <c r="A122" s="24" t="s">
        <v>32</v>
      </c>
      <c r="B122" s="146" t="s">
        <v>0</v>
      </c>
      <c r="C122" s="146"/>
      <c r="D122" s="146"/>
      <c r="E122" s="24" t="s">
        <v>18</v>
      </c>
      <c r="F122" s="24" t="s">
        <v>19</v>
      </c>
      <c r="G122" s="24" t="s">
        <v>20</v>
      </c>
      <c r="H122" s="24" t="s">
        <v>21</v>
      </c>
      <c r="I122" s="25"/>
      <c r="J122" s="25"/>
    </row>
    <row r="123" spans="1:13">
      <c r="A123" s="62" t="str">
        <f>+'[1]Ejecuciones corte 2012-05-15'!$A$93</f>
        <v>1201</v>
      </c>
      <c r="B123" s="147" t="s">
        <v>36</v>
      </c>
      <c r="C123" s="147"/>
      <c r="D123" s="147"/>
      <c r="E123" s="29">
        <f>+'[1]Ejecuciones corte 2012-05-15'!$F$93</f>
        <v>3535114416</v>
      </c>
      <c r="F123" s="29">
        <v>0</v>
      </c>
      <c r="G123" s="29">
        <v>0</v>
      </c>
      <c r="H123" s="29">
        <v>0</v>
      </c>
      <c r="I123" s="72"/>
      <c r="J123" s="30"/>
    </row>
    <row r="124" spans="1:13">
      <c r="D124" s="184" t="s">
        <v>1</v>
      </c>
      <c r="E124" s="156">
        <f>+SUM(E123:E123)</f>
        <v>3535114416</v>
      </c>
      <c r="F124" s="156">
        <f t="shared" ref="F124:H124" si="16">+SUM(F123:F123)</f>
        <v>0</v>
      </c>
      <c r="G124" s="156">
        <f t="shared" si="16"/>
        <v>0</v>
      </c>
      <c r="H124" s="156">
        <f t="shared" si="16"/>
        <v>0</v>
      </c>
      <c r="I124" s="85"/>
      <c r="J124" s="186"/>
    </row>
    <row r="125" spans="1:13">
      <c r="D125" s="185"/>
      <c r="E125" s="156"/>
      <c r="F125" s="156"/>
      <c r="G125" s="156"/>
      <c r="H125" s="156"/>
      <c r="I125" s="85"/>
      <c r="J125" s="186"/>
    </row>
    <row r="126" spans="1:13">
      <c r="D126" s="9"/>
      <c r="E126" s="9"/>
      <c r="F126" s="9"/>
      <c r="G126" s="9"/>
      <c r="H126" s="9"/>
      <c r="I126" s="40"/>
      <c r="J126" s="31"/>
    </row>
    <row r="127" spans="1:13">
      <c r="D127" s="9"/>
      <c r="E127" s="9"/>
      <c r="F127" s="9"/>
      <c r="G127" s="9"/>
      <c r="H127" s="9"/>
      <c r="I127" s="40"/>
      <c r="J127" s="31"/>
    </row>
    <row r="128" spans="1:13">
      <c r="D128" s="9"/>
      <c r="E128" s="9"/>
      <c r="F128" s="9"/>
      <c r="G128" s="9"/>
      <c r="H128" s="9"/>
      <c r="I128" s="40"/>
      <c r="J128" s="31"/>
    </row>
    <row r="129" spans="1:10">
      <c r="D129" s="9"/>
      <c r="E129" s="9"/>
      <c r="F129" s="9"/>
      <c r="G129" s="9"/>
      <c r="H129" s="9"/>
      <c r="I129" s="40"/>
      <c r="J129" s="31"/>
    </row>
    <row r="130" spans="1:10">
      <c r="A130" s="87" t="s">
        <v>54</v>
      </c>
      <c r="D130" s="9"/>
      <c r="E130" s="9"/>
      <c r="F130" s="9"/>
      <c r="G130" s="9"/>
      <c r="H130" s="9"/>
      <c r="I130" s="40"/>
      <c r="J130" s="31"/>
    </row>
    <row r="131" spans="1:10">
      <c r="A131" s="24" t="s">
        <v>32</v>
      </c>
      <c r="B131" s="146" t="s">
        <v>0</v>
      </c>
      <c r="C131" s="146"/>
      <c r="D131" s="146"/>
      <c r="E131" s="24" t="s">
        <v>18</v>
      </c>
      <c r="F131" s="24" t="s">
        <v>19</v>
      </c>
      <c r="G131" s="24" t="s">
        <v>20</v>
      </c>
      <c r="H131" s="24" t="s">
        <v>21</v>
      </c>
      <c r="I131" s="40"/>
      <c r="J131" s="31"/>
    </row>
    <row r="132" spans="1:10">
      <c r="A132" s="62">
        <v>1301</v>
      </c>
      <c r="B132" s="147" t="s">
        <v>41</v>
      </c>
      <c r="C132" s="147"/>
      <c r="D132" s="147"/>
      <c r="E132" s="29">
        <f>+'[1]Ejecuciones corte 2012-05-15'!$G$99</f>
        <v>4000</v>
      </c>
      <c r="F132" s="29">
        <f>+'[1]Ejecuciones corte 2012-05-15'!$G$99</f>
        <v>4000</v>
      </c>
      <c r="G132" s="29">
        <f>+'[1]Ejecuciones corte 2012-05-15'!$G$99</f>
        <v>4000</v>
      </c>
      <c r="H132" s="29">
        <f>+'[1]Ejecuciones corte 2012-05-15'!$G$99</f>
        <v>4000</v>
      </c>
      <c r="I132" s="40"/>
      <c r="J132" s="31"/>
    </row>
    <row r="133" spans="1:10">
      <c r="A133" s="62">
        <v>1302</v>
      </c>
      <c r="B133" s="147" t="s">
        <v>42</v>
      </c>
      <c r="C133" s="147"/>
      <c r="D133" s="147"/>
      <c r="E133" s="29">
        <v>1000</v>
      </c>
      <c r="F133" s="29">
        <v>1000</v>
      </c>
      <c r="G133" s="29">
        <v>1000</v>
      </c>
      <c r="H133" s="29">
        <v>1000</v>
      </c>
      <c r="I133" s="40"/>
      <c r="J133" s="31"/>
    </row>
    <row r="134" spans="1:10">
      <c r="A134" s="62">
        <v>1303</v>
      </c>
      <c r="B134" s="147" t="s">
        <v>43</v>
      </c>
      <c r="C134" s="147"/>
      <c r="D134" s="147"/>
      <c r="E134" s="29">
        <v>2420260579</v>
      </c>
      <c r="F134" s="29">
        <v>0</v>
      </c>
      <c r="G134" s="29">
        <v>0</v>
      </c>
      <c r="H134" s="29">
        <v>0</v>
      </c>
      <c r="I134" s="40"/>
      <c r="J134" s="31"/>
    </row>
    <row r="135" spans="1:10">
      <c r="A135" s="62">
        <v>1301</v>
      </c>
      <c r="B135" s="147" t="s">
        <v>44</v>
      </c>
      <c r="C135" s="147"/>
      <c r="D135" s="147"/>
      <c r="E135" s="29">
        <v>11000</v>
      </c>
      <c r="F135" s="29">
        <v>11000</v>
      </c>
      <c r="G135" s="29">
        <v>11000</v>
      </c>
      <c r="H135" s="29">
        <v>11000</v>
      </c>
      <c r="I135" s="40"/>
      <c r="J135" s="31"/>
    </row>
    <row r="136" spans="1:10">
      <c r="A136" s="207" t="s">
        <v>1</v>
      </c>
      <c r="B136" s="208"/>
      <c r="C136" s="208"/>
      <c r="D136" s="209"/>
      <c r="E136" s="156">
        <f>+SUM(E132:E135)</f>
        <v>2420276579</v>
      </c>
      <c r="F136" s="156">
        <f t="shared" ref="F136:H136" si="17">+SUM(F132:F135)</f>
        <v>16000</v>
      </c>
      <c r="G136" s="156">
        <f t="shared" si="17"/>
        <v>16000</v>
      </c>
      <c r="H136" s="156">
        <f t="shared" si="17"/>
        <v>16000</v>
      </c>
      <c r="I136" s="40"/>
      <c r="J136" s="31"/>
    </row>
    <row r="137" spans="1:10">
      <c r="A137" s="210"/>
      <c r="B137" s="211"/>
      <c r="C137" s="211"/>
      <c r="D137" s="212"/>
      <c r="E137" s="156"/>
      <c r="F137" s="156"/>
      <c r="G137" s="156"/>
      <c r="H137" s="156"/>
      <c r="I137" s="40"/>
      <c r="J137" s="31"/>
    </row>
    <row r="138" spans="1:10">
      <c r="D138" s="9"/>
      <c r="E138" s="9"/>
      <c r="F138" s="9"/>
      <c r="G138" s="9"/>
      <c r="H138" s="9"/>
      <c r="I138" s="40"/>
      <c r="J138" s="31"/>
    </row>
    <row r="139" spans="1:10">
      <c r="D139" s="9"/>
      <c r="E139" s="9"/>
      <c r="F139" s="9"/>
      <c r="G139" s="9"/>
      <c r="H139" s="9"/>
      <c r="I139" s="40"/>
      <c r="J139" s="31"/>
    </row>
    <row r="140" spans="1:10">
      <c r="D140" s="9"/>
      <c r="E140" s="9"/>
      <c r="F140" s="9"/>
      <c r="G140" s="9"/>
      <c r="H140" s="9"/>
      <c r="I140" s="40"/>
      <c r="J140" s="31"/>
    </row>
    <row r="141" spans="1:10">
      <c r="A141" s="157" t="s">
        <v>55</v>
      </c>
      <c r="B141" s="157"/>
      <c r="C141" s="157"/>
      <c r="D141" s="157"/>
      <c r="E141" s="157"/>
      <c r="F141" s="157"/>
      <c r="G141" s="157"/>
      <c r="H141" s="157"/>
      <c r="I141" s="157"/>
      <c r="J141" s="157"/>
    </row>
    <row r="142" spans="1:10">
      <c r="D142" s="9"/>
      <c r="E142" s="9"/>
      <c r="F142" s="9"/>
      <c r="G142" s="9"/>
      <c r="H142" s="9"/>
      <c r="I142" s="40"/>
      <c r="J142" s="31"/>
    </row>
    <row r="143" spans="1:10" ht="12.75" customHeight="1">
      <c r="A143" s="33"/>
      <c r="D143" s="1"/>
      <c r="E143" s="85"/>
      <c r="F143" s="40"/>
      <c r="G143" s="40"/>
      <c r="H143" s="40"/>
      <c r="I143" s="40"/>
      <c r="J143" s="31"/>
    </row>
    <row r="144" spans="1:10" ht="20.100000000000001" customHeight="1">
      <c r="A144" s="33"/>
      <c r="B144" s="146" t="s">
        <v>0</v>
      </c>
      <c r="C144" s="146"/>
      <c r="D144" s="38" t="s">
        <v>18</v>
      </c>
      <c r="E144" s="85"/>
      <c r="F144" s="40"/>
      <c r="G144" s="40"/>
      <c r="H144" s="40"/>
      <c r="I144" s="40"/>
      <c r="J144" s="31"/>
    </row>
    <row r="145" spans="1:10" ht="20.100000000000001" customHeight="1">
      <c r="A145" s="33"/>
      <c r="B145" s="202" t="s">
        <v>45</v>
      </c>
      <c r="C145" s="203"/>
      <c r="D145" s="142">
        <f>+F12</f>
        <v>242763000</v>
      </c>
      <c r="E145" s="85"/>
      <c r="F145" s="40"/>
      <c r="G145" s="40"/>
      <c r="H145" s="40"/>
      <c r="I145" s="40"/>
      <c r="J145" s="31"/>
    </row>
    <row r="146" spans="1:10" ht="20.100000000000001" customHeight="1">
      <c r="A146" s="33"/>
      <c r="B146" s="204" t="s">
        <v>46</v>
      </c>
      <c r="C146" s="205"/>
      <c r="D146" s="142">
        <f>+F65</f>
        <v>4430656779</v>
      </c>
      <c r="E146" s="85"/>
      <c r="F146" s="40"/>
      <c r="G146" s="40"/>
      <c r="H146" s="40"/>
      <c r="I146" s="40"/>
      <c r="J146" s="31"/>
    </row>
    <row r="147" spans="1:10" ht="42" customHeight="1">
      <c r="A147" s="33"/>
      <c r="B147" s="204" t="s">
        <v>47</v>
      </c>
      <c r="C147" s="205"/>
      <c r="D147" s="142">
        <f>+E124</f>
        <v>3535114416</v>
      </c>
      <c r="E147" s="85"/>
      <c r="F147" s="40"/>
      <c r="G147" s="40"/>
      <c r="H147" s="40"/>
      <c r="I147" s="40"/>
      <c r="J147" s="31"/>
    </row>
    <row r="148" spans="1:10" ht="20.100000000000001" customHeight="1">
      <c r="A148" s="33"/>
      <c r="B148" s="204" t="s">
        <v>48</v>
      </c>
      <c r="C148" s="205"/>
      <c r="D148" s="142">
        <f>+E136</f>
        <v>2420276579</v>
      </c>
      <c r="E148" s="85"/>
      <c r="F148" s="40"/>
      <c r="G148" s="40"/>
      <c r="H148" s="40"/>
      <c r="I148" s="40"/>
      <c r="J148" s="31"/>
    </row>
    <row r="149" spans="1:10" ht="31.5" customHeight="1">
      <c r="A149" s="33"/>
      <c r="B149" s="199" t="s">
        <v>49</v>
      </c>
      <c r="C149" s="201"/>
      <c r="D149" s="143">
        <f>+SUM(D145:D148)</f>
        <v>10628810774</v>
      </c>
      <c r="E149" s="85"/>
      <c r="F149" s="40"/>
      <c r="G149" s="40"/>
      <c r="H149" s="40"/>
      <c r="I149" s="40"/>
      <c r="J149" s="31"/>
    </row>
    <row r="150" spans="1:10">
      <c r="A150" s="33"/>
      <c r="D150" s="85"/>
      <c r="E150" s="85"/>
      <c r="F150" s="40"/>
      <c r="G150" s="40"/>
      <c r="H150" s="40"/>
      <c r="I150" s="40"/>
      <c r="J150" s="31"/>
    </row>
    <row r="151" spans="1:10">
      <c r="A151" s="33"/>
      <c r="D151" s="85"/>
      <c r="E151" s="85"/>
      <c r="F151" s="40"/>
      <c r="G151" s="40"/>
      <c r="H151" s="40"/>
      <c r="I151" s="40"/>
      <c r="J151" s="31"/>
    </row>
    <row r="152" spans="1:10">
      <c r="A152" s="33"/>
      <c r="D152" s="85"/>
      <c r="E152" s="85"/>
      <c r="F152" s="40"/>
      <c r="G152" s="40"/>
      <c r="H152" s="40"/>
      <c r="I152" s="40"/>
      <c r="J152" s="31"/>
    </row>
    <row r="153" spans="1:10">
      <c r="A153" s="33"/>
      <c r="D153" s="85"/>
      <c r="E153" s="85"/>
      <c r="F153" s="40"/>
      <c r="G153" s="40"/>
      <c r="H153" s="40"/>
      <c r="I153" s="40"/>
      <c r="J153" s="31"/>
    </row>
    <row r="154" spans="1:10">
      <c r="A154" s="33"/>
      <c r="D154" s="85"/>
      <c r="E154" s="85"/>
      <c r="F154" s="40"/>
      <c r="G154" s="40"/>
      <c r="H154" s="40"/>
      <c r="I154" s="40"/>
      <c r="J154" s="31"/>
    </row>
    <row r="155" spans="1:10">
      <c r="A155" s="33"/>
      <c r="D155" s="85"/>
      <c r="E155" s="85"/>
      <c r="F155" s="40"/>
      <c r="G155" s="40"/>
      <c r="H155" s="40"/>
      <c r="I155" s="40"/>
      <c r="J155" s="31"/>
    </row>
    <row r="156" spans="1:10">
      <c r="A156" s="33"/>
      <c r="D156" s="85"/>
      <c r="E156" s="85"/>
      <c r="F156" s="40"/>
      <c r="G156" s="40"/>
      <c r="H156" s="40"/>
      <c r="I156" s="40"/>
      <c r="J156" s="31"/>
    </row>
    <row r="157" spans="1:10">
      <c r="A157" s="33"/>
      <c r="D157" s="85"/>
      <c r="E157" s="85"/>
      <c r="F157" s="40"/>
      <c r="G157" s="40"/>
      <c r="H157" s="40"/>
      <c r="I157" s="40"/>
      <c r="J157" s="31"/>
    </row>
    <row r="158" spans="1:10">
      <c r="A158" s="33"/>
      <c r="D158" s="85"/>
      <c r="E158" s="85"/>
      <c r="F158" s="40"/>
      <c r="G158" s="40"/>
      <c r="H158" s="40"/>
      <c r="I158" s="40"/>
      <c r="J158" s="31"/>
    </row>
    <row r="159" spans="1:10">
      <c r="A159" s="33"/>
      <c r="D159" s="85"/>
      <c r="E159" s="85"/>
      <c r="F159" s="40"/>
      <c r="G159" s="40"/>
      <c r="H159" s="40"/>
      <c r="I159" s="40"/>
      <c r="J159" s="31"/>
    </row>
    <row r="160" spans="1:10">
      <c r="A160" s="33"/>
      <c r="D160" s="158"/>
      <c r="E160" s="158"/>
      <c r="F160" s="9"/>
      <c r="G160" s="9"/>
      <c r="H160" s="9"/>
      <c r="I160" s="40"/>
      <c r="J160" s="31"/>
    </row>
    <row r="161" spans="1:12">
      <c r="A161" s="33"/>
      <c r="D161" s="85"/>
      <c r="E161" s="85"/>
      <c r="F161" s="40"/>
      <c r="G161" s="40"/>
      <c r="H161" s="40"/>
      <c r="I161" s="40"/>
      <c r="J161" s="31"/>
    </row>
    <row r="162" spans="1:12">
      <c r="A162" s="33"/>
      <c r="D162" s="85"/>
      <c r="E162" s="85"/>
      <c r="F162" s="40"/>
      <c r="G162" s="40"/>
      <c r="H162" s="40"/>
      <c r="I162" s="40"/>
      <c r="J162" s="31"/>
    </row>
    <row r="163" spans="1:12">
      <c r="A163" s="33"/>
      <c r="D163" s="1"/>
      <c r="E163" s="85"/>
      <c r="F163" s="40"/>
      <c r="G163" s="40"/>
      <c r="H163" s="40"/>
      <c r="I163" s="40"/>
      <c r="J163" s="31"/>
    </row>
    <row r="164" spans="1:12">
      <c r="A164" s="33"/>
      <c r="D164" s="85"/>
      <c r="E164" s="85"/>
      <c r="F164" s="40"/>
      <c r="G164" s="40"/>
      <c r="H164" s="40"/>
      <c r="I164" s="40"/>
      <c r="J164" s="31"/>
    </row>
    <row r="165" spans="1:12">
      <c r="D165" s="9"/>
      <c r="E165" s="9"/>
      <c r="F165" s="9"/>
      <c r="G165" s="9"/>
      <c r="H165" s="9"/>
      <c r="I165" s="40"/>
      <c r="J165" s="31"/>
    </row>
    <row r="166" spans="1:12" ht="12.75" customHeight="1">
      <c r="A166" s="154" t="s">
        <v>56</v>
      </c>
      <c r="B166" s="154"/>
      <c r="C166" s="154"/>
      <c r="D166" s="154"/>
      <c r="E166" s="154"/>
      <c r="F166" s="154"/>
      <c r="G166" s="154"/>
      <c r="H166" s="154"/>
      <c r="I166" s="154"/>
      <c r="J166" s="154"/>
      <c r="K166" s="63"/>
      <c r="L166" s="63"/>
    </row>
    <row r="167" spans="1:12">
      <c r="A167" s="33" t="s">
        <v>90</v>
      </c>
    </row>
    <row r="168" spans="1:12" ht="40.5" customHeight="1">
      <c r="B168" s="114" t="s">
        <v>58</v>
      </c>
      <c r="C168" s="146" t="s">
        <v>0</v>
      </c>
      <c r="D168" s="146"/>
      <c r="E168" s="24" t="s">
        <v>18</v>
      </c>
      <c r="F168" s="24" t="s">
        <v>19</v>
      </c>
      <c r="G168" s="24" t="s">
        <v>20</v>
      </c>
      <c r="H168" s="24" t="s">
        <v>21</v>
      </c>
      <c r="I168" s="25"/>
      <c r="J168" s="153"/>
      <c r="K168" s="18"/>
    </row>
    <row r="169" spans="1:12">
      <c r="B169" s="88" t="s">
        <v>60</v>
      </c>
      <c r="C169" s="155" t="s">
        <v>57</v>
      </c>
      <c r="D169" s="155"/>
      <c r="E169" s="39">
        <f>+[2]EJECUCION_GASTOS_DISPONIBILIDAD!$H$6</f>
        <v>985070012</v>
      </c>
      <c r="F169" s="39">
        <f>+E169*1.03</f>
        <v>1014622112.36</v>
      </c>
      <c r="G169" s="45">
        <f t="shared" ref="G169:H169" si="18">+F169*1.03</f>
        <v>1045060775.7308</v>
      </c>
      <c r="H169" s="45">
        <f t="shared" si="18"/>
        <v>1076412599.0027242</v>
      </c>
      <c r="I169" s="99"/>
      <c r="J169" s="153"/>
      <c r="K169" s="18"/>
    </row>
    <row r="170" spans="1:12" ht="27" customHeight="1">
      <c r="B170" s="88" t="s">
        <v>63</v>
      </c>
      <c r="C170" s="144" t="s">
        <v>62</v>
      </c>
      <c r="D170" s="145"/>
      <c r="E170" s="39">
        <f>+[2]EJECUCION_GASTOS_DISPONIBILIDAD!$H$67</f>
        <v>3540730470</v>
      </c>
      <c r="F170" s="39">
        <f>+E170*1.03</f>
        <v>3646952384.0999999</v>
      </c>
      <c r="G170" s="45">
        <f t="shared" ref="G170:H170" si="19">+F170*1.03</f>
        <v>3756360955.6230001</v>
      </c>
      <c r="H170" s="45">
        <f t="shared" si="19"/>
        <v>3869051784.2916903</v>
      </c>
      <c r="I170" s="99"/>
      <c r="J170" s="100"/>
      <c r="K170" s="18"/>
    </row>
    <row r="171" spans="1:12" ht="27" customHeight="1">
      <c r="B171" s="88" t="s">
        <v>64</v>
      </c>
      <c r="C171" s="144" t="s">
        <v>75</v>
      </c>
      <c r="D171" s="145"/>
      <c r="E171" s="45">
        <f>+[2]EJECUCION_GASTOS_DISPONIBILIDAD!$H$264</f>
        <v>67618297</v>
      </c>
      <c r="F171" s="45">
        <f>+E171*1.03</f>
        <v>69646845.909999996</v>
      </c>
      <c r="G171" s="45">
        <f t="shared" ref="G171:H171" si="20">+F171*1.03</f>
        <v>71736251.287300006</v>
      </c>
      <c r="H171" s="45">
        <f t="shared" si="20"/>
        <v>73888338.825919002</v>
      </c>
      <c r="I171" s="99"/>
      <c r="J171" s="100"/>
      <c r="K171" s="18"/>
    </row>
    <row r="172" spans="1:12" ht="27" customHeight="1">
      <c r="B172" s="88" t="s">
        <v>76</v>
      </c>
      <c r="C172" s="144" t="str">
        <f>+[2]EJECUCION_GASTOS_DISPONIBILIDAD!$C$277</f>
        <v>INVERSION CON RECURSOS DE DESTINACION ESPECIFICA (RECURSOS PROPIOS)</v>
      </c>
      <c r="D172" s="145"/>
      <c r="E172" s="45">
        <f>+[2]EJECUCION_GASTOS_DISPONIBILIDAD!$H$277</f>
        <v>80000000</v>
      </c>
      <c r="F172" s="45">
        <f>+E172*1.03</f>
        <v>82400000</v>
      </c>
      <c r="G172" s="45">
        <f t="shared" ref="G172:H172" si="21">+F172*1.03</f>
        <v>84872000</v>
      </c>
      <c r="H172" s="45">
        <f t="shared" si="21"/>
        <v>87418160</v>
      </c>
      <c r="I172" s="99"/>
      <c r="J172" s="100"/>
      <c r="K172" s="18"/>
    </row>
    <row r="173" spans="1:12">
      <c r="B173" s="199" t="s">
        <v>1</v>
      </c>
      <c r="C173" s="200"/>
      <c r="D173" s="201"/>
      <c r="E173" s="97">
        <f>+SUM(E169:E172)</f>
        <v>4673418779</v>
      </c>
      <c r="F173" s="97">
        <f>+SUM(F169:F172)</f>
        <v>4813621342.3699999</v>
      </c>
      <c r="G173" s="98">
        <f>+SUM(G169:G172)</f>
        <v>4958029982.6410999</v>
      </c>
      <c r="H173" s="46">
        <f>+SUM(H169:H172)</f>
        <v>5106770882.1203337</v>
      </c>
      <c r="I173" s="101">
        <f>SUM(F173:H173)</f>
        <v>14878422207.131435</v>
      </c>
      <c r="J173" s="102"/>
      <c r="K173" s="18"/>
    </row>
    <row r="174" spans="1:12">
      <c r="I174" s="37">
        <f>+I173+E209</f>
        <v>25507225481.131435</v>
      </c>
    </row>
    <row r="175" spans="1:12">
      <c r="E175" s="33"/>
      <c r="F175" s="33"/>
      <c r="G175" s="33"/>
      <c r="H175" s="33"/>
      <c r="I175" s="33"/>
    </row>
    <row r="176" spans="1:12">
      <c r="D176" s="34" t="s">
        <v>15</v>
      </c>
      <c r="E176" s="35">
        <v>2012</v>
      </c>
      <c r="F176" s="35">
        <v>2013</v>
      </c>
      <c r="G176" s="35">
        <v>2014</v>
      </c>
      <c r="H176" s="35">
        <v>2015</v>
      </c>
      <c r="I176" s="35"/>
    </row>
    <row r="177" spans="5:9">
      <c r="E177" s="93"/>
      <c r="F177" s="36"/>
      <c r="G177" s="36"/>
      <c r="H177" s="36"/>
      <c r="I177" s="36"/>
    </row>
    <row r="178" spans="5:9">
      <c r="E178" s="26"/>
      <c r="F178" s="26"/>
      <c r="G178" s="26"/>
      <c r="H178" s="26"/>
      <c r="I178" s="26"/>
    </row>
    <row r="185" spans="5:9">
      <c r="I185" s="37">
        <f>+I173+E207+E208</f>
        <v>20833804702.131435</v>
      </c>
    </row>
    <row r="198" spans="1:12" ht="15">
      <c r="A198" s="189" t="s">
        <v>91</v>
      </c>
      <c r="B198" s="189"/>
      <c r="C198" s="189"/>
      <c r="D198" s="189"/>
      <c r="E198" s="189"/>
      <c r="F198" s="189"/>
      <c r="G198" s="189"/>
      <c r="H198" s="189"/>
      <c r="I198" s="189"/>
      <c r="J198" s="189"/>
    </row>
    <row r="200" spans="1:12">
      <c r="D200" s="160"/>
      <c r="E200" s="160"/>
      <c r="F200" s="160"/>
      <c r="G200" s="160"/>
      <c r="H200" s="160"/>
      <c r="I200" s="160"/>
      <c r="J200" s="160"/>
      <c r="K200" s="160"/>
      <c r="L200" s="160"/>
    </row>
    <row r="201" spans="1:12" ht="22.5">
      <c r="B201" s="114" t="s">
        <v>58</v>
      </c>
      <c r="C201" s="146" t="s">
        <v>0</v>
      </c>
      <c r="D201" s="146"/>
      <c r="E201" s="107" t="s">
        <v>18</v>
      </c>
      <c r="F201" s="113"/>
      <c r="G201" s="25"/>
      <c r="H201" s="25"/>
      <c r="I201" s="25"/>
      <c r="J201" s="153"/>
      <c r="K201" s="18"/>
    </row>
    <row r="202" spans="1:12">
      <c r="B202" s="88" t="s">
        <v>60</v>
      </c>
      <c r="C202" s="155" t="s">
        <v>57</v>
      </c>
      <c r="D202" s="155"/>
      <c r="E202" s="108">
        <f>+[2]EJECUCION_GASTOS_DISPONIBILIDAD!$H$6</f>
        <v>985070012</v>
      </c>
      <c r="F202" s="111"/>
      <c r="G202" s="110"/>
      <c r="H202" s="110"/>
      <c r="I202" s="99"/>
      <c r="J202" s="153"/>
      <c r="K202" s="18"/>
    </row>
    <row r="203" spans="1:12">
      <c r="B203" s="88" t="s">
        <v>59</v>
      </c>
      <c r="C203" s="155" t="s">
        <v>61</v>
      </c>
      <c r="D203" s="155"/>
      <c r="E203" s="108">
        <v>2000</v>
      </c>
      <c r="F203" s="111"/>
      <c r="G203" s="110"/>
      <c r="H203" s="110"/>
      <c r="I203" s="99"/>
      <c r="J203" s="100"/>
      <c r="K203" s="18"/>
    </row>
    <row r="204" spans="1:12" ht="27" customHeight="1">
      <c r="B204" s="88" t="s">
        <v>63</v>
      </c>
      <c r="C204" s="144" t="s">
        <v>62</v>
      </c>
      <c r="D204" s="145"/>
      <c r="E204" s="108">
        <f>+[2]EJECUCION_GASTOS_DISPONIBILIDAD!$H$67</f>
        <v>3540730470</v>
      </c>
      <c r="F204" s="111"/>
      <c r="G204" s="110"/>
      <c r="H204" s="110"/>
      <c r="I204" s="195" t="s">
        <v>13</v>
      </c>
      <c r="J204" s="196">
        <f>+E202</f>
        <v>985070012</v>
      </c>
      <c r="K204" s="18"/>
    </row>
    <row r="205" spans="1:12" ht="27" customHeight="1">
      <c r="B205" s="88" t="s">
        <v>64</v>
      </c>
      <c r="C205" s="144" t="s">
        <v>75</v>
      </c>
      <c r="D205" s="145"/>
      <c r="E205" s="108">
        <f>+[2]EJECUCION_GASTOS_DISPONIBILIDAD!$H$264</f>
        <v>67618297</v>
      </c>
      <c r="F205" s="111"/>
      <c r="G205" s="110"/>
      <c r="H205" s="110"/>
      <c r="I205" s="195"/>
      <c r="J205" s="196"/>
      <c r="K205" s="18"/>
    </row>
    <row r="206" spans="1:12" ht="27" customHeight="1">
      <c r="B206" s="88" t="s">
        <v>77</v>
      </c>
      <c r="C206" s="144" t="str">
        <f>+[2]EJECUCION_GASTOS_DISPONIBILIDAD!$C$277</f>
        <v>INVERSION CON RECURSOS DE DESTINACION ESPECIFICA (RECURSOS PROPIOS)</v>
      </c>
      <c r="D206" s="145"/>
      <c r="E206" s="108">
        <f>+[2]EJECUCION_GASTOS_DISPONIBILIDAD!$H$277</f>
        <v>80000000</v>
      </c>
      <c r="F206" s="111"/>
      <c r="G206" s="110"/>
      <c r="H206" s="110"/>
      <c r="I206" s="195" t="s">
        <v>14</v>
      </c>
      <c r="J206" s="196">
        <f>+E204+E205+E206+E207+E208</f>
        <v>9643731262</v>
      </c>
      <c r="K206" s="18"/>
    </row>
    <row r="207" spans="1:12" ht="27" customHeight="1">
      <c r="B207" s="88" t="s">
        <v>78</v>
      </c>
      <c r="C207" s="197" t="str">
        <f>+[2]EJECUCION_GASTOS_DISPONIBILIDAD!$C$290</f>
        <v>FONDOS ESPECIALES</v>
      </c>
      <c r="D207" s="198"/>
      <c r="E207" s="108">
        <f>+[2]EJECUCION_GASTOS_DISPONIBILIDAD!$H$290</f>
        <v>3535114416</v>
      </c>
      <c r="F207" s="111"/>
      <c r="G207" s="110"/>
      <c r="H207" s="110"/>
      <c r="I207" s="195"/>
      <c r="J207" s="196"/>
      <c r="K207" s="18"/>
    </row>
    <row r="208" spans="1:12" ht="27" customHeight="1">
      <c r="B208" s="88" t="s">
        <v>79</v>
      </c>
      <c r="C208" s="197" t="str">
        <f>+[2]EJECUCION_GASTOS_DISPONIBILIDAD!$C$296</f>
        <v>INVERSION CON RECURSOS DE CAPITAL</v>
      </c>
      <c r="D208" s="198"/>
      <c r="E208" s="108">
        <f>+[2]EJECUCION_GASTOS_DISPONIBILIDAD!$H$296</f>
        <v>2420268079</v>
      </c>
      <c r="F208" s="111"/>
      <c r="G208" s="110"/>
      <c r="H208" s="110"/>
      <c r="I208" s="99"/>
      <c r="J208" s="100"/>
      <c r="K208" s="18"/>
    </row>
    <row r="209" spans="1:11">
      <c r="B209" s="199" t="s">
        <v>1</v>
      </c>
      <c r="C209" s="200"/>
      <c r="D209" s="201"/>
      <c r="E209" s="109">
        <f>+SUM(E202:E208)</f>
        <v>10628803274</v>
      </c>
      <c r="F209" s="112"/>
      <c r="G209" s="106"/>
      <c r="H209" s="105"/>
      <c r="I209" s="101"/>
      <c r="J209" s="102"/>
      <c r="K209" s="18"/>
    </row>
    <row r="210" spans="1:11">
      <c r="C210" s="91"/>
      <c r="D210" s="91"/>
      <c r="E210" s="105"/>
      <c r="F210" s="105"/>
      <c r="G210" s="106"/>
      <c r="H210" s="105"/>
      <c r="I210" s="101"/>
      <c r="J210" s="102"/>
      <c r="K210" s="18"/>
    </row>
    <row r="211" spans="1:11">
      <c r="C211" s="91"/>
      <c r="D211" s="91"/>
      <c r="E211" s="105"/>
      <c r="F211" s="105"/>
      <c r="G211" s="106"/>
      <c r="H211" s="105"/>
      <c r="I211" s="101"/>
      <c r="J211" s="102"/>
      <c r="K211" s="18"/>
    </row>
    <row r="212" spans="1:11" ht="15">
      <c r="A212" s="189" t="s">
        <v>92</v>
      </c>
      <c r="B212" s="189"/>
      <c r="C212" s="189"/>
      <c r="D212" s="189"/>
      <c r="E212" s="189"/>
      <c r="F212" s="189"/>
      <c r="G212" s="189"/>
      <c r="H212" s="189"/>
      <c r="I212" s="189"/>
      <c r="J212" s="189"/>
    </row>
    <row r="213" spans="1:11">
      <c r="E213" s="37"/>
    </row>
    <row r="214" spans="1:11">
      <c r="E214" s="37"/>
    </row>
    <row r="215" spans="1:11">
      <c r="D215" s="23" t="s">
        <v>0</v>
      </c>
      <c r="E215" s="38" t="s">
        <v>19</v>
      </c>
    </row>
    <row r="216" spans="1:11">
      <c r="D216" s="190" t="s">
        <v>13</v>
      </c>
      <c r="E216" s="192">
        <f>+F169</f>
        <v>1014622112.36</v>
      </c>
    </row>
    <row r="217" spans="1:11">
      <c r="D217" s="191"/>
      <c r="E217" s="192"/>
    </row>
    <row r="218" spans="1:11">
      <c r="D218" s="190" t="s">
        <v>14</v>
      </c>
      <c r="E218" s="192">
        <f>+F170+F171+F172</f>
        <v>3798999230.0099998</v>
      </c>
    </row>
    <row r="219" spans="1:11">
      <c r="D219" s="191"/>
      <c r="E219" s="192"/>
    </row>
    <row r="220" spans="1:11">
      <c r="D220" s="148" t="s">
        <v>1</v>
      </c>
      <c r="E220" s="194">
        <f>+SUM(E216:E219)</f>
        <v>4813621342.3699999</v>
      </c>
    </row>
    <row r="221" spans="1:11">
      <c r="D221" s="148"/>
      <c r="E221" s="194"/>
    </row>
    <row r="224" spans="1:11" ht="15">
      <c r="A224" s="189" t="s">
        <v>93</v>
      </c>
      <c r="B224" s="189"/>
      <c r="C224" s="189"/>
      <c r="D224" s="189"/>
      <c r="E224" s="189"/>
      <c r="F224" s="189"/>
      <c r="G224" s="189"/>
      <c r="H224" s="189"/>
      <c r="I224" s="189"/>
      <c r="J224" s="189"/>
    </row>
    <row r="229" spans="1:10">
      <c r="D229" s="23" t="s">
        <v>0</v>
      </c>
      <c r="E229" s="24" t="s">
        <v>20</v>
      </c>
    </row>
    <row r="230" spans="1:10">
      <c r="D230" s="190" t="s">
        <v>13</v>
      </c>
      <c r="E230" s="192">
        <f>+G169</f>
        <v>1045060775.7308</v>
      </c>
    </row>
    <row r="231" spans="1:10">
      <c r="D231" s="191"/>
      <c r="E231" s="192"/>
    </row>
    <row r="232" spans="1:10">
      <c r="D232" s="190" t="s">
        <v>14</v>
      </c>
      <c r="E232" s="193">
        <f>+G170+G171+G172</f>
        <v>3912969206.9103003</v>
      </c>
    </row>
    <row r="233" spans="1:10">
      <c r="D233" s="191"/>
      <c r="E233" s="193"/>
    </row>
    <row r="234" spans="1:10">
      <c r="D234" s="148" t="s">
        <v>1</v>
      </c>
      <c r="E234" s="188">
        <f>+SUM(E230:E233)</f>
        <v>4958029982.6410999</v>
      </c>
    </row>
    <row r="235" spans="1:10">
      <c r="D235" s="148"/>
      <c r="E235" s="188"/>
    </row>
    <row r="236" spans="1:10" ht="18.75" customHeight="1">
      <c r="E236" s="37"/>
    </row>
    <row r="237" spans="1:10" ht="18.75" customHeight="1">
      <c r="E237" s="37"/>
    </row>
    <row r="238" spans="1:10" ht="15">
      <c r="A238" s="189" t="s">
        <v>94</v>
      </c>
      <c r="B238" s="189"/>
      <c r="C238" s="189"/>
      <c r="D238" s="189"/>
      <c r="E238" s="189"/>
      <c r="F238" s="189"/>
      <c r="G238" s="189"/>
      <c r="H238" s="189"/>
      <c r="I238" s="189"/>
      <c r="J238" s="189"/>
    </row>
    <row r="239" spans="1:10" ht="15">
      <c r="A239" s="141"/>
      <c r="B239" s="141"/>
      <c r="C239" s="141"/>
      <c r="D239" s="141"/>
      <c r="E239" s="141"/>
      <c r="F239" s="141"/>
      <c r="G239" s="141"/>
      <c r="H239" s="141"/>
      <c r="I239" s="141"/>
      <c r="J239" s="141"/>
    </row>
    <row r="240" spans="1:10">
      <c r="E240" s="37"/>
    </row>
    <row r="241" spans="4:5">
      <c r="D241" s="115" t="s">
        <v>0</v>
      </c>
      <c r="E241" s="38" t="s">
        <v>21</v>
      </c>
    </row>
    <row r="242" spans="4:5">
      <c r="D242" s="118" t="s">
        <v>13</v>
      </c>
      <c r="E242" s="120">
        <f>+H169</f>
        <v>1076412599.0027242</v>
      </c>
    </row>
    <row r="243" spans="4:5">
      <c r="D243" s="119"/>
      <c r="E243" s="120"/>
    </row>
    <row r="244" spans="4:5">
      <c r="D244" s="118" t="s">
        <v>14</v>
      </c>
      <c r="E244" s="120">
        <f>+H170+H171+H172</f>
        <v>4030358283.1176095</v>
      </c>
    </row>
    <row r="245" spans="4:5">
      <c r="D245" s="119"/>
      <c r="E245" s="120"/>
    </row>
    <row r="246" spans="4:5">
      <c r="D246" s="121" t="s">
        <v>1</v>
      </c>
      <c r="E246" s="122">
        <f>+SUM(E242:E245)</f>
        <v>5106770882.1203337</v>
      </c>
    </row>
    <row r="247" spans="4:5">
      <c r="D247" s="121"/>
      <c r="E247" s="122"/>
    </row>
    <row r="248" spans="4:5">
      <c r="D248" s="117"/>
      <c r="E248" s="105"/>
    </row>
    <row r="249" spans="4:5">
      <c r="D249" s="117"/>
      <c r="E249" s="105"/>
    </row>
  </sheetData>
  <mergeCells count="145">
    <mergeCell ref="B147:C147"/>
    <mergeCell ref="B146:C146"/>
    <mergeCell ref="B148:C148"/>
    <mergeCell ref="B149:C149"/>
    <mergeCell ref="F136:F137"/>
    <mergeCell ref="B13:F13"/>
    <mergeCell ref="C201:D201"/>
    <mergeCell ref="B173:D173"/>
    <mergeCell ref="A198:J198"/>
    <mergeCell ref="A100:H100"/>
    <mergeCell ref="A136:D137"/>
    <mergeCell ref="B132:D132"/>
    <mergeCell ref="E136:E137"/>
    <mergeCell ref="B133:D133"/>
    <mergeCell ref="B134:D134"/>
    <mergeCell ref="B135:D135"/>
    <mergeCell ref="H136:H137"/>
    <mergeCell ref="B56:C56"/>
    <mergeCell ref="B57:C57"/>
    <mergeCell ref="B58:C58"/>
    <mergeCell ref="B59:C59"/>
    <mergeCell ref="B60:C60"/>
    <mergeCell ref="C171:D171"/>
    <mergeCell ref="D216:D217"/>
    <mergeCell ref="E216:E217"/>
    <mergeCell ref="D200:L200"/>
    <mergeCell ref="I204:I205"/>
    <mergeCell ref="J204:J205"/>
    <mergeCell ref="I206:I207"/>
    <mergeCell ref="J206:J207"/>
    <mergeCell ref="C208:D208"/>
    <mergeCell ref="B209:D209"/>
    <mergeCell ref="A212:J212"/>
    <mergeCell ref="J201:J202"/>
    <mergeCell ref="C202:D202"/>
    <mergeCell ref="C203:D203"/>
    <mergeCell ref="C204:D204"/>
    <mergeCell ref="C205:D205"/>
    <mergeCell ref="C206:D206"/>
    <mergeCell ref="C207:D207"/>
    <mergeCell ref="D234:D235"/>
    <mergeCell ref="E234:E235"/>
    <mergeCell ref="A238:J238"/>
    <mergeCell ref="D230:D231"/>
    <mergeCell ref="E230:E231"/>
    <mergeCell ref="D232:D233"/>
    <mergeCell ref="E232:E233"/>
    <mergeCell ref="D218:D219"/>
    <mergeCell ref="E218:E219"/>
    <mergeCell ref="D220:D221"/>
    <mergeCell ref="E220:E221"/>
    <mergeCell ref="A224:J224"/>
    <mergeCell ref="IS43:IZ43"/>
    <mergeCell ref="D124:D125"/>
    <mergeCell ref="E124:E125"/>
    <mergeCell ref="F124:F125"/>
    <mergeCell ref="G124:G125"/>
    <mergeCell ref="H124:H125"/>
    <mergeCell ref="J124:J125"/>
    <mergeCell ref="GW43:HD43"/>
    <mergeCell ref="HE43:HL43"/>
    <mergeCell ref="HM43:HT43"/>
    <mergeCell ref="HU43:IB43"/>
    <mergeCell ref="IC43:IJ43"/>
    <mergeCell ref="IK43:IR43"/>
    <mergeCell ref="FA43:FH43"/>
    <mergeCell ref="FI43:FP43"/>
    <mergeCell ref="FQ43:FX43"/>
    <mergeCell ref="FY43:GF43"/>
    <mergeCell ref="GG43:GN43"/>
    <mergeCell ref="GO43:GV43"/>
    <mergeCell ref="A117:J117"/>
    <mergeCell ref="B122:D122"/>
    <mergeCell ref="B123:D123"/>
    <mergeCell ref="A45:J45"/>
    <mergeCell ref="A46:J46"/>
    <mergeCell ref="DE43:DL43"/>
    <mergeCell ref="DM43:DT43"/>
    <mergeCell ref="DU43:EB43"/>
    <mergeCell ref="EC43:EJ43"/>
    <mergeCell ref="EK43:ER43"/>
    <mergeCell ref="ES43:EZ43"/>
    <mergeCell ref="BI43:BP43"/>
    <mergeCell ref="BQ43:BX43"/>
    <mergeCell ref="BY43:CF43"/>
    <mergeCell ref="CG43:CN43"/>
    <mergeCell ref="CO43:CV43"/>
    <mergeCell ref="CW43:DD43"/>
    <mergeCell ref="M43:T43"/>
    <mergeCell ref="U43:AB43"/>
    <mergeCell ref="AC43:AJ43"/>
    <mergeCell ref="AK43:AR43"/>
    <mergeCell ref="AS43:AZ43"/>
    <mergeCell ref="BA43:BH43"/>
    <mergeCell ref="D74:H75"/>
    <mergeCell ref="B62:C62"/>
    <mergeCell ref="B63:C63"/>
    <mergeCell ref="B64:C64"/>
    <mergeCell ref="B65:C65"/>
    <mergeCell ref="G68:H68"/>
    <mergeCell ref="B53:C53"/>
    <mergeCell ref="B54:C54"/>
    <mergeCell ref="B55:C55"/>
    <mergeCell ref="A68:B68"/>
    <mergeCell ref="B61:C61"/>
    <mergeCell ref="A69:C72"/>
    <mergeCell ref="A1:J1"/>
    <mergeCell ref="A2:J2"/>
    <mergeCell ref="A4:J4"/>
    <mergeCell ref="A6:J6"/>
    <mergeCell ref="B48:C48"/>
    <mergeCell ref="B49:C49"/>
    <mergeCell ref="B50:C50"/>
    <mergeCell ref="B51:C51"/>
    <mergeCell ref="B52:C52"/>
    <mergeCell ref="C8:E8"/>
    <mergeCell ref="C10:E10"/>
    <mergeCell ref="C11:E11"/>
    <mergeCell ref="G15:G16"/>
    <mergeCell ref="H15:H16"/>
    <mergeCell ref="D17:F18"/>
    <mergeCell ref="C172:D172"/>
    <mergeCell ref="B102:C102"/>
    <mergeCell ref="B103:C103"/>
    <mergeCell ref="B104:C104"/>
    <mergeCell ref="B105:C105"/>
    <mergeCell ref="B106:C106"/>
    <mergeCell ref="B107:C107"/>
    <mergeCell ref="B108:C108"/>
    <mergeCell ref="B112:C112"/>
    <mergeCell ref="A115:J116"/>
    <mergeCell ref="B109:C109"/>
    <mergeCell ref="B111:C111"/>
    <mergeCell ref="B110:C110"/>
    <mergeCell ref="J168:J169"/>
    <mergeCell ref="A166:J166"/>
    <mergeCell ref="C168:D168"/>
    <mergeCell ref="C169:D169"/>
    <mergeCell ref="G136:G137"/>
    <mergeCell ref="A141:J141"/>
    <mergeCell ref="B144:C144"/>
    <mergeCell ref="D160:E160"/>
    <mergeCell ref="B131:D131"/>
    <mergeCell ref="C170:D170"/>
    <mergeCell ref="B145:C145"/>
  </mergeCells>
  <printOptions horizontalCentered="1" verticalCentered="1"/>
  <pageMargins left="0.9055118110236221" right="0.9055118110236221" top="0.55118110236220474" bottom="0.55118110236220474" header="0.31496062992125984" footer="0.31496062992125984"/>
  <pageSetup scale="67" orientation="landscape" horizontalDpi="4294967293" r:id="rId1"/>
  <headerFooter alignWithMargins="0"/>
  <rowBreaks count="5" manualBreakCount="5">
    <brk id="38" max="9" man="1"/>
    <brk id="74" max="9" man="1"/>
    <brk id="116" max="9" man="1"/>
    <brk id="164" max="9" man="1"/>
    <brk id="210" max="9" man="1"/>
  </rowBreaks>
  <colBreaks count="2" manualBreakCount="2">
    <brk id="10" max="255" man="1"/>
    <brk id="12" max="2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rubiurre</cp:lastModifiedBy>
  <cp:lastPrinted>2012-05-27T03:54:47Z</cp:lastPrinted>
  <dcterms:created xsi:type="dcterms:W3CDTF">2012-05-08T17:20:14Z</dcterms:created>
  <dcterms:modified xsi:type="dcterms:W3CDTF">2012-12-11T19:19:01Z</dcterms:modified>
</cp:coreProperties>
</file>