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480" windowHeight="7050" firstSheet="16" activeTab="19"/>
  </bookViews>
  <sheets>
    <sheet name="PLAN INDICATIVO" sheetId="1" r:id="rId1"/>
    <sheet name="POAI 2012" sheetId="2" r:id="rId2"/>
    <sheet name="PLAN ACCIÓN EDUCACION" sheetId="3" r:id="rId3"/>
    <sheet name="PLAN ACCIÓN SALUD" sheetId="4" r:id="rId4"/>
    <sheet name="PLAN ACCIÓN VIVIENDA" sheetId="5" r:id="rId5"/>
    <sheet name="PLAN ACCIÓN DEP Y RECREACION" sheetId="6" r:id="rId6"/>
    <sheet name="PLAN ACCIÓN CULTURA" sheetId="7" r:id="rId7"/>
    <sheet name="PLAN ACCIÓN POBLACION VULNERABL" sheetId="8" r:id="rId8"/>
    <sheet name="PLAN ACCIÓN SERV PUBLICOS DIFER" sheetId="9" r:id="rId9"/>
    <sheet name="PLAN ACCIÓN AGUA POB Y SANEAM B" sheetId="10" r:id="rId10"/>
    <sheet name="PLAN ACCIÓN MEDIO AMBIENTE" sheetId="11" r:id="rId11"/>
    <sheet name="PLAN ACCIÓN AGROPECUARIO" sheetId="12" r:id="rId12"/>
    <sheet name="PLAN ACCIÓN TURISMO" sheetId="13" r:id="rId13"/>
    <sheet name="PLAN ACCIÓN INFRAESTRUCTURA VIA" sheetId="14" r:id="rId14"/>
    <sheet name="PLAN ACCIÓN FORTALECIM INSTITUC" sheetId="15" r:id="rId15"/>
    <sheet name="PLAN ACCIÓN EQUIPAMENTO MPAL" sheetId="16" r:id="rId16"/>
    <sheet name="PLAN ACCIÓN PARTIC CIUDADANA" sheetId="17" r:id="rId17"/>
    <sheet name="PLAN ACCIÓN JUS. SEG Y CONV CIU" sheetId="18" r:id="rId18"/>
    <sheet name="PLAN ACCIÓN TIC'S" sheetId="19" r:id="rId19"/>
    <sheet name="PLAN ACCIÓN GESTION DEL RIESGO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miguel</author>
  </authors>
  <commentList>
    <comment ref="D168" authorId="0">
      <text>
        <r>
          <rPr>
            <b/>
            <sz val="9"/>
            <rFont val="Tahoma"/>
            <family val="2"/>
          </rPr>
          <t xml:space="preserve">EL PLAN DE DESARROLLO NO TIENE SECTOR DE PARTICIPACION CIUDADANA </t>
        </r>
      </text>
    </comment>
    <comment ref="D172" authorId="0">
      <text>
        <r>
          <rPr>
            <b/>
            <sz val="9"/>
            <rFont val="Tahoma"/>
            <family val="2"/>
          </rPr>
          <t xml:space="preserve">EN EL PD NO SE TIENEN RECURSOS PARA ESTE SECTOR </t>
        </r>
      </text>
    </comment>
    <comment ref="D183" authorId="0">
      <text>
        <r>
          <rPr>
            <sz val="12"/>
            <rFont val="Tahoma"/>
            <family val="2"/>
          </rPr>
          <t xml:space="preserve">EN EL PLAN DE DESARROLLO NO SE CONTEMPLA NADA RELACIONADO CON ESTE SECTOR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9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miguel</author>
  </authors>
  <commentList>
    <comment ref="D168" authorId="0">
      <text>
        <r>
          <rPr>
            <b/>
            <sz val="9"/>
            <rFont val="Tahoma"/>
            <family val="2"/>
          </rPr>
          <t xml:space="preserve">EL PLAN DE DESARROLLO NO TIENE SECTOR DE PARTICIPACION CIUDADANA </t>
        </r>
      </text>
    </comment>
    <comment ref="D172" authorId="0">
      <text>
        <r>
          <rPr>
            <b/>
            <sz val="9"/>
            <rFont val="Tahoma"/>
            <family val="2"/>
          </rPr>
          <t xml:space="preserve">EN EL PD NO SE TIENEN RECURSOS PARA ESTE SECTOR </t>
        </r>
      </text>
    </comment>
    <comment ref="D183" authorId="0">
      <text>
        <r>
          <rPr>
            <sz val="12"/>
            <rFont val="Tahoma"/>
            <family val="2"/>
          </rPr>
          <t xml:space="preserve">EN EL PLAN DE DESARROLLO NO SE CONTEMPLA NADA RELACIONADO CON ESTE SECTOR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9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9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9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2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2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2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3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3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3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<sst xmlns="http://schemas.openxmlformats.org/spreadsheetml/2006/main" count="6728" uniqueCount="855">
  <si>
    <t xml:space="preserve">DIMENSION/ EJE </t>
  </si>
  <si>
    <t>SECTOR</t>
  </si>
  <si>
    <t>PROGRAMA</t>
  </si>
  <si>
    <t>CODIGO FUT</t>
  </si>
  <si>
    <t>TIPO DE META</t>
  </si>
  <si>
    <t xml:space="preserve">FUNCIONARIO ENCARGADO DE LA META </t>
  </si>
  <si>
    <t>No M. R.</t>
  </si>
  <si>
    <t>No M.P</t>
  </si>
  <si>
    <t>POBLACION OBJETIVO</t>
  </si>
  <si>
    <t>PLAN INDICATIVO 2012 - 2015</t>
  </si>
  <si>
    <t>LINEA BASE DIC. 2011</t>
  </si>
  <si>
    <t>DESCRIPCION META DE RESULTADO</t>
  </si>
  <si>
    <t>NOMBRE DEL INDICADOR META DE RESULTADO</t>
  </si>
  <si>
    <t>PONDERADOR META DE RESULTADO CUATRIENIO (%)</t>
  </si>
  <si>
    <t>PONDERADOR DIMENSION/EJE (%)</t>
  </si>
  <si>
    <t>PONDERADOR SECTOR (%)</t>
  </si>
  <si>
    <t>VALOR DEL INDICADOR DE RESULTADO VIGENCIA 2013</t>
  </si>
  <si>
    <t>VALOR DEL INDICADOR DE RESULTADO VIGENCIA 2015</t>
  </si>
  <si>
    <t>DESCRIPCION META DE PRODUCTO</t>
  </si>
  <si>
    <t>NOMBRE DEL INDICADOR META DE PRODUCTO</t>
  </si>
  <si>
    <t>LINEA BASE INDICADOR PRODUCTO DIC. 2011</t>
  </si>
  <si>
    <t>VALOR ESPERADO DEL INDICADOR PRODUCTO CUATRIENIO</t>
  </si>
  <si>
    <t>PONDERADOR META DE PRODUCTO CUATRIENIO (%)</t>
  </si>
  <si>
    <t>PONDERADOR META DE PRODUCTO 2012 (%)</t>
  </si>
  <si>
    <t>PONDERADOR META DE PRODUCTO 2013 (%)</t>
  </si>
  <si>
    <t>PONDERADOR META DE PRODUCTO 2014 (%)</t>
  </si>
  <si>
    <t>PONDERADOR META DE PRODUCTO 2015 (%)</t>
  </si>
  <si>
    <t>VALOR PROGRAMADO INDICADOR PRODUCTO  2012</t>
  </si>
  <si>
    <t>VALOR EJECUTADO INDICADOR PRODUCTO  2012</t>
  </si>
  <si>
    <t>VALOR PROGRAMADO INDICADOR PRODUCTO  2013</t>
  </si>
  <si>
    <t>VALOR EJECUTADO INDICADOR PRODUCTO  2013</t>
  </si>
  <si>
    <t>VALOR PROGRAMADO INDICADOR PRODUCTO  2014</t>
  </si>
  <si>
    <t>VALOR EJECUTADO INDICADOR PRODUCTO  2014</t>
  </si>
  <si>
    <t>VALOR PROGRAMADO INDICADOR PRODUCTO  2015</t>
  </si>
  <si>
    <t>VALOR EJECUTADO INDICADOR PRODUCTO  2015</t>
  </si>
  <si>
    <t>RECURSOS PROGRAMADOS CUATRIENIO (MILES DE PESOS)</t>
  </si>
  <si>
    <t>RECURSOS PROGRAMADOS  2012 (MILES DE PESOS)</t>
  </si>
  <si>
    <t xml:space="preserve">RECURSOS EJECUTADOS 2012 (MILES DE PESOS) </t>
  </si>
  <si>
    <t>RECURSOS PROGRAMADOS  2013 (MILES DE PESOS)</t>
  </si>
  <si>
    <t xml:space="preserve">RECURSOS EJECUTADOS 2013 (MILES DE PESOS) </t>
  </si>
  <si>
    <t>RECURSOS PROGRAMADOS  2014 (MILES DE PESOS)</t>
  </si>
  <si>
    <t xml:space="preserve">RECURSOS EJECUTADOS 2014 (MILES DE PESOS) </t>
  </si>
  <si>
    <t>RECURSOS PROGRAMADOS  2015 (MILES DE PESOS)</t>
  </si>
  <si>
    <t xml:space="preserve">RECURSOS EJECUTADOS 2015 (MILES DE PESOS) </t>
  </si>
  <si>
    <t>VALOR ESPERADO RESULTADO CUATRIENIO</t>
  </si>
  <si>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</si>
  <si>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</si>
  <si>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</si>
  <si>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</si>
  <si>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</si>
  <si>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</si>
  <si>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</si>
  <si>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</si>
  <si>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</si>
  <si>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</si>
  <si>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</si>
  <si>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</si>
  <si>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</si>
  <si>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</si>
  <si>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</si>
  <si>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 xml:space="preserve">OBJETIVO DEL EJE / DIMENSIÓN: 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</si>
  <si>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</si>
  <si>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</si>
  <si>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</si>
  <si>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</si>
  <si>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</si>
  <si>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</si>
  <si>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</si>
  <si>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</si>
  <si>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>NOMBRE  -  Secretario de XXXXXXXX</t>
  </si>
  <si>
    <t>xxxxxxxxxxxxxxxxxxxxxxxxxxxxxxxxxxxxxxxxxxxxxxxxxxxxxxxx</t>
  </si>
  <si>
    <t>xxxxxxxxxxxx</t>
  </si>
  <si>
    <t xml:space="preserve">UNIDAD DE MEDIDA </t>
  </si>
  <si>
    <t xml:space="preserve">Ejecutado 1º Semestre </t>
  </si>
  <si>
    <t>Ejecutado 2º  Semestre</t>
  </si>
  <si>
    <t>INGRESOS CORRIENTES DE LIBRE DESTINACION (RECURSO PROPIO)</t>
  </si>
  <si>
    <t>SGP  ESPECIFICO</t>
  </si>
  <si>
    <t>SGP OTROS SECTORES</t>
  </si>
  <si>
    <t xml:space="preserve">CREDITO </t>
  </si>
  <si>
    <t xml:space="preserve">REGALIAS </t>
  </si>
  <si>
    <t xml:space="preserve">APORTES TRANSFERENCIAS COFINANCIACION NACION </t>
  </si>
  <si>
    <t xml:space="preserve">APORTES TRANSFERENCIAS COFINANCIACION DEPARTAMENTO  </t>
  </si>
  <si>
    <t xml:space="preserve">OTROS INGRESOS </t>
  </si>
  <si>
    <t>PLAN OPERATIVO ANUAL DE INVERSION 2012</t>
  </si>
  <si>
    <t>VALOR ESPERADO CUATRENIO</t>
  </si>
  <si>
    <t>PROYECTOS</t>
  </si>
  <si>
    <t>RECURSOS PROGRAMADOS VIGENCIA 2012 (MILES DE PESOS)</t>
  </si>
  <si>
    <t>INGRESOS CORRIENTES DE LIBRE DESTINACION (SGP)</t>
  </si>
  <si>
    <t xml:space="preserve">SGP  ESPECIFICO (educación, salud, Agua potable, alimentación escolar) </t>
  </si>
  <si>
    <t>SGP PROPOSITO GENERAL FORZOSA INVERSION</t>
  </si>
  <si>
    <t>ENTIDAD RESPONSABLE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</si>
  <si>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</si>
  <si>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</si>
  <si>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</si>
  <si>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</si>
  <si>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</si>
  <si>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</si>
  <si>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</si>
  <si>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OBJETIVO DEL PROYECTO</t>
  </si>
  <si>
    <t>CODIGO PRESUPUESTO</t>
  </si>
  <si>
    <t>TOTAL SECTOR:</t>
  </si>
  <si>
    <t>PROGRAMA:                       XXXXXXXXXXXX</t>
  </si>
  <si>
    <t>OBJETIVOS:                              XXXXXXXXXXXXXXXX.</t>
  </si>
  <si>
    <t>META  VIGENCIA (2012)</t>
  </si>
  <si>
    <t>META DE PRODUCTO</t>
  </si>
  <si>
    <t>DIMENSION/ EJE</t>
  </si>
  <si>
    <t>EJE ESTRATÉGICO AMBIENTAL - VENECIA AMBIENTAL</t>
  </si>
  <si>
    <t>PLAN AMBIENTAL Y SANEAMIENTO BÁSICO</t>
  </si>
  <si>
    <t>SUBPROGRAMAS</t>
  </si>
  <si>
    <t>ASEO Y EMBELLECIMIENTO DE LAS ENTRADAS PRINCIPALES AL CENTRO POBLADO</t>
  </si>
  <si>
    <t>REALIZAR 8 CAMPAÑAS DE CONCIENTIZACIÓN SOBRE EL MANEJO DE LAS BASURAS</t>
  </si>
  <si>
    <t>NUMERO DE CAMPAÑAS REALIZADAS</t>
  </si>
  <si>
    <t>SERVICIOS PÚBLICOS</t>
  </si>
  <si>
    <t>NUMERO DE METROS INSTALADOS</t>
  </si>
  <si>
    <t>INSTALAR 500 METROS DE BOMBILLAS AHORRADORAS PARA EL ALUMBRADO PÚBLICO (SALIDA VENECIA - PANDI)</t>
  </si>
  <si>
    <t>NUMERO DE METROS CON MANTENIMIENTO REALIZADO</t>
  </si>
  <si>
    <t>INSTALAR 300 METROS DE BOMBILLAS AHORRADORAS PARA EL ALUMBRADO PÚBLICO (VENECIA - VIA CEMENTERIO)</t>
  </si>
  <si>
    <t>REALIZAR EL MANTENIMIENTO DE 500 METROS DE BOMBILLAS AHORRADORAS PARA EL ALUMBRADO PÚBLICO (VENECIA - VIA CENTRO POBLADO EL TRÉBOL)</t>
  </si>
  <si>
    <t>REALIZAR EL MANTENIMIENTO DE 300 METROS DE BOMBILLAS AHORRADORAS PARA EL ALUMBRADO PÚBLICO (CENTRO POBLADO APOSENTOS)</t>
  </si>
  <si>
    <t>FORMULAR 1 PROYECTO PARA LA VIABILIDAD DEL SERVICIO DE GAS DOMICILIARIO EN EL MUNICIPIO</t>
  </si>
  <si>
    <t>NUMERO DE PROYECTOS FORMULADOS</t>
  </si>
  <si>
    <t>ACUEDUCTO Y ALCANTARILLADO</t>
  </si>
  <si>
    <t>SERVICIOS PÚBLICOS DIFERENTES A APSB</t>
  </si>
  <si>
    <t>AGUA POTABLE Y SANEAMIENTO BÁSICO</t>
  </si>
  <si>
    <t>EJE ESTRATÉGICO INFRAESTRUCTURA - VENECIA PROGRESANDO</t>
  </si>
  <si>
    <t>INFRAESTRUCTURA VIAL</t>
  </si>
  <si>
    <t>DISEÑAR 8 MEDIOS AUDIOVISULES QUE REFLEJEN EL MANEJO DE LOS RESIDUOS SOLIDOS</t>
  </si>
  <si>
    <t>NUMERO DE MEDIOS AUDIOVISUALES DISEÑADOS</t>
  </si>
  <si>
    <t>MANTENIMIENTO Y COMPRA DE MEJORAS DEL BANCO DE MAQUINAS MUNICIPAL</t>
  </si>
  <si>
    <t>RECUPERACIÓN DE LA MALLA VIAL TERCIARIA DEL MUNICIPIO</t>
  </si>
  <si>
    <t>REALIZAR EL MANTENIMIENTO DE 80 KILOMETROS DE LA MALLA VIAL TERCIARIA</t>
  </si>
  <si>
    <t>NUMERO DE KILOMETROS CON MANTENIMIENTO RALIZADO</t>
  </si>
  <si>
    <t>REHABILITACIÓN Y MEJORAMIENTO  DE LA MALLA VIAL TERCIARIA DEL MUNICIPIO</t>
  </si>
  <si>
    <t>MEJORAR 10 KILOMETROS DE LOS CAMINOS VEREDALES O HERRADURA</t>
  </si>
  <si>
    <t>NUMERO DE KILOMETROS MEJORADOS</t>
  </si>
  <si>
    <t>PUENTES</t>
  </si>
  <si>
    <t>NUMERO DE MANTENIMIENTOS GESTIONADOS</t>
  </si>
  <si>
    <t>GESTIONAR 12 MANTENIMIENTOS PARA EL BANCO DE MAQUINAS DEL MUNICIPIO</t>
  </si>
  <si>
    <t>PUENTES COLGANTES PEATONALES</t>
  </si>
  <si>
    <t>INSTALAR 3 PUNTES COLGANTES PEATONALES</t>
  </si>
  <si>
    <t>NUMERO DE PUENTES INSTALADOS</t>
  </si>
  <si>
    <t>TERMINACIÓN PUENTE GUATIMBOL</t>
  </si>
  <si>
    <t>NUMERO DE PROYECTOS CON FINANCIACIÓN GESTIONADA</t>
  </si>
  <si>
    <t>GESTIONAR LA FINANCIACIÓN DE UN PROYECTO PARA LA TERMINACIÓN DEL PUENTE GUATIMBOL</t>
  </si>
  <si>
    <t>EQUIPAMIENTO MUNICIPAL</t>
  </si>
  <si>
    <t>MODERNIZACIÓN INSTITUCIONAL</t>
  </si>
  <si>
    <t>CONSTRUIR EN UN 100% EL NUEVO PALACIO MUNICIPAL</t>
  </si>
  <si>
    <t>PORCENTAJE DEL PALACIO MUNICIPAL  CONSTRUIDO</t>
  </si>
  <si>
    <t>CONTRUCCIÓN JARDÍN CAMPO SANTO</t>
  </si>
  <si>
    <t>FORMULAR 1 PROYECTO PARA EL DISEÑO Y CONSTRUCCIÓN DEL JARDÍN CAMPO SANTO</t>
  </si>
  <si>
    <t>TERMINACIÓN Y REMODELACIÓN PLAZA DE MERCADO</t>
  </si>
  <si>
    <t>CONSTRUCCIÓN PLAZA DE FERIAS</t>
  </si>
  <si>
    <t>FORMULAR 1 PROYECTO PARA LA TERMINACIÓN DE LA PLAZA DE MERCADO</t>
  </si>
  <si>
    <t>FORMULAR 1 PROYECTO PARA LA CONSTRUCCIÓN DE LA PLAZA DE FERIAS</t>
  </si>
  <si>
    <t>M.I.</t>
  </si>
  <si>
    <t>M.M.</t>
  </si>
  <si>
    <t>CONSTRUIR 7 ACUEDUCTOS VEREDALES</t>
  </si>
  <si>
    <t>NUMERO DE ACUEDUCTOS CONSTRUIDOS</t>
  </si>
  <si>
    <t>M.G.</t>
  </si>
  <si>
    <t>POBLACIÓN EN GENERAL</t>
  </si>
  <si>
    <t>A.6.2.2</t>
  </si>
  <si>
    <t>MANTENIMIENTO DEL SERVICIO DE ALUMBRADO PÚBLICO</t>
  </si>
  <si>
    <t>A.6.4</t>
  </si>
  <si>
    <t>PREINVERSIÓN EN INFRAESTRUCTURA</t>
  </si>
  <si>
    <t>A.3.10.1</t>
  </si>
  <si>
    <t>ACUEDUCTO-CAPTACIÓN</t>
  </si>
  <si>
    <t>IMPLEMENTAR 8 PROYECTOS PARA LA ERRADICACIÓN DE LAS BASURAS</t>
  </si>
  <si>
    <t>NUMERO DE PROYECTOS IMPLEMENTADOS</t>
  </si>
  <si>
    <t>A.3.12.4</t>
  </si>
  <si>
    <t>ASEO - PREINVERSIÓN Y ESTUDIOS</t>
  </si>
  <si>
    <t>ASEO-FORTALECIMIENTO INSTITUCIONAL</t>
  </si>
  <si>
    <t>A.3.12.6</t>
  </si>
  <si>
    <t>MANTENIMIENTO RUTINARIO DE VÍAS</t>
  </si>
  <si>
    <t>A.9.4</t>
  </si>
  <si>
    <t>MEJORAMIENTO DE VÍAS</t>
  </si>
  <si>
    <t>A.9.2</t>
  </si>
  <si>
    <t>PREINVERSIÓN DE INFRAESTRUCTURA</t>
  </si>
  <si>
    <t>A.15.1</t>
  </si>
  <si>
    <t>CONSTRUCCIÓN DE DEPENDENCIAS DE LA ADMINISTRACIÓN</t>
  </si>
  <si>
    <t>A.15.2</t>
  </si>
  <si>
    <t>FORMULAR 1 PROYECTO PARA LA CONSTRUCCIÓN DE LA PLANTA DE SACRIFICIO PARA LA REGIÓN DEL SUMAPAZ</t>
  </si>
  <si>
    <t>CONSTRUCCIÓN DE LA PLANTA DE SACRIFICIO</t>
  </si>
  <si>
    <t>FORMULAR 1 PROYECTO PARA LA CANALIZACIÓN NATURAL DE TRES AFLUENTES PARA EL MUNICIPIO DE VENECIA</t>
  </si>
  <si>
    <t>FORTALECER AL 80% EL EQUIPAMIENTO DEL MUNICIPIO DE VENECIA</t>
  </si>
  <si>
    <t>PORCENTAJE DE EQUIPAMIENTO FORTALECIDO</t>
  </si>
  <si>
    <t>MANTENER EL 70% DE LAS VÍAS URBANAS Y RURALES EN BUENAS CONDICIONES</t>
  </si>
  <si>
    <t>PORCENTAJE DE VIAS MANTENIDAS</t>
  </si>
  <si>
    <t>MANTENER LA COBERTURA DE 800 METROS EN EL SERVICIO DE ALUMABADO PÚBLICO</t>
  </si>
  <si>
    <t>NUMERO DE METROS MANTENIDOS</t>
  </si>
  <si>
    <t>ALCANTARILLADO - PREINVERSIONES, ESTUDIOS</t>
  </si>
  <si>
    <t>A.3.11.5</t>
  </si>
  <si>
    <t>PORCENTAJE DE COBERTURA AMPLIADA</t>
  </si>
  <si>
    <t xml:space="preserve">AMPLIAR LA 53% LA COBERTURA EN LA PRESTACIÓN DEL SERVICIO PÚBLICO DE ACUEDUCTO EN LA ZONA RURAL </t>
  </si>
  <si>
    <t>AMPLIAR AL 50% LA COBERTURA EN LA PRESTACIÓN DEL SERVICIO PÚBLICO DE ALCANTARILLADO EN EL MUNICIPIO DE VENECIA</t>
  </si>
  <si>
    <t>EJE ESTRATÉGICO SOCIAL - VENECIA SOCIAL</t>
  </si>
  <si>
    <t>EDUCACIÓN</t>
  </si>
  <si>
    <t>COBERTURA, PERMANENCIA Y EQUIDAD EN EL SISTEMA EDUCATIVO</t>
  </si>
  <si>
    <t>AUMENTAR LA COBERTURA EN EDUCACIÓN BASICA  EN UN 90 %</t>
  </si>
  <si>
    <t>PORCENTAJE DE COBERTURA</t>
  </si>
  <si>
    <t>A.1.2.7</t>
  </si>
  <si>
    <t>TRANSPORTE ESCOLAR</t>
  </si>
  <si>
    <t>AUMENTAR EN 20 EL NUMERO DE BENEFICIADOS CON TRANSPORTE ESCOLAR</t>
  </si>
  <si>
    <t>NUMERO DE BENEFICIADOS DE TRANSPORTE ESCOLAR</t>
  </si>
  <si>
    <t>MI</t>
  </si>
  <si>
    <t>POBLACIÓN ESCOLAR</t>
  </si>
  <si>
    <t>A.1.2.10</t>
  </si>
  <si>
    <t>ALIMENTACIÓN ESCOLAR</t>
  </si>
  <si>
    <t>MANTENER EN 1100 EL NUMERO DE BENEFICIADOS DE ALIMENTACIÓN ESCOLAR</t>
  </si>
  <si>
    <t>NUMERO DE BENEFICIADOS DE ALIMENTACIÓN ESCOLAR</t>
  </si>
  <si>
    <t>MM</t>
  </si>
  <si>
    <t>INFRAESTRUCTURA EDUCATIVA</t>
  </si>
  <si>
    <t>A.1.2.2</t>
  </si>
  <si>
    <t>CONSTRUCCIÓN AMPLIACIÓN Y ADECUACIÓN DE INFRAESTRUCTURA EDUCATIVA</t>
  </si>
  <si>
    <t>INTERVENIR 15 INSTITUCIONES PARA AMPLIACIÓN Y ADECACION DE INFRAESTRUCTURA.</t>
  </si>
  <si>
    <t>NUMERO DE INSTITUCIONES INTERVENIDAS</t>
  </si>
  <si>
    <t>A.1.2.3</t>
  </si>
  <si>
    <t>MANTENIMIENTO DE INFRAESTRUCTURA EDUCATIVA</t>
  </si>
  <si>
    <t>INTERVENIR 18 INSTITUCIONES ACADEMICAS PARA MEJORAMIENTOS LOCATIVOS (PINTURA, CERRAMIENTOS, CUBIERTAS)</t>
  </si>
  <si>
    <t>DISMINUCIÓN DEL ANALFABETISMO EN EL MUNICIPIO</t>
  </si>
  <si>
    <t>ERRADICAR EN UN 80% EL ANALFABETISMO, INCENTIVANDO ESPECIALMENTE A LOS ADULTOS A QUE APRENDAN A LEER Y ESCRIBIR</t>
  </si>
  <si>
    <t>PORCENTAJE DE ANALFABETISMO</t>
  </si>
  <si>
    <t>A.1.7</t>
  </si>
  <si>
    <t>OTROS GASTOS EN EDUCACIÓN NO INCLUIDOS EN LOS CONCEPTOS ANTERIORES</t>
  </si>
  <si>
    <t>REALIZAR 4 CONVENIOS DE SERVICIO SOCIAL CON LAS INSTITUCIONES, PARA APOYAR LA ALFABETIZACIÓN EN EL MUNICIPIO</t>
  </si>
  <si>
    <t>NUMERO DE CONVENIOS</t>
  </si>
  <si>
    <t>POBLACIÓN EN GENRAL</t>
  </si>
  <si>
    <t>IMPLEMENTAR AL 1 PROGRAMA ANUAL DE EDUCACION Y CLASES SABATINAS, EN PRO DEL ANALFABETISMO</t>
  </si>
  <si>
    <t>NUMERO DE PROGRAMAS IMPLEMENTADOS</t>
  </si>
  <si>
    <t>SALUD</t>
  </si>
  <si>
    <t>MEJORAR LA SALUD INFANTIL</t>
  </si>
  <si>
    <t>REDUCIR LA DESNUTRICIÓN EN MENORES DE 5 AÑOS AL 2%</t>
  </si>
  <si>
    <t>PORCENTAJE DE DESNUTRICIÓN</t>
  </si>
  <si>
    <t>5.4%</t>
  </si>
  <si>
    <t>A.2.2.1</t>
  </si>
  <si>
    <t>SALUD INFANTIL</t>
  </si>
  <si>
    <t>MANTENER EN 0 LOS CASOS DE MORTALIDAD DE NIÑOS Y NIÑAS ENTRE 1 Y 4 AÑOS</t>
  </si>
  <si>
    <t>NUMERO DE CASOS</t>
  </si>
  <si>
    <t>INFANCIA</t>
  </si>
  <si>
    <t>A.2.2.1.1</t>
  </si>
  <si>
    <t>PROGRAMA AMPLIADO DE INMUNIZACIÓN (PAI)</t>
  </si>
  <si>
    <t>GARANTIZAR LA COBERTURA DE VACUNACIÓN DE TODOS LOS BIOLÓGICOS AL (95%) NIÑO Y NIÑA MENOR DE UN AÑO</t>
  </si>
  <si>
    <t>MANTENER EN 0 LOS CASOS DE MORTALIDAD INFANTIL</t>
  </si>
  <si>
    <t>A.2.2.2</t>
  </si>
  <si>
    <t>SALUD SEXUAL Y REPRODUCTIVA</t>
  </si>
  <si>
    <t>MANTENER EN 0 LOS CASOS DE MORTALIDAD PERINATAL</t>
  </si>
  <si>
    <t>MADRES</t>
  </si>
  <si>
    <t>MEJORAR LA SALUD SEXUAL Y REPRODUCTIVA</t>
  </si>
  <si>
    <t>MANTENER EN 0 LOS CASOS DE MORTALIDAD MATERNA</t>
  </si>
  <si>
    <t>INCREMENTAR LA PROPORCIÓN DE MUJERES CON CUATRO O MÁS CONTROLES PRENATALES AL 80%</t>
  </si>
  <si>
    <t>PORCENTAJE DE CONTROLES</t>
  </si>
  <si>
    <t>MANTENER EN CERO 0 LOS CASOS DE INFECCIÓN POR VIH EN POBLACIÓN DE 15 A 49 AÑOS</t>
  </si>
  <si>
    <t>POBLACIÓN GENERAL</t>
  </si>
  <si>
    <t>MANTENER EN CERO 0 LOS CASOS DE TRANSMISIÓN MADRE-HIJO DEL VIH</t>
  </si>
  <si>
    <t xml:space="preserve">INCREMENTAR LA UTILIZACIÓN DE MÉTODOS ANTICONCEPTIVOS MODERNOS EN UN 6% </t>
  </si>
  <si>
    <t>PORCENTAJE DE MECANISMOS DE ANTICONCEPCIÓN UTILIZADOS</t>
  </si>
  <si>
    <t>POBLACION GENERAL</t>
  </si>
  <si>
    <t>REDUCIR LOS EMBARAZOS EN MUJERES MENORES DE 18 AÑOS EN UN 10%</t>
  </si>
  <si>
    <t>NUMERO DE EMBARAZOS</t>
  </si>
  <si>
    <t>MR</t>
  </si>
  <si>
    <t>MUJERES ADOLECENTES</t>
  </si>
  <si>
    <t>MANTENER LA TASA DE MORTALIDAD POR CÁNCER DE PRÓSTATA POR DEBAJO DE 2 POR 1000 HOMBRES</t>
  </si>
  <si>
    <t>TASA DE MORATALIDAD POS CANCER DE PROSTATA</t>
  </si>
  <si>
    <t>POBLACIÓN MASCULINA</t>
  </si>
  <si>
    <t>A.2.2.2.2</t>
  </si>
  <si>
    <t>VIH SIDA, E INFECCIONES DE TRASMICIÓN SEXUAL</t>
  </si>
  <si>
    <t>MANTENER EN 0 LOS CASOS DE INCIDENCIA DE SÍFILIS CONGÉNITA A CERO 0 CASOS POR CADA 100 NACIDOS VIVOS</t>
  </si>
  <si>
    <t>MEJORAR LA SALUD MENTAL</t>
  </si>
  <si>
    <t>A.2.2.4</t>
  </si>
  <si>
    <t>SALUD MENTAL Y LESIONES VIOLENTAS EVITABLES</t>
  </si>
  <si>
    <t>REALIZAR LA VIGILANCIA EPIDEMIOLÓGICA DE LA VIOLENCIA INTRAFAMILIAR Y EL ABUSO SEXUAL EN EL 100% DE LAS VIVIENDAS DEL MUNICIPIO</t>
  </si>
  <si>
    <t>PORCENTAJE DE VIGILANCIA</t>
  </si>
  <si>
    <t>ASEGURAMIENTO</t>
  </si>
  <si>
    <t>A,2,1,1</t>
  </si>
  <si>
    <t>AFILIACIÓN AL REGIMEN SUBSIDIADO</t>
  </si>
  <si>
    <t>MANTENER LA COBERTURA DEL RÉGIMEN SUBSIDIADO EN LOS NIVELES I Y II DEL SISBEN EN UN 94%</t>
  </si>
  <si>
    <t>VIVIENDA</t>
  </si>
  <si>
    <t>CONSTRUCCIÓN</t>
  </si>
  <si>
    <t>REDUCIR 40% EL DÉFICIT CUANTITATIVO Y CUALITATIVO DE VIVIENDA DE INTERÉS SOCIAL</t>
  </si>
  <si>
    <t>PORCENTAJE DE DEFICIT</t>
  </si>
  <si>
    <t>A.7.1</t>
  </si>
  <si>
    <t>SUBSISDIOS PARA LA ADQUISICIÓN DE VIS</t>
  </si>
  <si>
    <t>CONSTRUIR 50 VVIENDAS DE INTERÉS SOCIAL MODALIDAD AGRUPADA EN EL CENTRO POBLADO DE APOSENTOS</t>
  </si>
  <si>
    <t>NUMERO DE VIVIENDAS CONTRUIDAS</t>
  </si>
  <si>
    <t>MEJORAMIENTO VIVIENDA - SITIO PROPIO</t>
  </si>
  <si>
    <t>A.7.2</t>
  </si>
  <si>
    <t>SUBSIDIOS PARA EL MEJORAMIENTO DE VIVIENDA</t>
  </si>
  <si>
    <t>MEJORAR LAS CONDICIONES DE HABITABILIDAD DE 100 VIVIENDAS UBICADAS EN EL ÁREA RURAL Y URBANA DEL MUNICIPIO DE VENECIA</t>
  </si>
  <si>
    <t>NUMERO DE VIVIENDAS MEJORADAS</t>
  </si>
  <si>
    <t>DEPORTE Y RECREACIÓN</t>
  </si>
  <si>
    <t>FORTALECIMIENTO DEL DEPORTE Y LA RECREACIÓN</t>
  </si>
  <si>
    <t>IMPLEMENTAR UN PROGRAMA DE RECREACIÓN Y APROVECHAMIENTO DEL TIEMPO LIBRE, DE MANERA PROPIA Y EN COORDINACIÓN CON ORGANISMOS DEL ESTADO Y ONGS, EN BENEFICIO DE LA COMUNIDAD, EN ESPECIAL LA NIÑEZ, LA JUVENTUD, ADULTOS MAYORES Y LA MUJER.</t>
  </si>
  <si>
    <t>NUMERO DE PORGRAMAS IMPLEMENTADOS</t>
  </si>
  <si>
    <t>A.4.2</t>
  </si>
  <si>
    <t>CONSTRUCCIÓN, MANTENIMIENTO Y/O ADECUACIÓN DE LOS ESCENARIOS DEPORTIVOS Y RECREATIVOS</t>
  </si>
  <si>
    <t>CONSTRUCCIÓN DE 6 POLIDEPORTIVOS</t>
  </si>
  <si>
    <t>NUMERO DE POLIDEPORTIVOS CONSTRUIDOS</t>
  </si>
  <si>
    <t>INFRAESTRUCTURA DEL DEPORTE</t>
  </si>
  <si>
    <t>CONSTRUCCIÓN DE UN ESCENARIO DEPORTIVO DE VOLEY PLAYA</t>
  </si>
  <si>
    <t>NUMERO DE ESCENARIOS DEPORTIVOS DE VOLEY PLAYA CONSTRUIDOS</t>
  </si>
  <si>
    <t>CONTRUCCIÓN DE UNA CANCHA DE FUTBOL MUNICIPAL</t>
  </si>
  <si>
    <t>NUMERO DE CANCHAS CONSTRUIDAS</t>
  </si>
  <si>
    <t>CONSTRUCCIÓN DE UN COLISEO CUBIERTO</t>
  </si>
  <si>
    <t>NUMERO DE COLISEOS CONSTRUIDOS</t>
  </si>
  <si>
    <t>MANTENIMIENTO DE 15 POLIDEPORTIVOS</t>
  </si>
  <si>
    <t>NUMERO DE POLIDEPORTIVOS CON MANTENIMIENTO</t>
  </si>
  <si>
    <t>A.4.3</t>
  </si>
  <si>
    <t>DOTACIÓN DE ESCENARIOS DEPORTIVOS E IMPLEMENTOS PARA LA PRACTICA DEL DEPORTE</t>
  </si>
  <si>
    <t>REALIZAR 72 DOTACIONES A ESCUELAS DEPORTIVAS Y RECREATIVAS DEL MUNICIPIO</t>
  </si>
  <si>
    <t>NUMERO DE DOTACIONES REALIZADAS</t>
  </si>
  <si>
    <t>A.4.1</t>
  </si>
  <si>
    <t xml:space="preserve">FOMENTO, DESARROLLO Y PRÁCTICA DEL DEPORTE, LA RECREACIÓN Y EL APROVECHAMIENTO DEL TIEMPO LIBRE </t>
  </si>
  <si>
    <t>ESTABELCER 4 ESCUELAS DE FORMACIÓN DE VOLEYBOL</t>
  </si>
  <si>
    <t>NUMERO DE ESCUELAS DE VOLEYBOL ESTABLECIDAS</t>
  </si>
  <si>
    <t>ESTABELCER 4 ESCUELAS DE FORMACIÓN DE BALONCESTO</t>
  </si>
  <si>
    <t>NUMERO DE ESCUELAS DE BALONCESTO ESTABLECIDAS</t>
  </si>
  <si>
    <t>ESTABELCER 4 ESCUELAS DE FORMACIÓN DE FUTSAL</t>
  </si>
  <si>
    <t>NUMERO DE ESCUELAS DE FUTSAL ESTABLECIDAS</t>
  </si>
  <si>
    <t>ESTABELCER 4 ESCUELAS DE FORMACIÓN DE TAEKWONDO</t>
  </si>
  <si>
    <t>NUMERO DE ESCUELAS DE TAEKWONDO ESTABLECIDAS</t>
  </si>
  <si>
    <t>REORIENTAR EN UN 100% LAS ÁREAS DEL DEPORTE, LA RECREACIÓN Y EL BUEN USO DEL TIEMPO LIBRE DENTRO DE LOS PROYECTOS EDUCATIVOS INSTITUCIONALES –PEI- EN LA EDUCACIÓN BÁSICA Y MEDIA DEL MUNICIPIO.</t>
  </si>
  <si>
    <t>PORCENTAJE DE AREAS DEL DEPORTE, LA RECREACIÓN Y EL BUEN USO DEL TIEMPO  REORIENTADAS</t>
  </si>
  <si>
    <t>ESTABELCER 4 ESCUELAS DE FORMACIÓN DE PATINAJE Y DEPORTES URBANOS</t>
  </si>
  <si>
    <t>NUMERO DE ESCUELAS DE PATINAJE Y DEPORTES URBANOS ESTABLECIDAS</t>
  </si>
  <si>
    <t>ACTIVIDADES RECREATIVAS Y DEPORTIVAS</t>
  </si>
  <si>
    <t>ORGANIZAR EL DIA DE LA COMETA CADA AÑO</t>
  </si>
  <si>
    <t>NUMERO DE DIAS DE LA COMETA ORGANIZADOS</t>
  </si>
  <si>
    <t>M I</t>
  </si>
  <si>
    <t>ORGANIZAR LOS JUEGOS CAMPESINOS ANUALES</t>
  </si>
  <si>
    <t>NUMERO DE JUEGOS CAMPESINOS ANUALES ORGANIZADOS</t>
  </si>
  <si>
    <t>POBLACIÓN CAMPESINA</t>
  </si>
  <si>
    <t>REALIZAR 4 FESTIVALES ESCOLARES</t>
  </si>
  <si>
    <t>NUMERO DE FESTIVALES ESCOLARES REALIADOS</t>
  </si>
  <si>
    <t>REALIZAR ANUALMENTE LOS JUEGOS INTERCOLEGIALDOS</t>
  </si>
  <si>
    <t>NUMERO DE JUEGOS INTERCOLEGIADOS REALIZADOS</t>
  </si>
  <si>
    <t>PARTICIPAR AUNALMENTE EN EL TORNEO INTERALCALDIAS</t>
  </si>
  <si>
    <t>NUMERO DE TORNEOS CON PARTICIPACIÓN</t>
  </si>
  <si>
    <t>REALIZAR 8 ACTIVIDADES DE CICLO PASEO</t>
  </si>
  <si>
    <t>NUMERO DE ACTIVIDADES REALIZADAS</t>
  </si>
  <si>
    <t>REALIZAR 5 ACTIVIDADES ANUALES DE VACACIONES RECREATIVAS</t>
  </si>
  <si>
    <t>ESTABLECER UN PROGRAMA ANUAL DE AEROBICOS</t>
  </si>
  <si>
    <t>NUMEOR DE PROGRAMAS ESTABLECIDOS</t>
  </si>
  <si>
    <t>REALIZAR UN DIA DE DESAFIO ANUAL</t>
  </si>
  <si>
    <t>NUMEOR DE DIAS DE DESAFIO REALIZADOS</t>
  </si>
  <si>
    <t>PARTICIPACIÓN EN 20 TORNEOS MUNICIPALES, DEPARTAMENTALES,REGIONALES Y NACIONALES</t>
  </si>
  <si>
    <t>NUMEROS DE TORNEOS CON PARTICIPACIÓN</t>
  </si>
  <si>
    <t>ADQUIRIR DOS MAQUINAS NUEVAS PARA EL GIMNASIO MUNICIPAL</t>
  </si>
  <si>
    <t>NUMERO DE MAQUINAS NUEVAS ADQUIRIDAS</t>
  </si>
  <si>
    <t>CULTURA</t>
  </si>
  <si>
    <t>A.14.1</t>
  </si>
  <si>
    <t>COMISARIA DE FAMILIA</t>
  </si>
  <si>
    <t xml:space="preserve">POBLACION VULNERABLE </t>
  </si>
  <si>
    <t xml:space="preserve">ATENCION A LA POBLACION VULNERABLE </t>
  </si>
  <si>
    <t xml:space="preserve">SUPERACION DE LA POBREZA EXTREMA 
</t>
  </si>
  <si>
    <t>A.14.13</t>
  </si>
  <si>
    <t>PROGRAMAS DISEÑADOS  PARA LA SUPERACIÓN DE LA POBREZA  EXTREMA EN EL MARCO DE LA RED JUNTOS - FAMILIAS EN ACCIÓN</t>
  </si>
  <si>
    <t>GESTIONAR QUE EL 100% DE LOS MIEMBROS DE CADA FAMILIA   TODOS LOS MENORES ENTRE 0 Y 7 AÑOS TIENEN REGISTRO CIVIL, LOS NIÑOS ENTRE 7 Y 18 AÑOS TIENEN TARJETA DE IDENTIDAD, Y LAS PERSONAS MAYORES DE 18 AÑOS TIENEN CÉDULA O CONTRASEÑA CERTIFICADA.</t>
  </si>
  <si>
    <t xml:space="preserve">PORCENTAJE DE PERSONAS IDENTIFICADAS </t>
  </si>
  <si>
    <t>M.I</t>
  </si>
  <si>
    <t>FAMILIAS EN CONDICION DE POBREZA EXTREMA</t>
  </si>
  <si>
    <t>GESTIONAR QUE EL 100% DE LOS  MIEMBROS DE CADA FAMILIA, LOS HOMBRES ENTRE 18 Y 50 AÑOS TENGAN  LIBRETA MILITAR.</t>
  </si>
  <si>
    <t xml:space="preserve">PORCENTAJE DE PERSONAS CON LIBRETA MILITAR </t>
  </si>
  <si>
    <t>GESTIONAR QUE EL 100% DE LAS FAMILIAS  SEAN INCLUIDAS  EN EL SISBÉN, Y TENGAN  REGISTRADA LA INFORMACIÓN PERSONAL DE CADA UNO DE SUS MIEMBROS, EXACTAMENTE IGUAL A COMO APARECE EN LOS DOCUMENTOS DE IDENTIDAD VIGENTES A SUS RANGOS DE EDAD.</t>
  </si>
  <si>
    <t xml:space="preserve">PORCENTAJE DE FAMILIAS REGRISTRADAS </t>
  </si>
  <si>
    <t xml:space="preserve">GESTIONAR LOS ADULTOS MAYORES DE 60 AÑOS DEL 30% DE LAS FAMILIAS RED UNIDOS  POSEAN ALGUNA FUENTE DE INGRESO Y/O TIENEN UN MECANISMO DE SUSTENTO ECONÓMICO AL INTERIOR DEL HOGAR. </t>
  </si>
  <si>
    <t>NUMERO DE ADULTOS MAYORES GESTIONADAS</t>
  </si>
  <si>
    <t>GESTIONAR CON LA SECRETARIA DE DESARROLLO ECONOMICO   ANUALMENTE QUE EN EL 30% DE LAS FAMILIAS  EN POBREZA EXTREMA   UN MIEMBRO DE LA FAMILIA MAYOR DE 15 AÑOS TENGA  UNA OCUPACIÓN REMUNERADA O ESTÁ VINCULADO A UNA FUENTE DE INGRESOS AUTÓNOMA.</t>
  </si>
  <si>
    <t xml:space="preserve">PORCENTAJE DE FAMILAS QUE CUENTAN CON ADOLESCENTES QUE TIENEN OCUPACION REMUNERADA </t>
  </si>
  <si>
    <t>GESTIONAR  CON LA SECRETARIA DE DESARROLLO ECONOMICO  Y EL SENA QUE EN EL 30% DE LAS FAMILIAS EN POBREZA EXTREMA   TODAS LAS PERSONAS EN EDAD DE TRABAJAR DEL HOGAR ALCANCEN UN NIVEL DE CAPACIDADES QUE FACILITA SU VINCULACIÓN A UNA OCUPACIÓN REMUNERADA O MEJORA LAS CONDICIONES DE LA ACTIVIDAD QUE YA DESARROLLA.</t>
  </si>
  <si>
    <t xml:space="preserve">PORCENTAJE  DE FAMILIAS GESTIONADAS </t>
  </si>
  <si>
    <t>GESTIONAR QUE 30% DE LAS FAMILIAS EN POBREZA EXTREMA  QUE EL HOGAR ALCANCE  UN NIVEL DE ACTIVOS QUE FACILITA SU VINCULACIÓN A UNA OCUPACIÓN REMUNERADA O MEJORA LAS CONDICIONES DE LA ACTIVIDAD QUE YA DESARROLLA.</t>
  </si>
  <si>
    <t>VINCULAR A  LOS MENORES DE 5 AÑOS DEL 30% DE LAS  FAMILIAS EN POBREZA EXTREMA  A ALGÚN PROGRAMA DE ATENCIÓN INTEGRAL EN CUIDADO, NUTRICIÓN Y EDUCACIÓN INICIAL.</t>
  </si>
  <si>
    <t>PORCENTAJE   MENORES VINCULADOS</t>
  </si>
  <si>
    <t>GESTIONAR LA AFILIACION DE LOS INTEGRANTES  DEL 30% DE LAS  FAMILIAS EN POBREZA EXTREMA AL SISTEMA GENERAL DE SEGURIDAD SOCIAL EN SALUD – SGSS-.</t>
  </si>
  <si>
    <t>PORCENTAJE DE  FAMILIAS VINCULADOS</t>
  </si>
  <si>
    <t>GESTIONAR QUE EL 30% DE LAS FAMILIAS EN POBREZA EXTREMA ACCEDAN  A INTERVENCIONES DE PROMOCIÓN DE LA SALUD A LAS CUALES TIENEN DERECHO EN EL MARCO DEL SGSS EN SALUD.</t>
  </si>
  <si>
    <t xml:space="preserve">PORCENTAJE DE FAMILIAS CON ACCESO </t>
  </si>
  <si>
    <t xml:space="preserve">LOGRAR QUE LOS  ADOLESCENTES Y ADULTOS, DEL 30% DE LAS FAMILIAS   EN POBREZA EXTREMA TENGAN CONOCIMIENTO EN  MÉTODOS DE PLANIFICACIÓN FAMILIAR. </t>
  </si>
  <si>
    <t xml:space="preserve">PORCENTAJE DE FAMILIAS BENEFICIADAS </t>
  </si>
  <si>
    <t>GESTIONAR QUE LOS NIÑOS Y NIÑAS DEL 30 DE LAS  FAMILIAS EN POBREZA EXTREMA CUENTEN CON ESQUEMA COMPLETO DE VACUNACIÓN</t>
  </si>
  <si>
    <t>GESTIONAR CON LA SECRETARIA DE SALUD Y LAS ENTIDADES DE SALUD QUE EL 30%$ DE LAS FAMILIAS  APRENDAN Y PRACTIQUEN   HÁBITOS SALUDABLES DE ALIMENTACIÓN Y ACCEDEN DE MANERA OPORTUNA A LOS ALIMENTOS.</t>
  </si>
  <si>
    <t>PORCENTAJE  DE FAMILIAS QUE PRACTICAN HÁBITOS SALUDABLES Y ACCEDEN DE MANERA OPORTUNA A LOS ALIMENTOS</t>
  </si>
  <si>
    <t>REALIZAR 4 ACCIONES AL 30% DE LAS FAMILIAS EN POBREZA EXTREMA PARA QUE  REDUZCAN LOS NIVELES DE VIOLENCIA INTRAFAMILIAR Y LA OCURRENCIA DE HECHOS RELACIONADOS CON ABUSO SEXUAL EN LAS FAMILIAS UNIDOS. PARTICIPE EN LOS ESPACIOS DE APROVECHAMIENTO DEL TIEMPO LIBRE ABIERTOS DENTRO DEL MUNICIPIO. Y APLIQUE PAUTAS DE CRIANZA SI APLICA Y GENERE ESPACIOS DE DIÁLOGO Y CONVIVENCIA FAMILIAR.</t>
  </si>
  <si>
    <t xml:space="preserve">NUMERO DE ACCIONES REALIZADAS </t>
  </si>
  <si>
    <t>VINCULAR  AL MENOS UN MIEMBRO DEL 30% DE LAS FAMILIAS  EN POBREZA EXTREMAA QUE  REALICE UN AHORRO PROGRAMADO EN EL SECTOR FINANCIERO</t>
  </si>
  <si>
    <t>NUMERO DE INTEGRANTES VINCULADOS</t>
  </si>
  <si>
    <t>CAPACITAR A UN MIEMBRO DEL 30% DE LAS FAMILIAS  EN CONDICIÓN DE POBREZA EXTREMA  SOBRE  INFORMACIÓN SOBRE LAS RUTAS DE ATENCIÓN DE LOS SERVICIOS DE JUSTICIA Y ACCEDAN A ESTOS DE MANERA OPORTUNA Y EFICAZ.</t>
  </si>
  <si>
    <t>NUMERO PERSONAS CAPACITADAS</t>
  </si>
  <si>
    <t xml:space="preserve">PROGRAMA CRE – SER  </t>
  </si>
  <si>
    <t xml:space="preserve">INCREMENTAR ATENCIÓN INTEGRAL A MADRES GESTANTES Y LACTANTES, NIÑOS MENORES DE 5 AÑOS </t>
  </si>
  <si>
    <t xml:space="preserve">NUMERO DE MADRES GESTANTES Y LACTANTES ATENIDAS </t>
  </si>
  <si>
    <t xml:space="preserve">GESTIONAR LA OBTENCIÓN Y ENTREGA DE  100 PAQUETES NUTRICIONALES  A MADRES GESTANTES Y LACTANTES DE NIÑOS MENORES Y  5 AÑOS  </t>
  </si>
  <si>
    <t>NUMERO DE PAQUETES NUTRICIONALES GESTIONADOS Y ENTREGADOS</t>
  </si>
  <si>
    <t xml:space="preserve">MADRES GESTANTES Y LACTANTES </t>
  </si>
  <si>
    <t xml:space="preserve">ADULTO MAYOR </t>
  </si>
  <si>
    <t>MEJORAR LAS CONDICIONES DE VIDA DE LA POBLACIÓN ADULTO MAYOR, TRECIENTOS (300) ADULTOS MAYORES EN ESTADO DE VULNERABILIDAD, DEL MUNICIPIO DE VENECIA, CUNDINAMARCA, MEDIANTE LOS PROYECTOS DE ATENCIÓN INTEGRAL”</t>
  </si>
  <si>
    <t xml:space="preserve">NUMERO DE ADULTOS MAYORES ATENDIDOS  INTEGRALMENTE </t>
  </si>
  <si>
    <t>A.14.4</t>
  </si>
  <si>
    <t>ATENCIÓN Y APOYO AL ADULTO MAYOR</t>
  </si>
  <si>
    <t>GESTIONAR LA AMPLIACION DE COBERTURA A 85 ADULTOS MAYORES  PARA COMPLEMENTOS NUTRICIONALES O SUBSIDIO EN DINERO.</t>
  </si>
  <si>
    <t xml:space="preserve">NUMERO DE CUPOS AMPLIADOS </t>
  </si>
  <si>
    <t xml:space="preserve">ADULTOS MAYORES </t>
  </si>
  <si>
    <t>APOYAR LA COFINANCIACIÓN DE UN PROGRAMA DE EDUCACIÓN NO FORMAL DIRIGIDOS A LA POBLACIÓN ADULTA MAYOR Y ANCIANA</t>
  </si>
  <si>
    <t xml:space="preserve">NUMERO DE PROGRAMAS APOYADOS Y COFINANCIADOS </t>
  </si>
  <si>
    <t xml:space="preserve">IMPLEMENTAR UN PLAN RECREATIVO  ANUAL, COMPUESTO DE ACTIVIDADES DEPORTIVAS,  LÚDICAS Y CULTURALES  </t>
  </si>
  <si>
    <t>NUMERO DE PLANES IMPLEMENTADOS</t>
  </si>
  <si>
    <t xml:space="preserve">GESTIONAR ANTE EL DEPARTAMENTO Y EL SENA LA COFINANCIACION PARA LA  REHABILITACIÓN DE LA CASA DEL ADULTO MAYOR  </t>
  </si>
  <si>
    <t xml:space="preserve">PORCENTAJE DE REHABILITACION Y ADECUACION A LA CASA DEL ADULTO MAYOR </t>
  </si>
  <si>
    <t>CONSTRUCCIÓN DE UNA  GRANJA PRODUCTIVA PARA EL  ADULTO MAYOR</t>
  </si>
  <si>
    <t xml:space="preserve">NUMERO DE GRANJAS CONSTRUIDAS </t>
  </si>
  <si>
    <t>REALIZAR  CON EL APOYO DEL SECTOR SALUD MUNICIPAL 4 ACCIONES: SALUD ORAL, VISUAL, MEJORAMIENTO DE LA CAPACIDAD MOTORA Y NUTRICION EN BUSCA DE LA  PROMOCIÓN, PREVENCIÓN Y ATENCIÓN A LOS RIESGOS ESPECÍFICOS DEL ENVEJECIMIENTO</t>
  </si>
  <si>
    <t xml:space="preserve">ATENCION A LOS DISCAPACITADOS </t>
  </si>
  <si>
    <t xml:space="preserve">FORTALECER LA CALIDAD DE VIDA  DEL EL 40% DE LOS DISCAPACITADOS MEDIANTE LA FORMULACION  E IMPLEMENTACION DE UN PROGRAMA DE ATENCION INTEGRAL </t>
  </si>
  <si>
    <t xml:space="preserve">PORCENTAJE DE DISCAPACITADOS ATENDIDOS INTEGRALMENTE </t>
  </si>
  <si>
    <t>A.14.7</t>
  </si>
  <si>
    <t>PROGRAMAS DE DISCAPACIDAD ( EXCLUYENDO ACCIONES DE SALUD PUBLICA)</t>
  </si>
  <si>
    <t xml:space="preserve">REALIZAR LA FORMULACIÓN DE UN PLAN DE ATENCIÓN INTEGRAL A LA POBLACIÓN DISCAPACITADA
</t>
  </si>
  <si>
    <t xml:space="preserve">NUMERO DE PLANES FORMULADOS </t>
  </si>
  <si>
    <t xml:space="preserve">POBLACION EN CONDICION DE DISCAPACIDAD </t>
  </si>
  <si>
    <t xml:space="preserve">GESTIONAR AYUDAS FINANCIERAS  PARA  IMPLEMENTAR EL PROGRAMA DE ATENCION INTEGRAL A LA DISCAPACIDAD </t>
  </si>
  <si>
    <t xml:space="preserve">NUMERO DE AYUDAS GESTIONADAS </t>
  </si>
  <si>
    <t xml:space="preserve"> REALIZAR  3  ENCUENTROS CULTURAES QUE PROMUEVAN  LA  INTEGRACIÓN E INCLUSIÓN SOCIAL Y EL RECONOCIMIENTO DE LOS DERECHOS DE LOS DISCAPACITADOS POR PARTE DE TODA LA POBLACIÓN
</t>
  </si>
  <si>
    <t xml:space="preserve">NUMERO DE ENCUENTROS REALIZADOS </t>
  </si>
  <si>
    <t>MUJER Y GÉNERO</t>
  </si>
  <si>
    <t xml:space="preserve">GESTIONAR LA CREACIÓN DE LA RED DE APOYO EDUCATIVO CON PERSPECTIVA DE MUJER Y GÉNERO CON ÉNFASIS EN FORMACIÓN PARA EL TRABAJO Y GENERACIÓN DE EMPLEO E INGRESOS QUE BENEFICIE A 400 MUJERES </t>
  </si>
  <si>
    <t>NUMERO DE REDES CREADAS</t>
  </si>
  <si>
    <t>A.14.5</t>
  </si>
  <si>
    <t xml:space="preserve">ATENCION Y APOYO A MADRES Y PADRES CABEZA DE HOGAR </t>
  </si>
  <si>
    <t xml:space="preserve"> REALIZAR 3 CONMEMORACIONES DEL 8 DE MARZO, DÍA INTERNACIONAL DE LOS DERECHOS DE LAS MUJERES. </t>
  </si>
  <si>
    <t>NUMERO DE CONMEMORACIONES REALIZADAS</t>
  </si>
  <si>
    <t xml:space="preserve">MUJERES </t>
  </si>
  <si>
    <t xml:space="preserve">REALIZACIÓN DE OCHO (8) CINE FOROS LOCALES EN DONDE SE MOTIVE UNA REFLEXIÓN SOBRE LAS DIFERENTES MANIFESTACIONES DE LA VIOLENCIA CONTRA LAS MUJERES Y LA CONSTRUCCIÓN DE ALTERNATIVAS PARA SU PREVENCIÓN. 
</t>
  </si>
  <si>
    <t>NUMERO DE FOROS REALIZADOS</t>
  </si>
  <si>
    <t xml:space="preserve">NUMERO DE OBRAS DE TEATRO MONTADAS Y PRESENTADAS </t>
  </si>
  <si>
    <t xml:space="preserve">IDENTIFICAR INSTITUCIONES, CENTROS ACADÉMICOS, CENTROS DE INVESTIGACIÓN, INTERESADOS EN EL DESARROLLO TEÓRICO Y PRÁCTICO DESDE LA PERSPECTIVA DE GÉNERO 
</t>
  </si>
  <si>
    <t>NUMERO DE INSTITUCIONES CENTROS ACADEMICOS Y DE INVESTIGACION IDENTIFICADOS E INTERESADOS</t>
  </si>
  <si>
    <t>REALIZAR 3 CAMPAÑAS EN PRO DEL PLAN DE IGUALDAD DE OPORTUNIDADES – MUJER Y GÉNERO - A TRAVÉS DE AFICHES, PLEGABLES, PENDONES Y PRESENTACIÓN AUDIOVISUAL</t>
  </si>
  <si>
    <t xml:space="preserve"> REALIZAR 3 EVENTOS QUE PERMITAN A LAS MUJERES LA VISIBILIZACIÓN Y COMERCIALIZACIÓN DE SU PRODUCCIÓN.</t>
  </si>
  <si>
    <t>NUMERO DE EVENTOS REALIZADOS</t>
  </si>
  <si>
    <t xml:space="preserve">CONSOLIDACIAR  4 REDES DE MUJERES PRODUCTORAS Y PRODUCTIVAS. </t>
  </si>
  <si>
    <t>NUMERO DE REDES CONSOLIDADAS</t>
  </si>
  <si>
    <t>REALIZAR  ACOMPAÑAMIENTO Y SEGUIMIENTO AL 100% DE LOS PROYECTOS LOCALES CON ÉNFASIS EN EL TEMA DE PRODUCTIVIDAD, QUE SE FINANCIARÁN CON LOS RECURSOS DEL PROGRAMA "VENECIA CON IGUALDAD DE OPORTUNIDADES PARA LAS MUJERES</t>
  </si>
  <si>
    <t>PORCENTAJE DE ACOMPAÑAMIENTOS Y SEGUIMIENTOS REALIZADOS</t>
  </si>
  <si>
    <t xml:space="preserve"> REALIZAR 2 ESTRATEGIAS ANUALES, DE GENERACIÓN DE EMPLEO E INGRESOS PARA LAS MUJERES</t>
  </si>
  <si>
    <t xml:space="preserve">NUMERO DE ESTRATEGIAS ANUALES REALIZADAS </t>
  </si>
  <si>
    <t>BRINDAR ATENCIÓN INTEGRAL A LA POBLACIÓN VICTIMA DEL CONFLICTO ARMADO AL 100%</t>
  </si>
  <si>
    <t xml:space="preserve">PORCENTAJE DE ATENCION INTEGRAL </t>
  </si>
  <si>
    <t>SISBEN Y COMISARIA DE FAMILIA</t>
  </si>
  <si>
    <t xml:space="preserve">SECRETARIA DE DESARROLLO ECONOMICO </t>
  </si>
  <si>
    <t xml:space="preserve">INSTITUCION EDUCATIVA DEPARTAMENTAL </t>
  </si>
  <si>
    <t>SECRETARIA DE PLANEACION</t>
  </si>
  <si>
    <t>A.14.6.1</t>
  </si>
  <si>
    <t xml:space="preserve">SECRETARIA DE GOBIERNO Y PERSONERIA </t>
  </si>
  <si>
    <t xml:space="preserve">OFINA DE CULTURA Y DEPORTES </t>
  </si>
  <si>
    <t>ATENDER AL 100%DE POBLACION VICTIMA DEL CONLFICTO ARMADO  CON   ASISTENCIA Y AYUDA HUMANITARIA</t>
  </si>
  <si>
    <t>PORCENTAJE DE POBLACION ATENDIDA</t>
  </si>
  <si>
    <t>A.14.6.2</t>
  </si>
  <si>
    <t xml:space="preserve">TODAS LAS SECRETARIAS </t>
  </si>
  <si>
    <t>MEDIO AMBIENTE</t>
  </si>
  <si>
    <t>CUENCAS HIDROGRÁFICAS</t>
  </si>
  <si>
    <t xml:space="preserve">CONCIENTIZAR AL TOTAL DE LA POBLACIÓN SOBRE LA IMPORTANCIA DE LOS RECUSRSOS NATURALES </t>
  </si>
  <si>
    <t>NUMERO DE HABITANTES CONCIENTIZADOS</t>
  </si>
  <si>
    <t>EDUCACIÓN AMBIENTAL NO FORMAL</t>
  </si>
  <si>
    <t xml:space="preserve">REALIZAR 8 CAMPAÑAS DE REFORESTACIÓN </t>
  </si>
  <si>
    <t>NÚMERO DE CAMPAÑAS REALIZADAS</t>
  </si>
  <si>
    <t>ADQUISICIÓN DE PREDIOS DE RESERVA HÍDRICA Y ZONAS DE RESERVA NATURALES</t>
  </si>
  <si>
    <t>REALIZAR LA COMPRA DE 2 PREDIOS DE RESERCA HÍDRICA</t>
  </si>
  <si>
    <t>NUMERO DE PREDIOS COMPRADOS</t>
  </si>
  <si>
    <t>REFORESTACIÓN Y CONTROL
DE EROSIÓN</t>
  </si>
  <si>
    <t>REALIZAR 4 INCENTIVOS HACIA LA REFORESTACIÓN EN EL MUNICIPIO</t>
  </si>
  <si>
    <t>NUMERO DE INCENTIVOS ENTREGADOS</t>
  </si>
  <si>
    <t>AGROPECUARIO</t>
  </si>
  <si>
    <t>DESARROLLO TECNOLÓGICO</t>
  </si>
  <si>
    <t>GENERACIÓN DE TECNOLOGÍA AGROPECUARIA MUNICIPAL</t>
  </si>
  <si>
    <t>IMPLEMENTAR UN PORGRAMA AGROPECUARIO MUNICIPAL</t>
  </si>
  <si>
    <t>NUMERO DE PROGRAMAS AGROPECUARIOS IMPLEMENTADOS</t>
  </si>
  <si>
    <t>DESARROLLO DE PROGRAMAS Y PROYECTOS PRODUCTIVOS EN EL MARCO DEL PLAN AGROPECUARIO</t>
  </si>
  <si>
    <t>REALIZAR UN DOCUMENTO CON LAS LISTAS Y MAPAS DE DISTRIBUCIÓN DE PLAGAS Y ENFERMEDADES EN LOS CULTIVOS DEL MUNICIPIO.</t>
  </si>
  <si>
    <t>PRODUCTORES AGROPECUARIOS</t>
  </si>
  <si>
    <t>ACTUALIZAR EL REGISTRO DEL USO DE LA TIERRA DEDICADA A LA PRODUCCIÓN AGROPECUARIA.</t>
  </si>
  <si>
    <t>NUMERO DE REGISTROS ACTUALIZADOS</t>
  </si>
  <si>
    <t>IDENTIFICAR EN UN ESTUDIO LA ESPECIALIZACIÓN DE LOS SISTEMAS DE PRODUCCIÓN AGROPECUARIA.</t>
  </si>
  <si>
    <t>NUMERO DE ESTUDIOS REALIZADOS</t>
  </si>
  <si>
    <t>IMPLEMENTAR UN MODELO DE MANEJO ECOLÓGICO DE LAS PLAGAS Y ENFERMEDADES PARA LAS PRINCIPALES ESPECIES CULTIVADAS.</t>
  </si>
  <si>
    <t>NUMERO DE MODELOS IMPLEMENTADOS</t>
  </si>
  <si>
    <t>TRANSFERENCIA DE TECNOLOGÍA</t>
  </si>
  <si>
    <t>GENERAR QUE EL 80% DE LA POBLACIÓN RURAL TENGA ACCESO NUEVAS TECNOLOGIAS</t>
  </si>
  <si>
    <t>PORCENTAJE DE POBLACIÓN RURAL CON ACCESO A NUEVAS TECNOLOGIAS</t>
  </si>
  <si>
    <t>PROGRAMAS Y PROYECTOS DE ASISTENCIA TÉCNICA DIRECTA RURAL</t>
  </si>
  <si>
    <t>CAPACITAR AL 80% DE LA POBLACIÓN RURAL EN MANEJO DE LAS TECNOLOGÍAS APROPIADAS</t>
  </si>
  <si>
    <t>PORCENTAJE DE PRODUCTORES MUNICIPALES CAPCITADOS</t>
  </si>
  <si>
    <t>LOGRAR QUE EL 80% DE LA POBLACIÓN RURAL CONOZCA SOBRE LA PROTECCIÓN INTEGRAL ECOLÓGICA DEL CULTIVO.</t>
  </si>
  <si>
    <t>PORCENJATE DE PRODUCTORES AGROPECUARIOS QUE IMPLEMENTEN LA PROTECCIÓN INTEGRAL ECOLÓGICA DEL CULTIVO</t>
  </si>
  <si>
    <t>CAPACITAR AL TOTAL DE LA POIBLACIÓN RURAL EN EL MANEJO ECOLÓGICO DEL SUELO.</t>
  </si>
  <si>
    <t>NUMERO DE PORUDCTORES CAPACITADOS</t>
  </si>
  <si>
    <t>REALIZAR POR LO MENOS 4 INTERCAMBIOS TÉCNICOS, TECNOLÓGICOS Y CIENTÍFICOS CON OTROS MUNICIPIOS Y LOCALIDADES DE LA REGIÓN ANDINA Y NACIONAL, ASÍ COMO CON INSTITUCIONES DE EDUCACIÓN SUPERIOR QUE DESARROLLEN INVESTIGACIÓN EN TECNOLOGÍA APLICADA.</t>
  </si>
  <si>
    <t>NUMERO DE INTERCAMBIOS REALIZADOS</t>
  </si>
  <si>
    <t>DESARROLLO MICROEMPRESARIAL</t>
  </si>
  <si>
    <t>AUMENTAR LA COBERTURA DE PROYECTOS AGROPECIARIOS EN 4 CAMPOS DIFERENTES</t>
  </si>
  <si>
    <t>NUMERO DE CAMPOS CON COBERTUR</t>
  </si>
  <si>
    <t>PROMOCIÓN DE ALIANZAS, ASOCIACIONES U OTRAS FORMAS ASOCIATIVAS DE PRODUCTORES</t>
  </si>
  <si>
    <t>ORGANIZAR POR LO MENOS DOS GRUPOS DE PRODUCTORES AGROPECUARIOS ASOCIADOS PARA LA PRODUCCIÓN, PROCESAMIENTO DE PRODUCTOS AGRÍCOLAS Y PECUARIOS Y SU RESPECTIVA COMERCIALIZACIÓN</t>
  </si>
  <si>
    <t>NUMERO DE GRUPOS ORGANIZADOS</t>
  </si>
  <si>
    <t>ESTABLECER POR LO MENOS 3 CONVENIOS DE CAPACITACIÓN INTERINSTITUCIONAL CON ENTIDADES PÚBLICAS EN EL ORDEN REGIONAL Y NACIONAL, PARA MEJORAR LOS ESTÁNDARES DE CALIDAD Y COMPETITIVIDAD EN LA PRODUCCIÓN.</t>
  </si>
  <si>
    <t>NUMERO DE CONVENIOS ESTABLECIDOS</t>
  </si>
  <si>
    <t>GENERAR 4 JORNADAS DE APOYO AL  ACCESO A CRÉDITOS DE FINAGRO, BANCO AGRARIO Y MINISTERIO DE AGRICULTURA, ENTRE OTROS, PARA MICROEMPRESARIOS QUE DESARROLLEN PROCESOS AGROINDUSTRIALES</t>
  </si>
  <si>
    <t>NUMERO DE JORNADAS REALIZADAS</t>
  </si>
  <si>
    <t>FACILITAR DOS CAPACITACIONES POR AÑO A LOS PRODUCTORES EN EL ÁMBITO EMPRESARIAL</t>
  </si>
  <si>
    <t>NUMERO DE CAPACITACIONES FACILITADAS</t>
  </si>
  <si>
    <t>INFRAESTRUCTURA Y APOYO</t>
  </si>
  <si>
    <t>MEJORAS FÍSICAS</t>
  </si>
  <si>
    <t>MONTAJE, DOTACIÓN Y MANTENIMIENTO DE GRANJAS EXPERIMENTALES</t>
  </si>
  <si>
    <t>APOYAR LA CONSTRUCCIÓN DE LA GRANJA INTEGRAL MUNICIPAL, PARA DIVERSIFICAR CULTIVOS E INCREMENTAR LA ACTIVIDAD AGROPECUARIA</t>
  </si>
  <si>
    <t>NUMERO DE CONSTRUCCIONES APOYADAS</t>
  </si>
  <si>
    <t>DEFINIR LOS USOS DEL SUELO RURAL EN LOS TÉRMINOS DEL ESQUEMA DE ORDENAMIENTO TERRITORIAL DEL MUNICIPIO</t>
  </si>
  <si>
    <t>USOS DEL SUELO DEFINIDOS</t>
  </si>
  <si>
    <t>AMPLIACIÓN COBERTURA EN CAFICULTURA Y TRANSFORMACIÓN DEL CAFÉ</t>
  </si>
  <si>
    <t>TRANSFORMACIÓN INDUSTRIAL DEL CAFÉ</t>
  </si>
  <si>
    <t>AUMENTAR LA PRODUCCIÓN CAFETERA EN 50 HECTAREAS</t>
  </si>
  <si>
    <t>NUMERO DE HECTAREAS CON SIEMBRA CAFETERA</t>
  </si>
  <si>
    <t>SIEMBRAR CINCUENTA (50) HA DE CAFÉ EN LA ZONA RURAL DEL MUNICIPIO, CON APOYO DEL COMITÉ DE CAFETEROS DE CUNDINAMARCA.</t>
  </si>
  <si>
    <t>NÚMERO DE HECTAREAS SEMBRADAS</t>
  </si>
  <si>
    <t>EJE ESTRATÉGICO AGROPECUARIO - VENECIA PRODUCTIVA, COMPETITIVA Y SOSTENIBLE</t>
  </si>
  <si>
    <t>TURISMO</t>
  </si>
  <si>
    <t>A.13.5</t>
  </si>
  <si>
    <t>EJE ESTRATÉGICO INSTIRUCIONAL - VENECIA INSTITUCIONAL</t>
  </si>
  <si>
    <t>FORTALECIMIENTO INSTITUCIONAL</t>
  </si>
  <si>
    <t>AJUSTES EOT</t>
  </si>
  <si>
    <t>A.17.10</t>
  </si>
  <si>
    <t>ACTUALIZAR AL 100% EL ESQUERMA DE ORDENAMIENTO TERRITORIAL</t>
  </si>
  <si>
    <t>PORCENTAJE DE ACTUALIZACIÓN</t>
  </si>
  <si>
    <t>ACTUALIZACIÓN CATASTRAL – ESTRATIFICACIÓN URBANA Y RURAL</t>
  </si>
  <si>
    <t>A.17.8</t>
  </si>
  <si>
    <t>ACTUALIZACIÓN CATASTRAL</t>
  </si>
  <si>
    <t>ACTUALIZAR EN UN 100% EL CATASTRO MUNICIPAL</t>
  </si>
  <si>
    <t xml:space="preserve">PARTICIPACION CIUDADANA </t>
  </si>
  <si>
    <t>PARTICIPACION ACTIVA</t>
  </si>
  <si>
    <t>CIUDADANIA COMPROMETIDA</t>
  </si>
  <si>
    <t xml:space="preserve">PROPICIAR LA CREACIÓN Y EL FORTALECIMIENTO DE 8  ESPACIOS DE PARTICIPACIÓN </t>
  </si>
  <si>
    <t>NUMERO DE ESPACIOS CREADOS Y FORTALECIDOS</t>
  </si>
  <si>
    <t>A.16.2</t>
  </si>
  <si>
    <t>PROCESOS DE ELECCIÓN DE CIUDADANOS A LOS ESPACIOS DE PARTICIPACIÓN CIUDADANA</t>
  </si>
  <si>
    <t>CREAR LOS (2) CABILDOS MUNICIPALES DE ADULTOS MAYORES Y ANCIANOS</t>
  </si>
  <si>
    <t>NUMERO DE CABILDOS CREADOS</t>
  </si>
  <si>
    <t>CREAR 2 COMITÉS DE PARTICIPACION COMUNITARIA EN SEGURIDAD</t>
  </si>
  <si>
    <t>NUMERO DE COMITES CREADOS</t>
  </si>
  <si>
    <t>POBLACION EN GENERAL</t>
  </si>
  <si>
    <t>A.16.3</t>
  </si>
  <si>
    <t>CAPACITACIÓN A LA COMUNIDAD SOBRE PARTICIPACIÓN EN LA GESTIÓN PÚBLIC</t>
  </si>
  <si>
    <t xml:space="preserve">REALIZAR 2 CAPACITACIONES SOBRE MECANISMOS DE PARTICIPACION </t>
  </si>
  <si>
    <t>NUMERO DE CAPACITACIONES REALIZADAS</t>
  </si>
  <si>
    <t>RENDICION DE CUENTAS</t>
  </si>
  <si>
    <t xml:space="preserve">FORTALECER EL 100% DE LOS PROCESOS DE GESTION Y EJECUCION EN LA ADMINISTRACION MUNICIPAL,  POR MEDIO DE LOS COMPROMISOS Y OPINIONES DE LA POBLACION </t>
  </si>
  <si>
    <t>PORCENTAJE DE PROCESOS  FORTALECIDOS</t>
  </si>
  <si>
    <t>A.16.1</t>
  </si>
  <si>
    <t>PROGRAMAS DE CAPACITACIÓN, ASESORÍA Y ASISTENCIA TÉCNICA PARA CONSOLIDAR PROCESOS DE PARTICIPACIÓN CIUDADANA Y CONTROL SOCIAL</t>
  </si>
  <si>
    <t xml:space="preserve">REALIZAR 4 RENDICIONES DE CUENTAS  QUE RECOJAN EL BALANCE DE LOS RESULTADOS DE LOS OBJETIVOS Y PROGRAMAS DEL PLAN DE DESARROLLO </t>
  </si>
  <si>
    <t>NUMERO DE RENDICIONES DE CUENTAS REALIZADAS</t>
  </si>
  <si>
    <t>JUSTICIA SEGURIDAD Y CONVIVENCIA CIUDADANA</t>
  </si>
  <si>
    <t>FORTALECER LA SEGURIDAD MUNICIPAL A TRAVÉS DE LA ARTICULACION DE  14 ENTIDADES  DE SEGURIDAD DEL ESTADO  Y SUS  FUNCIONES CON TODAS LAS AUTORIDADES TERRITORIALES PARA FACILITAR LA ASIGNACIÓN DE RECURSOS QUE GENERARÍAN ACCIONES PREVENTIVAS, DISUASIVAS Y DE CONTROL A LAS CAUSAS GENERADORAS DE VIOLENCIA Y DELINCUENCIA FOMENTANDO LA CULTURA SOCIAL POR LAS BUENAS COSTUMBRES EN ASOCIO CON LA MORAL Y LA NORMA.</t>
  </si>
  <si>
    <t xml:space="preserve">NUMERO DE ENTIDADES ARTICULADAS CON LA ENTIDAD TERRITORIAL </t>
  </si>
  <si>
    <t>A.18.4.6</t>
  </si>
  <si>
    <t>GASTOS DESTINADOS A GENERAR AMBIENTES QUE PROPICIEN LA SEGURIDAD CIUDADANA Y LA PRESERVACIÓN DEL ORDEN PÚBLICO.</t>
  </si>
  <si>
    <t xml:space="preserve">FORMULAR EL PLAN DE SEGURIDAD Y CONVIVENCIA CUIDADANA </t>
  </si>
  <si>
    <t>AUTORIDADES MUNICIPALES Y POBLACION EN GENERAL</t>
  </si>
  <si>
    <t xml:space="preserve">GESTIONAR APOYO PARA INCREMENTAR EL PIE DE FUERZA POLICIA </t>
  </si>
  <si>
    <t xml:space="preserve">NUMERO DE PIE DE FUERZA AUMENTADO </t>
  </si>
  <si>
    <t>M.G</t>
  </si>
  <si>
    <t xml:space="preserve">AUTORIADADES NACIONALES Y DEPARTAMENTALES </t>
  </si>
  <si>
    <t xml:space="preserve">REALIZAR UNA DOTACION  DE EQUIPOS E INSUMOS AL CUERPO POLICIAL </t>
  </si>
  <si>
    <t>POLICIA MUNICIPAL</t>
  </si>
  <si>
    <t xml:space="preserve">REALIZAR UN MANTENIMIENTO GENERAL A LOS VEHICULOS (PATRULLAS Y MOTOCICLETAS) DEL COMANDO DE POLICIA </t>
  </si>
  <si>
    <t>NUMERO DE MANTENIMIENTOS REALIZADOS</t>
  </si>
  <si>
    <t>A.18.4.2</t>
  </si>
  <si>
    <t>RECONSTRUCCIÓN DE CUARTELES Y DE OTRAS INSTALACIONES</t>
  </si>
  <si>
    <t>REALIZAR UNA REPARACION LOCATIVA AL COMANDO DE POLICIA</t>
  </si>
  <si>
    <t>NUMERO DE REPARACIONES REALIZADAS</t>
  </si>
  <si>
    <t>REACTIVAR  LA POLICÍA ESCOLAR  CUERPO  DESTINADO A LA ATENCIÓN, VIGILANCIA Y PREVENCIÓN DEL DELITO EN LOS PLANTELES ESCOLARES</t>
  </si>
  <si>
    <t>NUMERO DE CUERPOS DE POLICIA ESCOLAR REACTIVADOS</t>
  </si>
  <si>
    <t>POBLACION EDUCATIVA</t>
  </si>
  <si>
    <t xml:space="preserve">REALIZAR TRES  JORNADAS  DE DESARME E INTERCAMBIO POR BIENES DE PRIMERA NECESIDAD </t>
  </si>
  <si>
    <t xml:space="preserve">REALIZAR 4 ACCIONES PARA LA RESOLUCION DEL CONFLICTO  Y LA CONVIVENCIA CIUDADANA </t>
  </si>
  <si>
    <t>DESARROLLAR UN MECANISMO DE JUSTICIA DE PAZ, ALTERNATIVO DE RESOLUCIÓN DE CONFLICTOS COMUNITARIOS Y DE ESTABLECIMIENTO DE NORMAS DE CONVIVENCIA</t>
  </si>
  <si>
    <t>NUMERO DE MECANISMOS DESARROLLADOS</t>
  </si>
  <si>
    <t>REALIZAR UN PLAN QUE INCLUYA LA CREACION  DE UNA UNIDAD ESPECIAL DE COMBATE A LAS DROGAS</t>
  </si>
  <si>
    <t>NUMERO DE PLANES REALIZADOS</t>
  </si>
  <si>
    <t>REALIZAR UN PROGRAMA  ESCOLAR DE DETECCIÓN TEMPRANA DEL CONSUMO DE DROGAS.</t>
  </si>
  <si>
    <t xml:space="preserve">NUMERO DE PROGRAMAS REALIZADOS </t>
  </si>
  <si>
    <t xml:space="preserve">TECNOLOGIAS DE LA IINFORMACION Y LAS TELECOMUNICACIONES TIC´S </t>
  </si>
  <si>
    <t xml:space="preserve">TIC´S AL SERVICIO </t>
  </si>
  <si>
    <t xml:space="preserve">VENECIA TECNOLOGICA </t>
  </si>
  <si>
    <t xml:space="preserve">PORCENTAJE DE INFORMACION LOCALIZADA EN LA PAGINA WEB </t>
  </si>
  <si>
    <t>A.13.11</t>
  </si>
  <si>
    <t xml:space="preserve">CIENCIA TECNOLOGIA E INNOVACION </t>
  </si>
  <si>
    <t>REALIZAR LA ACTUALIZACION DE LA PAGINA WEB MUNICIPAL  (1) VEZ AL MES A PARTIR DEL AÑO 2013</t>
  </si>
  <si>
    <t>NUMERO DE ACTUALIZACIONES REALIZADAS</t>
  </si>
  <si>
    <t xml:space="preserve">GESTIONAR LA IMPLEMENTACION DEL 40% DE LA ESTRETEGIA  GOBIERNO EN LINEA </t>
  </si>
  <si>
    <t>PORCENTAJE DE LA ESTRATEGIA GEL GESTIONADAS E IMPLEMENTADAS</t>
  </si>
  <si>
    <t>GESTIÓN DEL RIESGO</t>
  </si>
  <si>
    <t>PREVENCIÓN Y ATENCIÓN DE DESASTRES</t>
  </si>
  <si>
    <t>ESTABLECER EL SISTEMA MUNICIPAL DE PREVENCIÓN Y ATENCIÓN DE DESASTRES</t>
  </si>
  <si>
    <t>NÚMERO DE SISTEMAS MUNICIPALES DE PREVENCIÓN Y ATENCIÓN DE DESASTRES ESTABLECIDOS</t>
  </si>
  <si>
    <t>FORTALECIMIENTO DE LOS COMITÉS DE PREVENCIÓN Y ATENCIÓN DE DESASTRES</t>
  </si>
  <si>
    <t>CREAR EL COMITÉ DE EMERGENCIA EN LA I.E.F.A</t>
  </si>
  <si>
    <t>NUMERO DE COMITES DE EMERGENCIAS CREADOS</t>
  </si>
  <si>
    <t>ELABORACIÓN, DESARROLLO Y ACTUALIZACIÓN DE PLANES DE EMERGENCIA Y CONTINGENCIA</t>
  </si>
  <si>
    <t>CREAR EL PLAN DE PREVENCIÓN DE DESASTRES</t>
  </si>
  <si>
    <t>NÚMERO DE PLANES DE PREVENCIÓN DE DESASTRES CREADOS</t>
  </si>
  <si>
    <t>EDUCACIÓN PARA LA PREVENCIÓN Y ATENCIÓN DE DESASTRES CON FINES DE CAPACITACIÓN Y PREPARACIÓN.</t>
  </si>
  <si>
    <t>REALIZAR 3 CAMPAÑAS ANUALES DE CONCIENTIZACIÓN DE GESTIÓN DEL RIESGO</t>
  </si>
  <si>
    <t>PLAN DE DESARROLLO "JUNTOS RECUPERAREMOS A VENECIA"</t>
  </si>
  <si>
    <t>MUNICIPIO DE VENECIA</t>
  </si>
  <si>
    <t>AUMENTAR AL 100 % LA COBERTURA DE ACTIVIDADES COMUNITARIAS DIRIGIDAS A LA PREVENCIÓN Y PROMOCIÓN DEL DESARROLLO INTEGRAL DE LA PRIMERA INFANCIA, INFANCIA Y ADOLESCENCIA.</t>
  </si>
  <si>
    <t>PORCENTAJE DE COBERTURA DE ACTIVIDADES COMUNITARIASPARA PROMOCION Y PREVENCION DEL DESARROLLO INTEGRAL DE LA PRIMERA INFANCIA , LA INFANCIA Y LA ADOLESCENCIA</t>
  </si>
  <si>
    <t xml:space="preserve"> SUPERAR LA POBREZA EXTREMA DEL 30%  DE LAS FAMILIAS ACOMPAÑADAS Y BENEFICIADAS POR LA RED UNIDOS</t>
  </si>
  <si>
    <t xml:space="preserve">PORCENTAJE DE FAMILIAS QUE SUPERARON LA POBREZA EXTREMA </t>
  </si>
  <si>
    <t xml:space="preserve">PROMOVER EN UN 100% LA MEJORA DE LOS SERVICIOS TURISTICOS DEL MUNICIPIO </t>
  </si>
  <si>
    <t>PORCENTAJE DE MEJORA DE LOS SERVICIOS TURISTICOS DEL MUNICIPIO</t>
  </si>
  <si>
    <t xml:space="preserve">PROTECCION INTEGRAL A LA PRIMERA NFANCIA </t>
  </si>
  <si>
    <t>ACCIONES HUMANITARIASS</t>
  </si>
  <si>
    <t>DESARROLLO ECONOMICO LOCAL</t>
  </si>
  <si>
    <t>PROMOCION DE DESARROLLO TURISTICO</t>
  </si>
  <si>
    <t>INCREMETAR  A 1000 LAS  PERSONA INSCRITAS EN PROGRAMAS LUDICO REREATIVOS PARA PRIMERA INFANCIA E INFANCIA</t>
  </si>
  <si>
    <t xml:space="preserve">NUMERO DE PERSONAS INSCRITAS EN LOS PROGRAMAS LUDICO RECREATIVOS </t>
  </si>
  <si>
    <t xml:space="preserve">PRIMERA INFANCIA, INFANCIA </t>
  </si>
  <si>
    <t xml:space="preserve">COSTRUIR Y DOTAR  LA CASA DE LA PRIMERA INFANCIA </t>
  </si>
  <si>
    <t>NUMERO DE CASA DE PRIMERA INFANCIA CONSTRUIDAS Y DOTADAS</t>
  </si>
  <si>
    <t xml:space="preserve">REALIZAR UN MONTAJE Y PRESENTACIÓN DE LA OBRA DE TEATRO ?MUJER Y GÉNERO? COMO ESTRATEGIA EDUCATIVA PARA LA TRANSFORMACIÓN DE LOS ROLES DE GÉNERO </t>
  </si>
  <si>
    <t xml:space="preserve">ASEGURAR AL 100% DE LA POBLACION DESPLAZADA VICTIMA DEL CONFLICTO </t>
  </si>
  <si>
    <t>PORCENTAJE DE PERSONAS ASEGURADAS</t>
  </si>
  <si>
    <t xml:space="preserve">POBLACION VICTIMA DEL CONFLICTO ARMADO </t>
  </si>
  <si>
    <t xml:space="preserve">GARANTIZAR AL 100% DE LOS NIÑOS DE LA POBLACION DESPLAZADA VICTIMA DEL CONFLICTO EL SERVICIO DE ALIMENTACION ESCOLAR </t>
  </si>
  <si>
    <t xml:space="preserve">PORCENTJA DE NIÑOS DE LA POBLACION VICTIMA DEL CONFLICTO ARMADO QUE SE LES PRESTA EL SERVICIO DE ALIMENTACION ESCOLAR </t>
  </si>
  <si>
    <t xml:space="preserve">GARANTIZAR AL 100% DE LOS NIÑOS DE LA POBLACION DESPLAZADA VICTIMA DEL CONFLICTO EL DERECHO A LA EDUCACION </t>
  </si>
  <si>
    <t xml:space="preserve">PORCENTJA DE NIÑOS DE LA POBLACION VICTIMA DEL CONFLICTO ARMADO QUE SE LES BRINDA EL DERECHO A LA EDUCACION </t>
  </si>
  <si>
    <t xml:space="preserve">GARANTIZAR 4 VIVIENDAS NUEVAS PARA LA POBLACION VICTIMA DEL CONFLICTO </t>
  </si>
  <si>
    <t>NUMERO DE VIVIENDAS NUEVAS ENTREGADAS</t>
  </si>
  <si>
    <t xml:space="preserve">GARANTIZAR 4 VIVIENDAS NUEVAS EN SITIO PROPIO PARA LA POBLACION VICTIMA DEL CONFLICTO </t>
  </si>
  <si>
    <t>NUMERO DE VIVIENDAS NUEVAS EN SITIO PROPIO ENTREGADAS</t>
  </si>
  <si>
    <t>BRINDAR 2 MEJORAMIENTOS DE VIVIENDA A LA POBLACION VICTIMA DEL CONFLICTO</t>
  </si>
  <si>
    <t xml:space="preserve">NUMERO DE MEJORAMIENTOS REALIZADOS </t>
  </si>
  <si>
    <t xml:space="preserve">GARANTIZAR EL 100 % DE LA PARTICIPACION DE LA POBLACION VICTIMA EN EL COMITÉ TERRITORIAL DE JUSTICIA TRANSICIONAL </t>
  </si>
  <si>
    <t>PORCENTAJE DE PERSONAS QUE PARTICIPAN EN EL COMITÉ</t>
  </si>
  <si>
    <t xml:space="preserve">GARANTIZAR EL 100% DE LA COBERTURA DE LAS ESCUELAS DE FORMACION DEPROTIVA PARA LA POBLACIO  VICTIMA DEL CONFLICTO </t>
  </si>
  <si>
    <t xml:space="preserve">PORCENTJA DELA POBLACION VICTIMA DEL CONFLICTO ARMADO QUE ESTAN INSCRITAS EN LAS ESCUELAS DE FORMACION DEPROTIVA </t>
  </si>
  <si>
    <t xml:space="preserve">GARANTIZAR EL 100% DE LA COBERTURA DE LAS ESCUELAS DE FORMACION CULTURAL  PARA LA POBLACIO  VICTIMA DEL CONFLICTO </t>
  </si>
  <si>
    <t xml:space="preserve">PORCENTJA DELA POBLACION VICTIMA DEL CONFLICTO ARMADO QUE ESTAN INSCRITAS EN LAS ESCUELAS DE FORMACION CULTURAL </t>
  </si>
  <si>
    <t xml:space="preserve">GARANTIZAR  QUE EL 80% DE LA POBLACION VICTIMA PARTICIPE EN LOS PROYECTOS PRODUCTIVOS </t>
  </si>
  <si>
    <t>PORCENTJA DELA POBLACION VICTIMA DEL CONFLICTO ARMADO QUE PARTICIPA EN LOS PROYECTOS PRODUCTIVOS</t>
  </si>
  <si>
    <t>GARANTIZAR EN UN 100% LA ATENCION OPORTUNA DE ACUERDO A LAS NECESIDADES DE LA POBLACION VICTIMA DEL CONFLICTO</t>
  </si>
  <si>
    <t xml:space="preserve">PORCENTJA DE ACCIONES OPORTUNAS PARA GARANTIZAR LAS NECESIDDAES DE ESTA POBLACION </t>
  </si>
  <si>
    <t>NUMERO DE DOCUMENTOS REALIZADOS</t>
  </si>
  <si>
    <t xml:space="preserve">NUMERO DE SENDEROS ADECUADOS Y RECUPERADOS </t>
  </si>
  <si>
    <t>TOTAL DE LA POBLACION</t>
  </si>
  <si>
    <t>CAPACITAR TURISTICAMENTE A  DOSCIENTAS (200) PERSONAS DEL MUNICIPIO DE VENECIA, EN ESPECIAL LAS PERSONAS QUE ESTÁN UBICADOS EN EL TRAYECTO DE LOS SENDERO ECOLÓGICOS</t>
  </si>
  <si>
    <t>NUMERO DE PERSONAS CAPACITADAS</t>
  </si>
  <si>
    <t xml:space="preserve">CONFORMAR 1 GRUPO DE GUIAS TURISTICOS </t>
  </si>
  <si>
    <t xml:space="preserve">NUMERO DE GRUPOS CREADOS </t>
  </si>
  <si>
    <t xml:space="preserve">REALIZAR CINCO TALLERES DE CAPACITACIÓN - FORMACIÓN CON ACTORES LOCALES PARA MEJORAR EL SERVICIO TURISTICO EN EL MUNICIPIO </t>
  </si>
  <si>
    <t xml:space="preserve">NUMER DE TALLERES REALIZADOS </t>
  </si>
  <si>
    <t xml:space="preserve">REALIZAR UN PLAN TURISTICO </t>
  </si>
  <si>
    <t xml:space="preserve">NUMERO DE PLANES REALIZADOS </t>
  </si>
  <si>
    <t xml:space="preserve">ELABORACION DE UNA GUIA DE APOYO TURISTICO </t>
  </si>
  <si>
    <t>NUMERO DE GUIAS REALIZADAS</t>
  </si>
  <si>
    <t>||00</t>
  </si>
  <si>
    <t>REALIZAR 1 JORNADA DE  FORMACION DIRIGIDA A PRESTADORES DE SERVICIOS TURISTICOS Y TODOS LOS ACTORES QUE INTEGRAN LA CADENA PRODUCTIVA  EN BUENAS PRÁCTICAS EN LOS SERVICIOS DEL SECTOR TURÍSTICO</t>
  </si>
  <si>
    <t>BRINDAR INFORMACIÓN 100%  ACTUAL Y OPORTUNA SOBRE LA GESTION Y LOS SERVICIOS Y TRAMITES DIRIGIDOS A LA COMUNIDAD  POR PARTE DE LA   ADMINISTRACION MUNICIPAL  A TRAVÉS DE LA PAGINA WEB DEL MUNICIPIO</t>
  </si>
  <si>
    <t>ADECUACIÓN Y RECUPERACIÓN  DEL SENDERO ECOTURISTICO :  SENDERO ECOLÓGICO  SALTO LA CHORRERA</t>
  </si>
  <si>
    <t>ADECUACIÓN Y RECUPERACIÓN  DEL  SENDERO ECOTURISTICO : EL SENDERO ECOLÓGICO  SALTO LA REGADERA</t>
  </si>
  <si>
    <t>A.5.1</t>
  </si>
  <si>
    <t>FORMACIÓN, CAPACITACIÓN E INVESTIGACIÓN ARTÍSTICA Y CULTURAL</t>
  </si>
  <si>
    <t>FOMENTAR LOS PROCESOS DE FORMACIÓN ARTÍSTICA Y DE CREACIÓN CULTURAL</t>
  </si>
  <si>
    <t xml:space="preserve">PERSONAS QUE ASISTEN A ESCUELAS DE FORMACIÓN MUSICAL Y ARTISTA   </t>
  </si>
  <si>
    <t>APOYAR AL 100% LOS EVENTOSS Y LAS EXPRESIONEA ARTISTICAS Y CULTURALES EN EL MUNICIPIO</t>
  </si>
  <si>
    <t>PORCENTAJES DE APOYO A ESTAS ACTIVIDADES</t>
  </si>
  <si>
    <t xml:space="preserve">GARANTIZAR EL 100%  DEL PAGO DE INSTRUCTORES Y BIBLIOTECARIOS PARA EL DESEMPEÑO DE ACTIVIDADES CULTUALES </t>
  </si>
  <si>
    <t xml:space="preserve">PORCENTAJE DE PAGO A INSTRUCTORES Y BIBLIOTECARIOS </t>
  </si>
  <si>
    <t>MANTENER LOS SUBSIDIOS A LOS USUARIOS DE LOS ESTRATOS 1,2 Y 3 DEL SERVICIO DE ALCANTARILLADO</t>
  </si>
  <si>
    <t>NÚMERO DE USUARIOS SUBSIDIADOS</t>
  </si>
  <si>
    <t>A.3.11.8</t>
  </si>
  <si>
    <t>ALCANTARILLADO - SUBSIDIOS</t>
  </si>
  <si>
    <t>MANTENER LOS SUBSIDIOS A LOS USUARIOS DE LOS ESTRATOS 1,2 Y 3 DEL SERVICIO DE ASEO</t>
  </si>
  <si>
    <t>A.3.12.7</t>
  </si>
  <si>
    <t>ASEO - SUBSIDIOS</t>
  </si>
  <si>
    <t>ACUEDUCTO - SUBSIDIOS</t>
  </si>
  <si>
    <t>MANTENER LOS SUBSIDIOS A LOS USUARIOS DE LOS ESTRATOS 1,2 Y 3 DEL  SERVICIO DE ACUEDUCTO</t>
  </si>
  <si>
    <t>A.3.10.13</t>
  </si>
  <si>
    <t>CONSTRUIR 50 VIVIENDAS DE INTERÉS SOCIAL PRIORITARIO MODALIDAD AGRUPADA EN EL CASCO URBANO DEL MUNICIPIO</t>
  </si>
  <si>
    <t>FORTALECIMIENTO DE LA CULTURA</t>
  </si>
  <si>
    <t>FORTALECIMIENTO Y DOTACIÓN ESCUELA DE DANZAS</t>
  </si>
  <si>
    <t>PORCENTAJE DE ESCUELAS FORTALECIDAS</t>
  </si>
  <si>
    <t>FORTALECER LA ESCUELA DE MUSICA Y DANZA EN UN 100%</t>
  </si>
  <si>
    <t>A.5.7</t>
  </si>
  <si>
    <t>DOTACIÓN DE LA INFRAESTRUCTURA ARTÍSTICA Y CULTURAL</t>
  </si>
  <si>
    <t>DOTAR AL 100% LA BANDA DE MUSICA MUNICIPAL CON INSTRUMENTOS DE AIRE Y PERCUSION</t>
  </si>
  <si>
    <t>DOTAR AL 100% LA ESCUELA DE DANZAS MUNICIPAL CON VESTUARIO E IMPLEMENTACIÓN NUEVOS AIRES RITMICOS</t>
  </si>
  <si>
    <t>PORCENTALJE DE INSTRUMENTOS DOTADOS</t>
  </si>
  <si>
    <t>PORCENTAJE DE IMPLEMENTOS DOTADOS</t>
  </si>
  <si>
    <t>REALIZAR 4 DOTACIONES EDUCATIVAS ANUALES</t>
  </si>
  <si>
    <t>DOTACIÓN INSTITUCIONAL DE MATERIAL Y MEDIOS PEDAGÓGICOS PARA EL APRENDIZAJE</t>
  </si>
  <si>
    <t>A.1.2.5</t>
  </si>
  <si>
    <t>REALIZAR 4 SIMULACROS SOBRE LA PRUEBA SABER PRO</t>
  </si>
  <si>
    <t>NUMERO DE PRUEBAS REALIZADAS</t>
  </si>
  <si>
    <t>A.1.7.1</t>
  </si>
  <si>
    <t>COMPETENCIAS LABORALES GENERALES Y FORMACIÓN PARA EL TRABAJO Y EL DESARROLLO HUMANO</t>
  </si>
  <si>
    <t>REALIZAR 6 EVENTOS CULTURALES</t>
  </si>
  <si>
    <t>REALIZAR 3 DOTACIONES A LA BIBLIOTECA</t>
  </si>
  <si>
    <t>REALIZAR 6 MANTENIMIENTOS AL ACUEDUCTO MUNICIPAL</t>
  </si>
  <si>
    <t>REALIZAR 6 MANTENIMIENTOS AL ALCANTARILLADO MUNICIPAL</t>
  </si>
  <si>
    <t>MANTENER ANUALMENTE LAS TRANSFERENCIAS AL PLAN DEPARTAMENTAL DE AGUA PDA</t>
  </si>
  <si>
    <t>NUMERO DE TRANSFERENCIAS MANTENIDAS</t>
  </si>
  <si>
    <t>GESTIONAR LA IMPLEMENTACION DEL PLAN MAESTRO DE ACUEDUCTO Y ALCANTARILLADO</t>
  </si>
  <si>
    <t>NUMERO DE PLANES GESTIONADOS</t>
  </si>
  <si>
    <t>RECUPERACIÓN Y REHABILITACIÓN DE LA MALLA VIAL DEL MUNICIPIO</t>
  </si>
  <si>
    <t>CONSTRUIR 200 METROS DE PLACA HUELLAS</t>
  </si>
  <si>
    <t>NUMERO DE MESTROS CONSTRUIDOS</t>
  </si>
  <si>
    <t>GESTIONAR LA PAVIMENTACIÓN DE 500 METROS AL CASCO URBANO</t>
  </si>
  <si>
    <t>NUMERO DE METROS GESTIONADOS</t>
  </si>
  <si>
    <t>REALIZAR 3 DOTACIONES DE MUEBLES Y ENSERES A LA ADMINISTRACIÓN MUNICIPAL</t>
  </si>
  <si>
    <t>ELABORACIÓN Y ACTUALIZACIÓN DEL PLAN DE ORDENAMIENTO TERRITORIAL</t>
  </si>
  <si>
    <t>REALIZAR 3 CAPACITACIONES A LOS FUNCIONARIOS DE LA ADMINISTRACIONES</t>
  </si>
  <si>
    <t>REALIZAR LA INTERVENCIÓN DE 100 METROS LINEALES DE ARCHIVO</t>
  </si>
  <si>
    <t>NUMERO DE METROS CON INTERVENCIÓN REALIZADA</t>
  </si>
  <si>
    <t>IMPLEMENTAR AL 100% EL BANCO DE PROYECTOS MUNICIPAL</t>
  </si>
  <si>
    <t>PORCENTAJE DE BANCO IMPLEMENTADO</t>
  </si>
  <si>
    <t xml:space="preserve">GARANTIZAR EL 100% DE LA COBERTURA DE LAS ESCUELAS DE FORMACION CULTURAL  PARA LA POBLACION VICTIMA DEL CONFLICTO </t>
  </si>
  <si>
    <t>A.1.3.8</t>
  </si>
  <si>
    <t>TRANSFERENCIAS PARA CALIDAD GRATUIDAD (SIN SITUACIÓN DE FONDOS)</t>
  </si>
  <si>
    <t>MEJORAMIENTO Y MANTENIMIENTO DE DEPENDENCIAS DE LA ADMINISTRACIÓN</t>
  </si>
  <si>
    <t>A.15.3</t>
  </si>
  <si>
    <t>PROGRAMAS DE CAPACITACIÓN Y ASISTENCIA TÉCNICA ORIENTADOS AL DESARROLLO EFICIENTE DE LAS COMPETENCIAS DE LEY</t>
  </si>
  <si>
    <t>A.17.2</t>
  </si>
  <si>
    <t>PROCESOS INTEGRALES DE EVALUACIÓN INSTITUCIONAL Y REORGANIZACIÓN ADMINISTRATIVA</t>
  </si>
  <si>
    <t>A.17.1</t>
  </si>
  <si>
    <t>CONSTRUCCIÓN DE VÍAS</t>
  </si>
  <si>
    <t>A.9.1</t>
  </si>
  <si>
    <t>A.12.7</t>
  </si>
  <si>
    <t>A.12.1</t>
  </si>
  <si>
    <t>A.12.9</t>
  </si>
  <si>
    <t>A.8.8</t>
  </si>
  <si>
    <t>A.8.2</t>
  </si>
  <si>
    <t>A.8.5</t>
  </si>
  <si>
    <t>A.8.4</t>
  </si>
  <si>
    <t>A.10.6</t>
  </si>
  <si>
    <t>A.10.9</t>
  </si>
  <si>
    <t>A.10.11</t>
  </si>
  <si>
    <t>A.3.11.1</t>
  </si>
  <si>
    <t>ALCANTARILLADO - RECOLECCIÓN</t>
  </si>
  <si>
    <t>TRANSFERENCIA PDA INVERSIÓN</t>
  </si>
  <si>
    <t>A.3.13</t>
  </si>
  <si>
    <t>ACUEDUCTO - TRATAMIENTO</t>
  </si>
  <si>
    <t>A.3.10.4</t>
  </si>
  <si>
    <t>CONVIVENCIA CIUDADANA</t>
  </si>
  <si>
    <t>FORTALECIMIENTO DE LA SEGURIDAD MUNICIPAL</t>
  </si>
  <si>
    <t>DESARROLLAR 25 ACCIONES QUE FORTALEZCAN EL SANEAMIENTO PÚBLICO EN EL MUNICIPIO</t>
  </si>
  <si>
    <t>NUMERO DE ESTRATEGIAS DESARROLLADAS</t>
  </si>
  <si>
    <t>SALUD PÚBLICA</t>
  </si>
  <si>
    <t>ALIMENTACIÓN</t>
  </si>
  <si>
    <t>LEER Y ESCRIBIR</t>
  </si>
  <si>
    <t>VIVIENDA NUEVA EN EL MUNICIPIO</t>
  </si>
  <si>
    <t>PRIMERA INFANCIA, INFANCIA Y ADOLESCENCIA</t>
  </si>
  <si>
    <t>DESARRAIGADOS, VICTIMAS DE VIOLENCIA, RESTITUCIÓN DE TIERRAS</t>
  </si>
  <si>
    <t>MANTENER LA COBERTURA EN EDUCACIÓN PRE-ESCOLAR EN UN 90 %</t>
  </si>
  <si>
    <t>AUMENTAR A 50 EL PUNTAJE DE CALIFICACIÓN EN LAS PRUEBAS SABER PRO 11</t>
  </si>
  <si>
    <t>NUMERO DE PUNTOS AUMENTADOS</t>
  </si>
  <si>
    <t>AUMENTAR LA COBERTURA EN EDUCACIÓN MEDIA VOCACIONAL EN UN 90 %</t>
  </si>
  <si>
    <t>90/%</t>
  </si>
  <si>
    <t>PORCENTAJE DE COBERTURA MANTENIDA</t>
  </si>
  <si>
    <t xml:space="preserve">GESTIONAR LA PRESTACION DEL SERVICIO DE GAS NATURAL DOMICILIARIO  AL 30% DE LA POBLACION </t>
  </si>
  <si>
    <t>PORCENTJA DE PRESTACION DEL SERVICIO GESTIONADO</t>
  </si>
  <si>
    <t xml:space="preserve">REALIZAR 5 ACTIVIDADES DE REORGANIZACION ADMINISTRATIVA PARA LA OPTIMIZACION DE LA CAPACIDAD INSTITUCIONAL </t>
  </si>
  <si>
    <t>VENECIA TURISTICA</t>
  </si>
  <si>
    <t>FORTALECIMIENTO DE NUESTRA ADMINISTRACIÓN</t>
  </si>
  <si>
    <t xml:space="preserve">REALIZAR 2 ACCIONES DE SALUD PUBLICA QUE MEJOREN EN UN  LA CONVIVENCIA FAMILIAR </t>
  </si>
  <si>
    <t>GESTIONAR QUE LOS NIÑOS Y NIÑAS DEL 30% DE LAS  FAMILIAS EN POBREZA EXTREMA CUENTEN CON ESQUEMA COMPLETO DE VACUNACIÓN</t>
  </si>
  <si>
    <t>REALIZAR LA FORMULACIÓN DE UN PLAN DE ATENCIÓN INTEGRAL A LA POBLACIÓN DISCAPACITADA</t>
  </si>
  <si>
    <t xml:space="preserve"> REALIZAR  3  ENCUENTROS CULTURAES QUE PROMUEVAN  LA  INTEGRACIÓN E INCLUSIÓN SOCIAL Y EL RECONOCIMIENTO DE LOS DERECHOS DE LOS DISCAPACITADOS POR PARTE DE TODA LA POBLACIÓN</t>
  </si>
  <si>
    <t xml:space="preserve">REALIZACIÓN DE OCHO (8) CINE FOROS LOCALES EN DONDE SE MOTIVE UNA REFLEXIÓN SOBRE LAS DIFERENTES MANIFESTACIONES DE LA VIOLENCIA CONTRA LAS MUJERES Y LA CONSTRUCCIÓN DE ALTERNATIVAS PARA SU PREVENCIÓN. </t>
  </si>
  <si>
    <t xml:space="preserve">IDENTIFICAR INSTITUCIONES, CENTROS ACADÉMICOS, CENTROS DE INVESTIGACIÓN, INTERESADOS EN EL DESARROLLO TEÓRICO Y PRÁCTICO DESDE LA PERSPECTIVA DE GÉNERO </t>
  </si>
  <si>
    <t>REALIZAR 1 ACTUALIZACIÓN DEL ESQUERMA DE ORDENAMIENTO TERRITORIAL</t>
  </si>
  <si>
    <t>REALIZAR 1 ACTUALIZACIÓN AL CATASTRO MUNICIPAL</t>
  </si>
  <si>
    <t>ORGANIZACIÓN DE PRODUCTORES AGROPECUARIOS</t>
  </si>
  <si>
    <t>EJE: ESTRATEGICO SOCIAL - VENECIA SOCIAL</t>
  </si>
  <si>
    <t>SECTOR : EDUCACION</t>
  </si>
  <si>
    <t>PROGRAMA:                      COBERTURA, PERMANENCIA Y EQUIDAD EN EL SISTEMA EDUCATIVO</t>
  </si>
  <si>
    <t>OBJETIVOS:                              PROPORCIONAR A LA POBLACIÓN ESTUDIANTIL CONDICIONES QUE FACILITEN NO SOLO LA ASISTENCIA, SINO LA PERMANENCIA Y EQUIDAD EN EL SISTEMA EDUCATIVO</t>
  </si>
  <si>
    <t>PROGRAMA:                        COBERTURA, PERMANENCIA Y EQUIDAD EN EL SISTEMA EDUCATIVO</t>
  </si>
  <si>
    <t>OBJETIVOS:                              ROPORCIONAR A LA POBLACIÓN ESTUDIANTIL CONDICIONES QUE FACILITEN NO SOLO LA ASISTENCIA, SINO LA PERMANENCIA Y EQUIDAD EN EL SISTEMA EDUCATIVO</t>
  </si>
  <si>
    <t xml:space="preserve">PORCENTAJE DE NIÑOS DE LA POBLACION VICTIMA DEL CONFLICTO ARMADO QUE SE LES PRESTA EL SERVICIO DE ALIMENTACION ESCOLAR </t>
  </si>
  <si>
    <t xml:space="preserve">PORCENTAJE DE NIÑOS DE LA POBLACION VICTIMA DEL CONFLICTO ARMADO QUE SE LES BRINDA EL DERECHO A LA EDUCACION </t>
  </si>
  <si>
    <t>PROGRAMA:                       INFRAESTRUCTURA EDUCATIVA</t>
  </si>
  <si>
    <t>OBJETIVOS:                              N/A</t>
  </si>
  <si>
    <t>OBJETIVOS:                             N/A</t>
  </si>
  <si>
    <t>PROGRAMA:                      DISMINUCIÓN DEL ANALFABETISMO EN EL MUNICIPIO</t>
  </si>
  <si>
    <t>SECTOR : SALUD</t>
  </si>
  <si>
    <t>OBJETIVO DEL EJE / DIMENSIÓN: N/A</t>
  </si>
  <si>
    <t>PROGRAMA:                      SALUD PÚBLICA</t>
  </si>
  <si>
    <t>PROGRAMA:                       SALUD PÚBLICA</t>
  </si>
  <si>
    <t>PROGRAMA:                       SALUD PUBLICA</t>
  </si>
  <si>
    <t xml:space="preserve">REALIZAR  ( 2) ACCIONES DE SALUD PUBLICA QUE MEJOREN EN UN  LA CONVIVENCIA FAMILIAR </t>
  </si>
  <si>
    <t>PROGRAMA:                       ASEGURAMIENTO</t>
  </si>
  <si>
    <t>OBJETIVOS:                            N/A</t>
  </si>
  <si>
    <t>SECTOR : VIVIENDA</t>
  </si>
  <si>
    <t>PROGRAMA:                       CONSTRUCCION</t>
  </si>
  <si>
    <t>SECTOR : DEPORTE Y RECREACION</t>
  </si>
  <si>
    <t>PROGRAMA:                FORTALECIMIENTO DEL DEPORTE Y LA RECREACIÓN</t>
  </si>
  <si>
    <t>IMPLEMENTAR UN PROGRAMA DE RECREACIÓN Y APROVECHAMIENTO DEL TIEMPO LIBRE, DE MANERA PROPIA Y EN COORDINACIÓN CON ORGANISMOS DEL ESTADO Y ONGS, EN BENEFICIO DE LA COMUNIDAD, EN ESPECIAL LA NIÑEZ, LA JUVENTUD, ADULTOS MAYORES Y LA MUJER</t>
  </si>
  <si>
    <t>REORIENTAR EN UN 100% LAS ÁREAS DEL DEPORTE, LA RECREACIÓN Y EL BUEN USO DEL TIEMPO LIBRE DENTRO DE LOS PROYECTOS EDUCATIVOS INSTITUCIONALES –PEI- EN LA EDUCACIÓN BÁSICA Y MEDIA DEL MUNICIPIO</t>
  </si>
  <si>
    <t>SECTOR : CULTURA</t>
  </si>
  <si>
    <t>PROGRAMA:                       FORTALECIMIENTO DE LA CULTURA</t>
  </si>
  <si>
    <t>SECTOR : POBLACION VULNERABLE</t>
  </si>
  <si>
    <t xml:space="preserve">PROGRAMA:                      ATENCION A LA POBLACIÓN VULNERABLE </t>
  </si>
  <si>
    <t>MEJORAR LAS CONDICIONES DE VIDA DE LA POBLACIÓN ADULTO MAYOR, TRECIENTOS (300) ADULTOS MAYORES EN ESTADO DE VULNERABILIDAD, DEL MUNICIPIO DE VENECIA, CUNDINAMARCA, MEDIANTE LOS PROYECTOS DE ATENCIÓN INTEGRAL</t>
  </si>
  <si>
    <t>100$</t>
  </si>
  <si>
    <t>EJE: EJE ESTRATÉGICO AMBIENTAL - VENECIA AMBIENTAL</t>
  </si>
  <si>
    <t>SECTOR : SERVICIOS PÚBLICOS DIFERENTES A APSB</t>
  </si>
  <si>
    <t>PROGRAMA:                       PLAN AMBIENTAL Y SANEAMIENTO BÁSICO</t>
  </si>
  <si>
    <t>SECTOR : AGUA POTABLE Y SANEAMIENTO BÁSICO</t>
  </si>
  <si>
    <t>PROGRAMA:                      PLAN AMBIENTAL Y SANEAMIENTO BÁSICO</t>
  </si>
  <si>
    <t>OBJETIVOS:                           N/A</t>
  </si>
  <si>
    <t>ASEO -  FORTALECIMIENTO INSTITUCIONAL</t>
  </si>
  <si>
    <t>SECTOR : MEDIO AMBIENTE</t>
  </si>
  <si>
    <t>PROGRAMA:                       CUENCAS HIDROGRÁFICAS</t>
  </si>
  <si>
    <t>REFORESTACION Y CONTROL DE EROSION</t>
  </si>
  <si>
    <t>EJE: EJE ESTRATÉGICO AGROPECUARIO - VENECIA PRODUCTIVA, COMPETITIVA Y SOSTENIBLE</t>
  </si>
  <si>
    <t>PROGRAMA:                     DESARROLLO TECNOLÓGICO</t>
  </si>
  <si>
    <t>SECTOR : AGROPECUARIO</t>
  </si>
  <si>
    <t>PROGRAMA:                      ORGANIZACIÓN DE PRODUCTORES AGROPECUARIOS</t>
  </si>
  <si>
    <t>PROGRAMA:                      INFRAESTRUCTURA Y APOYO</t>
  </si>
  <si>
    <t>PROGRAMA:                       AMPLIACIÓN COBERTURA EN CAFICULTURA Y TRANSFORMACIÓN DEL CAFÉ</t>
  </si>
  <si>
    <t>SECTOR : TURISMO</t>
  </si>
  <si>
    <t>PROGRAMA:                       VENECIA TURISTICA</t>
  </si>
  <si>
    <t>EJE: EJE ESTRATÉGICO INFRAESTRUCTURA - VENECIA PROGRESANDO</t>
  </si>
  <si>
    <t>SECTOR : INFRAESTRUCTURA VIAL</t>
  </si>
  <si>
    <t>PROGRAMA:                       RECUPERACIÓN Y REHABILITACIÓN DE LA MALLA VIAL DEL MUNICIPI</t>
  </si>
  <si>
    <t>CONSTRUCCION VIAS</t>
  </si>
  <si>
    <t>PROGRAMA:                      MANTENIMIENTO Y COMPRA DE MEJORAS DEL BANCO DE MAQUINAS MUNICIPAL</t>
  </si>
  <si>
    <t>PROGRAMA:                      PUENTES</t>
  </si>
  <si>
    <t>EJE: EJE ESTRATÉGICO INSTIRUCIONAL - VENECIA INSTITUCIONAL</t>
  </si>
  <si>
    <t>SECTOR : FORTALECIMIENTO INSTITUCIONAL</t>
  </si>
  <si>
    <t>PROGRAMA:                      AJUSTES EOT</t>
  </si>
  <si>
    <t>PROGRAMA:                       FORTALECIMIENTO DE NUESTRA ADMINISTRACIÓN</t>
  </si>
  <si>
    <t>ACTUALIZACION CASTRAL</t>
  </si>
  <si>
    <t>PROGRAMA:                      ACTUALIZACIÓN CATASTRAL – ESTRATIFICACIÓN URBANA Y RURAL</t>
  </si>
  <si>
    <t>SECTOR : EQUIPAMENTO MUNICIPAL</t>
  </si>
  <si>
    <t>PROGRAMA:                       MODERNIZACIÓN INSTITUCIONAL</t>
  </si>
  <si>
    <t>PREINVERSION DE INFRAESTRUCTURA</t>
  </si>
  <si>
    <t>SECTOR : PARTICIPACION CIUDADANA</t>
  </si>
  <si>
    <t>PROGRAMA:                       PARTICIPACION ACTVA</t>
  </si>
  <si>
    <t>SECTOR : JUSTICIA SEGURIDAD Y CONVIVENCIA</t>
  </si>
  <si>
    <t>PROGRAMA:                       CONVIVENCIA CIUDADANA</t>
  </si>
  <si>
    <t>FORTALECER LA SEGURIDAD MUNICIPAL A TRAVÉS DE LA ARTICULACION DE  14 ENTIDADES  DE SEGURIDAD DEL ESTADO  Y SUS  FUNCIONES CON TODAS LAS AUTORIDADES TERRITORIALES PARA FACILITAR LA ASIGNACIÓN DE RECURSOS QUE GENERARÍAN ACCIONES PREVENTIVAS, DISUASIVAS Y DE CONTROL A LAS CAUSAS GENERADORAS DE VIOLENCIA Y DELINCUENCIA FOMENTANDO LA CULTURA SOCIAL POR LAS BUENAS COSTUMBRES EN ASOCIO CON LA MORAL Y LA NORMA</t>
  </si>
  <si>
    <t>SECTOR : TECNOLOGIAS DE LA IINFORMACION Y LAS TELECOMUNICACIONES TIC´S</t>
  </si>
  <si>
    <t xml:space="preserve">PROGRAMA:                       TIC´S AL SERVICIO </t>
  </si>
  <si>
    <t>SECTOR : GESTION DEL RIESGO</t>
  </si>
  <si>
    <t>PROGRAMA:                      PREVENCIÓN Y ATENCIÓN DE DESASTRES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</si>
</sst>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_ * #,##0.00_ ;_ * \-#,##0.00_ ;_ * &quot;-&quot;??_ ;_ @_ "/>
    <numFmt numFmtId="174" formatCode="_(* #,##0_);_(* \(#,##0\);_(* &quot;-&quot;??_);_(@_)"/>
    <numFmt numFmtId="175" formatCode="0.000"/>
    <numFmt numFmtId="176" formatCode="#,##0.000"/>
    <numFmt numFmtId="177" formatCode="[$-240A]dddd\,\ dd&quot; de &quot;mmmm&quot; de &quot;yyyy"/>
    <numFmt numFmtId="178" formatCode="[$-240A]hh:mm:ss\ AM/PM"/>
    <numFmt numFmtId="179" formatCode="0.0"/>
    <numFmt numFmtId="180" formatCode="0.0%"/>
    <numFmt numFmtId="181" formatCode="0.0000%"/>
    <numFmt numFmtId="182" formatCode="_(&quot;$&quot;\ * #,##0_);_(&quot;$&quot;\ * \(#,##0\);_(&quot;$&quot;\ * &quot;-&quot;??_);_(@_)"/>
    <numFmt numFmtId="183" formatCode="_(&quot;$&quot;\ * #,##0.000_);_(&quot;$&quot;\ * \(#,##0.000\);_(&quot;$&quot;\ * &quot;-&quot;??_);_(@_)"/>
    <numFmt numFmtId="184" formatCode="_(&quot;$&quot;\ * #,##0.0000_);_(&quot;$&quot;\ * \(#,##0.0000\);_(&quot;$&quot;\ * &quot;-&quot;??_);_(@_)"/>
    <numFmt numFmtId="185" formatCode="_(&quot;$&quot;\ * #,##0.0_);_(&quot;$&quot;\ * \(#,##0.0\);_(&quot;$&quot;\ * &quot;-&quot;??_);_(@_)"/>
    <numFmt numFmtId="186" formatCode="&quot;$&quot;\ #,##0"/>
    <numFmt numFmtId="187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9"/>
      <name val="Tahoma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172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7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40" borderId="12" xfId="0" applyFont="1" applyFill="1" applyBorder="1" applyAlignment="1">
      <alignment horizontal="center" vertical="center" wrapText="1"/>
    </xf>
    <xf numFmtId="3" fontId="5" fillId="42" borderId="13" xfId="0" applyNumberFormat="1" applyFont="1" applyFill="1" applyBorder="1" applyAlignment="1" applyProtection="1">
      <alignment horizontal="center" vertical="center" textRotation="90" wrapText="1"/>
      <protection/>
    </xf>
    <xf numFmtId="3" fontId="5" fillId="38" borderId="14" xfId="0" applyNumberFormat="1" applyFont="1" applyFill="1" applyBorder="1" applyAlignment="1" applyProtection="1">
      <alignment horizontal="center" vertical="center" textRotation="90" wrapText="1"/>
      <protection/>
    </xf>
    <xf numFmtId="3" fontId="5" fillId="42" borderId="14" xfId="0" applyNumberFormat="1" applyFont="1" applyFill="1" applyBorder="1" applyAlignment="1" applyProtection="1">
      <alignment horizontal="center" vertical="center" textRotation="90" wrapText="1"/>
      <protection/>
    </xf>
    <xf numFmtId="3" fontId="5" fillId="38" borderId="15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16" xfId="0" applyFont="1" applyFill="1" applyBorder="1" applyAlignment="1">
      <alignment horizontal="center" vertical="center" wrapText="1"/>
    </xf>
    <xf numFmtId="3" fontId="5" fillId="18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18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18" borderId="17" xfId="0" applyNumberFormat="1" applyFont="1" applyFill="1" applyBorder="1" applyAlignment="1">
      <alignment horizontal="center" vertical="center" textRotation="90"/>
    </xf>
    <xf numFmtId="0" fontId="5" fillId="18" borderId="17" xfId="0" applyFont="1" applyFill="1" applyBorder="1" applyAlignment="1">
      <alignment horizontal="center" vertical="center" textRotation="90"/>
    </xf>
    <xf numFmtId="0" fontId="5" fillId="18" borderId="18" xfId="0" applyFont="1" applyFill="1" applyBorder="1" applyAlignment="1">
      <alignment horizontal="center" vertical="center" textRotation="90"/>
    </xf>
    <xf numFmtId="44" fontId="5" fillId="42" borderId="16" xfId="49" applyFont="1" applyFill="1" applyBorder="1" applyAlignment="1">
      <alignment horizontal="center" vertical="center" textRotation="90"/>
    </xf>
    <xf numFmtId="44" fontId="5" fillId="42" borderId="17" xfId="49" applyFont="1" applyFill="1" applyBorder="1" applyAlignment="1">
      <alignment horizontal="center" vertical="center" textRotation="90"/>
    </xf>
    <xf numFmtId="44" fontId="5" fillId="42" borderId="18" xfId="49" applyFont="1" applyFill="1" applyBorder="1" applyAlignment="1">
      <alignment horizontal="center" vertical="center" textRotation="90"/>
    </xf>
    <xf numFmtId="0" fontId="5" fillId="43" borderId="19" xfId="0" applyFont="1" applyFill="1" applyBorder="1" applyAlignment="1">
      <alignment horizontal="center" vertical="center" textRotation="90"/>
    </xf>
    <xf numFmtId="0" fontId="5" fillId="43" borderId="17" xfId="0" applyFont="1" applyFill="1" applyBorder="1" applyAlignment="1">
      <alignment horizontal="center" vertical="center" textRotation="90"/>
    </xf>
    <xf numFmtId="0" fontId="5" fillId="43" borderId="18" xfId="0" applyFont="1" applyFill="1" applyBorder="1" applyAlignment="1">
      <alignment horizontal="center" vertical="center" textRotation="90" wrapText="1"/>
    </xf>
    <xf numFmtId="0" fontId="5" fillId="44" borderId="11" xfId="0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center" vertical="center" wrapText="1"/>
    </xf>
    <xf numFmtId="172" fontId="5" fillId="44" borderId="20" xfId="0" applyNumberFormat="1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 applyProtection="1">
      <alignment horizontal="center" vertical="center" textRotation="90" wrapText="1"/>
      <protection locked="0"/>
    </xf>
    <xf numFmtId="0" fontId="5" fillId="44" borderId="21" xfId="0" applyFont="1" applyFill="1" applyBorder="1" applyAlignment="1" applyProtection="1">
      <alignment horizontal="center" vertical="center" textRotation="90" wrapText="1"/>
      <protection locked="0"/>
    </xf>
    <xf numFmtId="44" fontId="5" fillId="42" borderId="16" xfId="49" applyFont="1" applyFill="1" applyBorder="1" applyAlignment="1" applyProtection="1">
      <alignment horizontal="center" vertical="center" textRotation="90" wrapText="1"/>
      <protection locked="0"/>
    </xf>
    <xf numFmtId="44" fontId="5" fillId="45" borderId="17" xfId="49" applyFont="1" applyFill="1" applyBorder="1" applyAlignment="1" applyProtection="1">
      <alignment horizontal="center" vertical="center" textRotation="90" wrapText="1"/>
      <protection locked="0"/>
    </xf>
    <xf numFmtId="44" fontId="5" fillId="42" borderId="17" xfId="49" applyFont="1" applyFill="1" applyBorder="1" applyAlignment="1" applyProtection="1">
      <alignment horizontal="center" vertical="center" textRotation="90" wrapText="1"/>
      <protection locked="0"/>
    </xf>
    <xf numFmtId="0" fontId="5" fillId="43" borderId="10" xfId="0" applyFont="1" applyFill="1" applyBorder="1" applyAlignment="1" applyProtection="1">
      <alignment horizontal="center" vertical="center" textRotation="90" wrapText="1"/>
      <protection locked="0"/>
    </xf>
    <xf numFmtId="0" fontId="5" fillId="43" borderId="10" xfId="0" applyFont="1" applyFill="1" applyBorder="1" applyAlignment="1" applyProtection="1">
      <alignment horizontal="center" vertical="center" wrapText="1"/>
      <protection locked="0"/>
    </xf>
    <xf numFmtId="0" fontId="5" fillId="43" borderId="21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5" fillId="46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7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46" borderId="17" xfId="0" applyNumberFormat="1" applyFont="1" applyFill="1" applyBorder="1" applyAlignment="1">
      <alignment horizontal="center" vertical="center" textRotation="90" wrapText="1"/>
    </xf>
    <xf numFmtId="0" fontId="5" fillId="46" borderId="17" xfId="0" applyFont="1" applyFill="1" applyBorder="1" applyAlignment="1">
      <alignment horizontal="center" vertical="center" textRotation="90" wrapText="1"/>
    </xf>
    <xf numFmtId="0" fontId="5" fillId="46" borderId="18" xfId="0" applyFont="1" applyFill="1" applyBorder="1" applyAlignment="1">
      <alignment horizontal="center" vertical="center" wrapText="1"/>
    </xf>
    <xf numFmtId="174" fontId="5" fillId="48" borderId="16" xfId="47" applyNumberFormat="1" applyFont="1" applyFill="1" applyBorder="1" applyAlignment="1" applyProtection="1">
      <alignment horizontal="center" vertical="center" textRotation="90" wrapText="1"/>
      <protection locked="0"/>
    </xf>
    <xf numFmtId="3" fontId="5" fillId="48" borderId="17" xfId="0" applyNumberFormat="1" applyFont="1" applyFill="1" applyBorder="1" applyAlignment="1" applyProtection="1">
      <alignment horizontal="center" vertical="center" textRotation="90" wrapText="1"/>
      <protection locked="0"/>
    </xf>
    <xf numFmtId="174" fontId="5" fillId="0" borderId="17" xfId="47" applyNumberFormat="1" applyFont="1" applyBorder="1" applyAlignment="1">
      <alignment horizontal="center" vertical="center" textRotation="9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7" borderId="17" xfId="0" applyFont="1" applyFill="1" applyBorder="1" applyAlignment="1">
      <alignment horizontal="center" vertical="center" textRotation="90" wrapText="1"/>
    </xf>
    <xf numFmtId="0" fontId="5" fillId="46" borderId="17" xfId="0" applyFont="1" applyFill="1" applyBorder="1" applyAlignment="1" applyProtection="1">
      <alignment horizontal="center" vertical="center" textRotation="90" wrapText="1"/>
      <protection locked="0"/>
    </xf>
    <xf numFmtId="0" fontId="5" fillId="46" borderId="18" xfId="0" applyFont="1" applyFill="1" applyBorder="1" applyAlignment="1">
      <alignment horizontal="center" vertical="center" textRotation="90" wrapText="1"/>
    </xf>
    <xf numFmtId="3" fontId="5" fillId="44" borderId="10" xfId="0" applyNumberFormat="1" applyFont="1" applyFill="1" applyBorder="1" applyAlignment="1">
      <alignment horizontal="center" vertical="center" textRotation="90" wrapText="1"/>
    </xf>
    <xf numFmtId="0" fontId="5" fillId="49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locked="0"/>
    </xf>
    <xf numFmtId="3" fontId="5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9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46" fillId="38" borderId="0" xfId="0" applyFont="1" applyFill="1" applyAlignment="1">
      <alignment horizontal="center" vertical="center"/>
    </xf>
    <xf numFmtId="44" fontId="5" fillId="42" borderId="16" xfId="49" applyNumberFormat="1" applyFont="1" applyFill="1" applyBorder="1" applyAlignment="1">
      <alignment horizontal="center" vertical="center" textRotation="90"/>
    </xf>
    <xf numFmtId="44" fontId="5" fillId="42" borderId="17" xfId="49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7" fillId="50" borderId="10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182" fontId="7" fillId="11" borderId="23" xfId="49" applyNumberFormat="1" applyFont="1" applyFill="1" applyBorder="1" applyAlignment="1">
      <alignment horizontal="center" vertical="center" wrapText="1"/>
    </xf>
    <xf numFmtId="182" fontId="9" fillId="11" borderId="23" xfId="49" applyNumberFormat="1" applyFont="1" applyFill="1" applyBorder="1" applyAlignment="1">
      <alignment horizontal="center" vertical="center" wrapText="1"/>
    </xf>
    <xf numFmtId="174" fontId="9" fillId="11" borderId="24" xfId="0" applyNumberFormat="1" applyFont="1" applyFill="1" applyBorder="1" applyAlignment="1">
      <alignment horizontal="center" vertical="center" wrapText="1"/>
    </xf>
    <xf numFmtId="182" fontId="7" fillId="10" borderId="25" xfId="49" applyNumberFormat="1" applyFont="1" applyFill="1" applyBorder="1" applyAlignment="1">
      <alignment horizontal="center" vertical="center" wrapText="1"/>
    </xf>
    <xf numFmtId="182" fontId="9" fillId="10" borderId="25" xfId="49" applyNumberFormat="1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182" fontId="7" fillId="10" borderId="23" xfId="49" applyNumberFormat="1" applyFont="1" applyFill="1" applyBorder="1" applyAlignment="1">
      <alignment horizontal="center" vertical="center" wrapText="1"/>
    </xf>
    <xf numFmtId="182" fontId="9" fillId="10" borderId="23" xfId="49" applyNumberFormat="1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 quotePrefix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 wrapText="1"/>
    </xf>
    <xf numFmtId="4" fontId="7" fillId="34" borderId="14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4" fontId="7" fillId="36" borderId="14" xfId="0" applyNumberFormat="1" applyFont="1" applyFill="1" applyBorder="1" applyAlignment="1">
      <alignment horizontal="center" vertical="center" wrapText="1"/>
    </xf>
    <xf numFmtId="4" fontId="7" fillId="37" borderId="14" xfId="0" applyNumberFormat="1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 quotePrefix="1">
      <alignment horizontal="center" vertical="center" wrapText="1"/>
    </xf>
    <xf numFmtId="182" fontId="7" fillId="11" borderId="27" xfId="49" applyNumberFormat="1" applyFont="1" applyFill="1" applyBorder="1" applyAlignment="1">
      <alignment horizontal="center" vertical="center" wrapText="1"/>
    </xf>
    <xf numFmtId="182" fontId="9" fillId="11" borderId="27" xfId="49" applyNumberFormat="1" applyFont="1" applyFill="1" applyBorder="1" applyAlignment="1">
      <alignment horizontal="center" vertical="center" wrapText="1"/>
    </xf>
    <xf numFmtId="174" fontId="9" fillId="11" borderId="28" xfId="0" applyNumberFormat="1" applyFont="1" applyFill="1" applyBorder="1" applyAlignment="1">
      <alignment horizontal="center" vertical="center" wrapText="1"/>
    </xf>
    <xf numFmtId="182" fontId="7" fillId="10" borderId="27" xfId="49" applyNumberFormat="1" applyFont="1" applyFill="1" applyBorder="1" applyAlignment="1">
      <alignment horizontal="center" vertical="center" wrapText="1"/>
    </xf>
    <xf numFmtId="182" fontId="9" fillId="10" borderId="27" xfId="49" applyNumberFormat="1" applyFont="1" applyFill="1" applyBorder="1" applyAlignment="1">
      <alignment horizontal="center" vertical="center" wrapText="1"/>
    </xf>
    <xf numFmtId="3" fontId="9" fillId="10" borderId="24" xfId="0" applyNumberFormat="1" applyFont="1" applyFill="1" applyBorder="1" applyAlignment="1">
      <alignment horizontal="center" vertical="center" wrapText="1"/>
    </xf>
    <xf numFmtId="3" fontId="9" fillId="10" borderId="28" xfId="0" applyNumberFormat="1" applyFont="1" applyFill="1" applyBorder="1" applyAlignment="1">
      <alignment horizontal="center" vertical="center" wrapText="1"/>
    </xf>
    <xf numFmtId="0" fontId="7" fillId="12" borderId="27" xfId="45" applyFont="1" applyFill="1" applyBorder="1" applyAlignment="1" applyProtection="1">
      <alignment horizontal="center" vertical="center" wrapText="1"/>
      <protection/>
    </xf>
    <xf numFmtId="0" fontId="9" fillId="11" borderId="25" xfId="0" applyFont="1" applyFill="1" applyBorder="1" applyAlignment="1" quotePrefix="1">
      <alignment horizontal="center" vertical="center" wrapText="1"/>
    </xf>
    <xf numFmtId="182" fontId="7" fillId="11" borderId="25" xfId="49" applyNumberFormat="1" applyFont="1" applyFill="1" applyBorder="1" applyAlignment="1">
      <alignment horizontal="center" vertical="center" wrapText="1"/>
    </xf>
    <xf numFmtId="182" fontId="9" fillId="11" borderId="25" xfId="49" applyNumberFormat="1" applyFont="1" applyFill="1" applyBorder="1" applyAlignment="1">
      <alignment horizontal="center" vertical="center" wrapText="1"/>
    </xf>
    <xf numFmtId="174" fontId="9" fillId="11" borderId="26" xfId="0" applyNumberFormat="1" applyFont="1" applyFill="1" applyBorder="1" applyAlignment="1">
      <alignment horizontal="center" vertical="center" wrapText="1"/>
    </xf>
    <xf numFmtId="182" fontId="7" fillId="10" borderId="14" xfId="49" applyNumberFormat="1" applyFont="1" applyFill="1" applyBorder="1" applyAlignment="1">
      <alignment horizontal="center" vertical="center" wrapText="1"/>
    </xf>
    <xf numFmtId="182" fontId="9" fillId="10" borderId="14" xfId="49" applyNumberFormat="1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 quotePrefix="1">
      <alignment horizontal="center" vertical="center" wrapText="1"/>
    </xf>
    <xf numFmtId="182" fontId="7" fillId="11" borderId="14" xfId="49" applyNumberFormat="1" applyFont="1" applyFill="1" applyBorder="1" applyAlignment="1">
      <alignment horizontal="center" vertical="center" wrapText="1"/>
    </xf>
    <xf numFmtId="182" fontId="9" fillId="11" borderId="14" xfId="49" applyNumberFormat="1" applyFont="1" applyFill="1" applyBorder="1" applyAlignment="1">
      <alignment horizontal="center" vertical="center" wrapText="1"/>
    </xf>
    <xf numFmtId="182" fontId="7" fillId="10" borderId="29" xfId="49" applyNumberFormat="1" applyFont="1" applyFill="1" applyBorder="1" applyAlignment="1">
      <alignment horizontal="center" vertical="center" wrapText="1"/>
    </xf>
    <xf numFmtId="182" fontId="9" fillId="10" borderId="29" xfId="49" applyNumberFormat="1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3" fontId="9" fillId="10" borderId="30" xfId="0" applyNumberFormat="1" applyFont="1" applyFill="1" applyBorder="1" applyAlignment="1">
      <alignment horizontal="center" vertical="center" wrapText="1"/>
    </xf>
    <xf numFmtId="182" fontId="7" fillId="12" borderId="23" xfId="49" applyNumberFormat="1" applyFont="1" applyFill="1" applyBorder="1" applyAlignment="1">
      <alignment horizontal="center" vertical="center" wrapText="1"/>
    </xf>
    <xf numFmtId="182" fontId="9" fillId="12" borderId="23" xfId="49" applyNumberFormat="1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181" fontId="7" fillId="33" borderId="14" xfId="57" applyNumberFormat="1" applyFont="1" applyFill="1" applyBorder="1" applyAlignment="1">
      <alignment horizontal="center" vertical="center" wrapText="1"/>
    </xf>
    <xf numFmtId="181" fontId="7" fillId="2" borderId="14" xfId="57" applyNumberFormat="1" applyFont="1" applyFill="1" applyBorder="1" applyAlignment="1">
      <alignment horizontal="center" vertical="center" wrapText="1"/>
    </xf>
    <xf numFmtId="181" fontId="7" fillId="39" borderId="14" xfId="57" applyNumberFormat="1" applyFont="1" applyFill="1" applyBorder="1" applyAlignment="1">
      <alignment horizontal="center" vertical="center" wrapText="1"/>
    </xf>
    <xf numFmtId="0" fontId="7" fillId="51" borderId="23" xfId="0" applyFont="1" applyFill="1" applyBorder="1" applyAlignment="1">
      <alignment horizontal="center" vertical="center" wrapText="1"/>
    </xf>
    <xf numFmtId="181" fontId="7" fillId="14" borderId="14" xfId="57" applyNumberFormat="1" applyFont="1" applyFill="1" applyBorder="1" applyAlignment="1">
      <alignment horizontal="center" vertical="center" wrapText="1"/>
    </xf>
    <xf numFmtId="181" fontId="7" fillId="16" borderId="14" xfId="57" applyNumberFormat="1" applyFont="1" applyFill="1" applyBorder="1" applyAlignment="1">
      <alignment horizontal="center" vertical="center" wrapText="1"/>
    </xf>
    <xf numFmtId="181" fontId="7" fillId="10" borderId="10" xfId="57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 wrapText="1"/>
    </xf>
    <xf numFmtId="181" fontId="7" fillId="11" borderId="10" xfId="57" applyNumberFormat="1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9" fontId="9" fillId="13" borderId="14" xfId="0" applyNumberFormat="1" applyFont="1" applyFill="1" applyBorder="1" applyAlignment="1">
      <alignment horizontal="center" vertical="center"/>
    </xf>
    <xf numFmtId="3" fontId="9" fillId="10" borderId="23" xfId="0" applyNumberFormat="1" applyFont="1" applyFill="1" applyBorder="1" applyAlignment="1">
      <alignment horizontal="center" vertical="center" wrapText="1"/>
    </xf>
    <xf numFmtId="3" fontId="9" fillId="10" borderId="27" xfId="0" applyNumberFormat="1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3" fontId="7" fillId="10" borderId="29" xfId="0" applyNumberFormat="1" applyFont="1" applyFill="1" applyBorder="1" applyAlignment="1">
      <alignment horizontal="center" vertical="center" wrapText="1"/>
    </xf>
    <xf numFmtId="3" fontId="7" fillId="10" borderId="23" xfId="0" applyNumberFormat="1" applyFont="1" applyFill="1" applyBorder="1" applyAlignment="1">
      <alignment horizontal="center" vertical="center" wrapText="1"/>
    </xf>
    <xf numFmtId="3" fontId="7" fillId="10" borderId="27" xfId="0" applyNumberFormat="1" applyFont="1" applyFill="1" applyBorder="1" applyAlignment="1">
      <alignment horizontal="center" vertical="center" wrapText="1"/>
    </xf>
    <xf numFmtId="0" fontId="9" fillId="10" borderId="23" xfId="0" applyFont="1" applyFill="1" applyBorder="1" applyAlignment="1" quotePrefix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9" fontId="9" fillId="10" borderId="23" xfId="0" applyNumberFormat="1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9" fontId="9" fillId="12" borderId="23" xfId="0" applyNumberFormat="1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9" fontId="9" fillId="13" borderId="14" xfId="0" applyNumberFormat="1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3" fontId="9" fillId="10" borderId="25" xfId="0" applyNumberFormat="1" applyFont="1" applyFill="1" applyBorder="1" applyAlignment="1">
      <alignment horizontal="center" vertical="center" wrapText="1"/>
    </xf>
    <xf numFmtId="0" fontId="9" fillId="10" borderId="25" xfId="0" applyFont="1" applyFill="1" applyBorder="1" applyAlignment="1" quotePrefix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9" fontId="9" fillId="11" borderId="25" xfId="0" applyNumberFormat="1" applyFont="1" applyFill="1" applyBorder="1" applyAlignment="1">
      <alignment horizontal="center" vertical="center" wrapText="1"/>
    </xf>
    <xf numFmtId="9" fontId="9" fillId="11" borderId="23" xfId="0" applyNumberFormat="1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9" fontId="9" fillId="13" borderId="25" xfId="0" applyNumberFormat="1" applyFont="1" applyFill="1" applyBorder="1" applyAlignment="1">
      <alignment horizontal="center" vertical="center" wrapText="1"/>
    </xf>
    <xf numFmtId="182" fontId="7" fillId="13" borderId="25" xfId="49" applyNumberFormat="1" applyFont="1" applyFill="1" applyBorder="1" applyAlignment="1">
      <alignment horizontal="center" vertical="center" wrapText="1"/>
    </xf>
    <xf numFmtId="182" fontId="9" fillId="13" borderId="25" xfId="49" applyNumberFormat="1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9" fontId="9" fillId="13" borderId="29" xfId="0" applyNumberFormat="1" applyFont="1" applyFill="1" applyBorder="1" applyAlignment="1">
      <alignment horizontal="center" vertical="center" wrapText="1"/>
    </xf>
    <xf numFmtId="182" fontId="7" fillId="13" borderId="29" xfId="49" applyNumberFormat="1" applyFont="1" applyFill="1" applyBorder="1" applyAlignment="1">
      <alignment horizontal="center" vertical="center" wrapText="1"/>
    </xf>
    <xf numFmtId="182" fontId="9" fillId="13" borderId="29" xfId="49" applyNumberFormat="1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182" fontId="7" fillId="13" borderId="23" xfId="49" applyNumberFormat="1" applyFont="1" applyFill="1" applyBorder="1" applyAlignment="1">
      <alignment horizontal="center" vertical="center" wrapText="1"/>
    </xf>
    <xf numFmtId="182" fontId="9" fillId="13" borderId="23" xfId="49" applyNumberFormat="1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9" fontId="9" fillId="13" borderId="23" xfId="0" applyNumberFormat="1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182" fontId="7" fillId="13" borderId="14" xfId="49" applyNumberFormat="1" applyFont="1" applyFill="1" applyBorder="1" applyAlignment="1">
      <alignment horizontal="center" vertical="center" wrapText="1"/>
    </xf>
    <xf numFmtId="182" fontId="9" fillId="13" borderId="14" xfId="49" applyNumberFormat="1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182" fontId="7" fillId="12" borderId="25" xfId="49" applyNumberFormat="1" applyFont="1" applyFill="1" applyBorder="1" applyAlignment="1">
      <alignment horizontal="center" vertical="center" wrapText="1"/>
    </xf>
    <xf numFmtId="182" fontId="9" fillId="12" borderId="25" xfId="49" applyNumberFormat="1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182" fontId="7" fillId="12" borderId="29" xfId="49" applyNumberFormat="1" applyFont="1" applyFill="1" applyBorder="1" applyAlignment="1">
      <alignment horizontal="center" vertical="center" wrapText="1"/>
    </xf>
    <xf numFmtId="182" fontId="9" fillId="12" borderId="29" xfId="49" applyNumberFormat="1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182" fontId="7" fillId="12" borderId="14" xfId="49" applyNumberFormat="1" applyFont="1" applyFill="1" applyBorder="1" applyAlignment="1">
      <alignment horizontal="center" vertical="center" wrapText="1"/>
    </xf>
    <xf numFmtId="182" fontId="9" fillId="12" borderId="14" xfId="49" applyNumberFormat="1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9" fontId="9" fillId="12" borderId="14" xfId="0" applyNumberFormat="1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3" borderId="23" xfId="0" applyNumberFormat="1" applyFont="1" applyFill="1" applyBorder="1" applyAlignment="1">
      <alignment horizontal="center" vertical="center" wrapText="1"/>
    </xf>
    <xf numFmtId="9" fontId="9" fillId="13" borderId="23" xfId="0" applyNumberFormat="1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 wrapText="1"/>
    </xf>
    <xf numFmtId="0" fontId="9" fillId="13" borderId="14" xfId="0" applyNumberFormat="1" applyFont="1" applyFill="1" applyBorder="1" applyAlignment="1">
      <alignment horizontal="center" vertical="center"/>
    </xf>
    <xf numFmtId="0" fontId="9" fillId="13" borderId="14" xfId="0" applyNumberFormat="1" applyFont="1" applyFill="1" applyBorder="1" applyAlignment="1">
      <alignment horizontal="center" vertical="center" wrapText="1"/>
    </xf>
    <xf numFmtId="182" fontId="7" fillId="13" borderId="0" xfId="49" applyNumberFormat="1" applyFont="1" applyFill="1" applyBorder="1" applyAlignment="1">
      <alignment horizontal="center" vertical="center" wrapText="1"/>
    </xf>
    <xf numFmtId="182" fontId="9" fillId="13" borderId="0" xfId="49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 wrapText="1"/>
    </xf>
    <xf numFmtId="9" fontId="9" fillId="12" borderId="27" xfId="0" applyNumberFormat="1" applyFont="1" applyFill="1" applyBorder="1" applyAlignment="1">
      <alignment horizontal="center" vertical="center" wrapText="1"/>
    </xf>
    <xf numFmtId="182" fontId="7" fillId="12" borderId="27" xfId="49" applyNumberFormat="1" applyFont="1" applyFill="1" applyBorder="1" applyAlignment="1">
      <alignment horizontal="center" vertical="center" wrapText="1"/>
    </xf>
    <xf numFmtId="182" fontId="9" fillId="12" borderId="27" xfId="49" applyNumberFormat="1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9" fillId="11" borderId="23" xfId="0" applyNumberFormat="1" applyFont="1" applyFill="1" applyBorder="1" applyAlignment="1">
      <alignment horizontal="center" vertical="center" wrapText="1"/>
    </xf>
    <xf numFmtId="182" fontId="7" fillId="11" borderId="31" xfId="49" applyNumberFormat="1" applyFont="1" applyFill="1" applyBorder="1" applyAlignment="1">
      <alignment horizontal="center" vertical="center" wrapText="1"/>
    </xf>
    <xf numFmtId="182" fontId="9" fillId="11" borderId="31" xfId="49" applyNumberFormat="1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9" fontId="9" fillId="11" borderId="14" xfId="0" applyNumberFormat="1" applyFont="1" applyFill="1" applyBorder="1" applyAlignment="1">
      <alignment horizontal="center" vertical="center" wrapText="1"/>
    </xf>
    <xf numFmtId="9" fontId="9" fillId="10" borderId="25" xfId="0" applyNumberFormat="1" applyFont="1" applyFill="1" applyBorder="1" applyAlignment="1">
      <alignment horizontal="center" vertical="center" wrapText="1"/>
    </xf>
    <xf numFmtId="9" fontId="9" fillId="10" borderId="29" xfId="0" applyNumberFormat="1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181" fontId="7" fillId="10" borderId="29" xfId="57" applyNumberFormat="1" applyFont="1" applyFill="1" applyBorder="1" applyAlignment="1">
      <alignment horizontal="center" vertical="center" wrapText="1"/>
    </xf>
    <xf numFmtId="181" fontId="7" fillId="10" borderId="23" xfId="57" applyNumberFormat="1" applyFont="1" applyFill="1" applyBorder="1" applyAlignment="1">
      <alignment horizontal="center" vertical="center" wrapText="1"/>
    </xf>
    <xf numFmtId="181" fontId="7" fillId="10" borderId="14" xfId="57" applyNumberFormat="1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181" fontId="7" fillId="10" borderId="25" xfId="57" applyNumberFormat="1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9" fontId="9" fillId="10" borderId="23" xfId="0" applyNumberFormat="1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 quotePrefix="1">
      <alignment horizontal="center" vertical="center" wrapText="1"/>
    </xf>
    <xf numFmtId="0" fontId="9" fillId="10" borderId="14" xfId="0" applyFont="1" applyFill="1" applyBorder="1" applyAlignment="1" quotePrefix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9" fontId="9" fillId="13" borderId="14" xfId="0" applyNumberFormat="1" applyFont="1" applyFill="1" applyBorder="1" applyAlignment="1">
      <alignment horizontal="center" vertical="center" wrapText="1"/>
    </xf>
    <xf numFmtId="9" fontId="9" fillId="13" borderId="31" xfId="0" applyNumberFormat="1" applyFont="1" applyFill="1" applyBorder="1" applyAlignment="1">
      <alignment horizontal="center" vertical="center" wrapText="1"/>
    </xf>
    <xf numFmtId="9" fontId="9" fillId="12" borderId="23" xfId="0" applyNumberFormat="1" applyFont="1" applyFill="1" applyBorder="1" applyAlignment="1">
      <alignment horizontal="center" vertical="center" wrapText="1"/>
    </xf>
    <xf numFmtId="181" fontId="7" fillId="12" borderId="23" xfId="57" applyNumberFormat="1" applyFont="1" applyFill="1" applyBorder="1" applyAlignment="1">
      <alignment horizontal="center" vertical="center" wrapText="1"/>
    </xf>
    <xf numFmtId="181" fontId="7" fillId="11" borderId="25" xfId="57" applyNumberFormat="1" applyFont="1" applyFill="1" applyBorder="1" applyAlignment="1">
      <alignment horizontal="center" vertical="center" wrapText="1"/>
    </xf>
    <xf numFmtId="181" fontId="7" fillId="11" borderId="23" xfId="57" applyNumberFormat="1" applyFont="1" applyFill="1" applyBorder="1" applyAlignment="1">
      <alignment horizontal="center" vertical="center" wrapText="1"/>
    </xf>
    <xf numFmtId="181" fontId="7" fillId="11" borderId="27" xfId="57" applyNumberFormat="1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3" fontId="7" fillId="10" borderId="29" xfId="0" applyNumberFormat="1" applyFont="1" applyFill="1" applyBorder="1" applyAlignment="1">
      <alignment horizontal="center" vertical="center" wrapText="1"/>
    </xf>
    <xf numFmtId="3" fontId="7" fillId="10" borderId="23" xfId="0" applyNumberFormat="1" applyFont="1" applyFill="1" applyBorder="1" applyAlignment="1">
      <alignment horizontal="center" vertical="center" wrapText="1"/>
    </xf>
    <xf numFmtId="3" fontId="7" fillId="10" borderId="27" xfId="0" applyNumberFormat="1" applyFont="1" applyFill="1" applyBorder="1" applyAlignment="1">
      <alignment horizontal="center" vertical="center" wrapText="1"/>
    </xf>
    <xf numFmtId="3" fontId="9" fillId="10" borderId="29" xfId="0" applyNumberFormat="1" applyFont="1" applyFill="1" applyBorder="1" applyAlignment="1">
      <alignment horizontal="center" vertical="center" wrapText="1"/>
    </xf>
    <xf numFmtId="3" fontId="9" fillId="10" borderId="23" xfId="0" applyNumberFormat="1" applyFont="1" applyFill="1" applyBorder="1" applyAlignment="1">
      <alignment horizontal="center" vertical="center" wrapText="1"/>
    </xf>
    <xf numFmtId="3" fontId="9" fillId="10" borderId="27" xfId="0" applyNumberFormat="1" applyFont="1" applyFill="1" applyBorder="1" applyAlignment="1">
      <alignment horizontal="center" vertical="center" wrapText="1"/>
    </xf>
    <xf numFmtId="181" fontId="7" fillId="10" borderId="27" xfId="57" applyNumberFormat="1" applyFont="1" applyFill="1" applyBorder="1" applyAlignment="1">
      <alignment horizontal="center" vertical="center" wrapText="1"/>
    </xf>
    <xf numFmtId="9" fontId="9" fillId="13" borderId="14" xfId="0" applyNumberFormat="1" applyFont="1" applyFill="1" applyBorder="1" applyAlignment="1">
      <alignment horizontal="center" vertical="center"/>
    </xf>
    <xf numFmtId="181" fontId="7" fillId="13" borderId="14" xfId="57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9" fontId="9" fillId="12" borderId="14" xfId="0" applyNumberFormat="1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181" fontId="7" fillId="11" borderId="14" xfId="57" applyNumberFormat="1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9" fontId="9" fillId="13" borderId="23" xfId="0" applyNumberFormat="1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9" fontId="9" fillId="12" borderId="25" xfId="0" applyNumberFormat="1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9" fontId="9" fillId="12" borderId="27" xfId="0" applyNumberFormat="1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 quotePrefix="1">
      <alignment horizontal="center" vertical="center" wrapText="1"/>
    </xf>
    <xf numFmtId="9" fontId="9" fillId="10" borderId="29" xfId="0" applyNumberFormat="1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3" fontId="9" fillId="10" borderId="25" xfId="0" applyNumberFormat="1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181" fontId="7" fillId="0" borderId="0" xfId="57" applyNumberFormat="1" applyFont="1" applyAlignment="1">
      <alignment horizontal="center" vertical="center" wrapText="1"/>
    </xf>
    <xf numFmtId="181" fontId="7" fillId="13" borderId="25" xfId="57" applyNumberFormat="1" applyFont="1" applyFill="1" applyBorder="1" applyAlignment="1">
      <alignment horizontal="center" vertical="center" wrapText="1"/>
    </xf>
    <xf numFmtId="181" fontId="7" fillId="13" borderId="10" xfId="57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181" fontId="7" fillId="13" borderId="23" xfId="57" applyNumberFormat="1" applyFont="1" applyFill="1" applyBorder="1" applyAlignment="1">
      <alignment horizontal="center" vertical="center" wrapText="1"/>
    </xf>
    <xf numFmtId="181" fontId="7" fillId="13" borderId="27" xfId="57" applyNumberFormat="1" applyFont="1" applyFill="1" applyBorder="1" applyAlignment="1">
      <alignment horizontal="center" vertical="center" wrapText="1"/>
    </xf>
    <xf numFmtId="181" fontId="7" fillId="13" borderId="29" xfId="57" applyNumberFormat="1" applyFont="1" applyFill="1" applyBorder="1" applyAlignment="1">
      <alignment horizontal="center" vertical="center" wrapText="1"/>
    </xf>
    <xf numFmtId="181" fontId="7" fillId="12" borderId="25" xfId="57" applyNumberFormat="1" applyFont="1" applyFill="1" applyBorder="1" applyAlignment="1">
      <alignment horizontal="center" vertical="center" wrapText="1"/>
    </xf>
    <xf numFmtId="181" fontId="7" fillId="12" borderId="10" xfId="57" applyNumberFormat="1" applyFont="1" applyFill="1" applyBorder="1" applyAlignment="1">
      <alignment horizontal="center" vertical="center" wrapText="1"/>
    </xf>
    <xf numFmtId="3" fontId="9" fillId="12" borderId="24" xfId="0" applyNumberFormat="1" applyFont="1" applyFill="1" applyBorder="1" applyAlignment="1">
      <alignment horizontal="center" vertical="center" wrapText="1"/>
    </xf>
    <xf numFmtId="10" fontId="9" fillId="12" borderId="23" xfId="0" applyNumberFormat="1" applyFont="1" applyFill="1" applyBorder="1" applyAlignment="1">
      <alignment horizontal="center" vertical="center" wrapText="1"/>
    </xf>
    <xf numFmtId="181" fontId="7" fillId="12" borderId="27" xfId="57" applyNumberFormat="1" applyFont="1" applyFill="1" applyBorder="1" applyAlignment="1">
      <alignment horizontal="center" vertical="center" wrapText="1"/>
    </xf>
    <xf numFmtId="181" fontId="7" fillId="12" borderId="29" xfId="57" applyNumberFormat="1" applyFont="1" applyFill="1" applyBorder="1" applyAlignment="1">
      <alignment horizontal="center" vertical="center" wrapText="1"/>
    </xf>
    <xf numFmtId="9" fontId="9" fillId="12" borderId="33" xfId="0" applyNumberFormat="1" applyFont="1" applyFill="1" applyBorder="1" applyAlignment="1">
      <alignment horizontal="center" vertical="center" wrapText="1"/>
    </xf>
    <xf numFmtId="182" fontId="7" fillId="11" borderId="10" xfId="49" applyNumberFormat="1" applyFont="1" applyFill="1" applyBorder="1" applyAlignment="1">
      <alignment horizontal="center" vertical="center" wrapText="1"/>
    </xf>
    <xf numFmtId="182" fontId="9" fillId="11" borderId="10" xfId="49" applyNumberFormat="1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vertical="center" wrapText="1"/>
    </xf>
    <xf numFmtId="0" fontId="7" fillId="11" borderId="33" xfId="0" applyFont="1" applyFill="1" applyBorder="1" applyAlignment="1">
      <alignment vertical="center" wrapText="1"/>
    </xf>
    <xf numFmtId="181" fontId="7" fillId="11" borderId="29" xfId="57" applyNumberFormat="1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181" fontId="7" fillId="13" borderId="10" xfId="57" applyNumberFormat="1" applyFont="1" applyFill="1" applyBorder="1" applyAlignment="1">
      <alignment horizontal="center" vertical="center"/>
    </xf>
    <xf numFmtId="9" fontId="9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/>
    </xf>
    <xf numFmtId="182" fontId="7" fillId="13" borderId="25" xfId="49" applyNumberFormat="1" applyFont="1" applyFill="1" applyBorder="1" applyAlignment="1">
      <alignment horizontal="center" vertical="center"/>
    </xf>
    <xf numFmtId="182" fontId="9" fillId="13" borderId="25" xfId="49" applyNumberFormat="1" applyFont="1" applyFill="1" applyBorder="1" applyAlignment="1">
      <alignment horizontal="center" vertical="center"/>
    </xf>
    <xf numFmtId="181" fontId="7" fillId="13" borderId="23" xfId="57" applyNumberFormat="1" applyFont="1" applyFill="1" applyBorder="1" applyAlignment="1">
      <alignment horizontal="center" vertical="center"/>
    </xf>
    <xf numFmtId="182" fontId="7" fillId="13" borderId="23" xfId="49" applyNumberFormat="1" applyFont="1" applyFill="1" applyBorder="1" applyAlignment="1">
      <alignment horizontal="center" vertical="center"/>
    </xf>
    <xf numFmtId="182" fontId="9" fillId="13" borderId="23" xfId="49" applyNumberFormat="1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182" fontId="7" fillId="13" borderId="14" xfId="49" applyNumberFormat="1" applyFont="1" applyFill="1" applyBorder="1" applyAlignment="1">
      <alignment horizontal="center" vertical="center"/>
    </xf>
    <xf numFmtId="182" fontId="9" fillId="13" borderId="14" xfId="49" applyNumberFormat="1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181" fontId="7" fillId="13" borderId="29" xfId="57" applyNumberFormat="1" applyFont="1" applyFill="1" applyBorder="1" applyAlignment="1">
      <alignment horizontal="center" vertical="center"/>
    </xf>
    <xf numFmtId="0" fontId="9" fillId="13" borderId="31" xfId="0" applyFont="1" applyFill="1" applyBorder="1" applyAlignment="1">
      <alignment horizontal="center" vertical="center"/>
    </xf>
    <xf numFmtId="0" fontId="9" fillId="12" borderId="14" xfId="49" applyNumberFormat="1" applyFont="1" applyFill="1" applyBorder="1" applyAlignment="1">
      <alignment horizontal="center" vertical="center" wrapText="1"/>
    </xf>
    <xf numFmtId="0" fontId="9" fillId="12" borderId="31" xfId="49" applyNumberFormat="1" applyFont="1" applyFill="1" applyBorder="1" applyAlignment="1">
      <alignment horizontal="center" vertical="center" wrapText="1"/>
    </xf>
    <xf numFmtId="182" fontId="9" fillId="11" borderId="26" xfId="49" applyNumberFormat="1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9" fontId="9" fillId="11" borderId="27" xfId="0" applyNumberFormat="1" applyFont="1" applyFill="1" applyBorder="1" applyAlignment="1">
      <alignment horizontal="center" vertical="center" wrapText="1"/>
    </xf>
    <xf numFmtId="182" fontId="9" fillId="11" borderId="28" xfId="49" applyNumberFormat="1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9" fillId="10" borderId="29" xfId="0" applyNumberFormat="1" applyFont="1" applyFill="1" applyBorder="1" applyAlignment="1">
      <alignment horizontal="center" vertical="center" wrapText="1"/>
    </xf>
    <xf numFmtId="183" fontId="7" fillId="0" borderId="0" xfId="49" applyNumberFormat="1" applyFont="1" applyAlignment="1">
      <alignment horizontal="center" vertical="center" wrapText="1"/>
    </xf>
    <xf numFmtId="183" fontId="9" fillId="0" borderId="0" xfId="49" applyNumberFormat="1" applyFont="1" applyAlignment="1">
      <alignment horizontal="center" vertical="center" wrapText="1"/>
    </xf>
    <xf numFmtId="9" fontId="9" fillId="12" borderId="23" xfId="0" applyNumberFormat="1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9" fontId="9" fillId="10" borderId="23" xfId="0" applyNumberFormat="1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0" fontId="9" fillId="11" borderId="25" xfId="0" applyNumberFormat="1" applyFont="1" applyFill="1" applyBorder="1" applyAlignment="1">
      <alignment horizontal="center" vertical="center" wrapText="1"/>
    </xf>
    <xf numFmtId="0" fontId="9" fillId="11" borderId="10" xfId="0" applyNumberFormat="1" applyFont="1" applyFill="1" applyBorder="1" applyAlignment="1">
      <alignment horizontal="center" vertical="center" wrapText="1"/>
    </xf>
    <xf numFmtId="1" fontId="9" fillId="11" borderId="27" xfId="0" applyNumberFormat="1" applyFont="1" applyFill="1" applyBorder="1" applyAlignment="1">
      <alignment horizontal="center" vertical="center" wrapText="1"/>
    </xf>
    <xf numFmtId="9" fontId="9" fillId="13" borderId="25" xfId="0" applyNumberFormat="1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9" fontId="9" fillId="12" borderId="23" xfId="0" applyNumberFormat="1" applyFont="1" applyFill="1" applyBorder="1" applyAlignment="1">
      <alignment horizontal="center" vertical="center" wrapText="1"/>
    </xf>
    <xf numFmtId="9" fontId="9" fillId="13" borderId="25" xfId="0" applyNumberFormat="1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9" fontId="9" fillId="13" borderId="14" xfId="0" applyNumberFormat="1" applyFont="1" applyFill="1" applyBorder="1" applyAlignment="1">
      <alignment horizontal="center" vertical="center" wrapText="1"/>
    </xf>
    <xf numFmtId="9" fontId="9" fillId="12" borderId="25" xfId="0" applyNumberFormat="1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6" borderId="3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9" fontId="5" fillId="18" borderId="17" xfId="57" applyFont="1" applyFill="1" applyBorder="1" applyAlignment="1" applyProtection="1">
      <alignment horizontal="center" vertical="center" wrapText="1"/>
      <protection locked="0"/>
    </xf>
    <xf numFmtId="9" fontId="5" fillId="18" borderId="17" xfId="57" applyFont="1" applyFill="1" applyBorder="1" applyAlignment="1">
      <alignment horizontal="center" vertical="center" textRotation="90"/>
    </xf>
    <xf numFmtId="0" fontId="46" fillId="0" borderId="23" xfId="0" applyFont="1" applyBorder="1" applyAlignment="1">
      <alignment horizontal="center" vertical="center"/>
    </xf>
    <xf numFmtId="9" fontId="5" fillId="0" borderId="17" xfId="57" applyFont="1" applyBorder="1" applyAlignment="1">
      <alignment horizontal="center" vertical="center" wrapText="1"/>
    </xf>
    <xf numFmtId="9" fontId="5" fillId="46" borderId="17" xfId="57" applyFont="1" applyFill="1" applyBorder="1" applyAlignment="1">
      <alignment horizontal="center" vertical="center" textRotation="90" wrapText="1"/>
    </xf>
    <xf numFmtId="0" fontId="5" fillId="46" borderId="0" xfId="0" applyFont="1" applyFill="1" applyBorder="1" applyAlignment="1">
      <alignment horizontal="center" vertical="center"/>
    </xf>
    <xf numFmtId="0" fontId="5" fillId="46" borderId="37" xfId="0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6" borderId="38" xfId="0" applyFont="1" applyFill="1" applyBorder="1" applyAlignment="1">
      <alignment horizontal="center" vertical="center" wrapText="1"/>
    </xf>
    <xf numFmtId="0" fontId="5" fillId="46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49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 applyProtection="1">
      <alignment horizontal="center" vertical="center" textRotation="90" wrapText="1"/>
      <protection locked="0"/>
    </xf>
    <xf numFmtId="3" fontId="5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9" borderId="36" xfId="0" applyFont="1" applyFill="1" applyBorder="1" applyAlignment="1">
      <alignment horizontal="center" vertical="center" textRotation="90" wrapText="1"/>
    </xf>
    <xf numFmtId="0" fontId="5" fillId="46" borderId="36" xfId="0" applyFont="1" applyFill="1" applyBorder="1" applyAlignment="1" applyProtection="1">
      <alignment horizontal="center" vertical="center" textRotation="90" wrapText="1"/>
      <protection locked="0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4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9" borderId="42" xfId="0" applyFont="1" applyFill="1" applyBorder="1" applyAlignment="1">
      <alignment horizontal="center" vertical="center" textRotation="90" wrapText="1"/>
    </xf>
    <xf numFmtId="0" fontId="5" fillId="46" borderId="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  <protection locked="0"/>
    </xf>
    <xf numFmtId="0" fontId="5" fillId="0" borderId="37" xfId="0" applyFont="1" applyFill="1" applyBorder="1" applyAlignment="1">
      <alignment horizontal="center" vertical="center" textRotation="90" wrapText="1"/>
    </xf>
    <xf numFmtId="0" fontId="13" fillId="38" borderId="23" xfId="54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52" borderId="16" xfId="0" applyFont="1" applyFill="1" applyBorder="1" applyAlignment="1">
      <alignment horizontal="center" vertical="center" wrapText="1"/>
    </xf>
    <xf numFmtId="176" fontId="5" fillId="18" borderId="17" xfId="0" applyNumberFormat="1" applyFont="1" applyFill="1" applyBorder="1" applyAlignment="1" applyProtection="1">
      <alignment horizontal="center" vertical="center" wrapText="1"/>
      <protection locked="0"/>
    </xf>
    <xf numFmtId="176" fontId="5" fillId="18" borderId="17" xfId="0" applyNumberFormat="1" applyFont="1" applyFill="1" applyBorder="1" applyAlignment="1">
      <alignment horizontal="center" vertical="center" textRotation="90"/>
    </xf>
    <xf numFmtId="0" fontId="46" fillId="0" borderId="23" xfId="0" applyFont="1" applyBorder="1" applyAlignment="1">
      <alignment horizontal="center" vertical="center" wrapText="1"/>
    </xf>
    <xf numFmtId="9" fontId="9" fillId="13" borderId="23" xfId="0" applyNumberFormat="1" applyFont="1" applyFill="1" applyBorder="1" applyAlignment="1">
      <alignment horizontal="center" vertical="center" wrapText="1"/>
    </xf>
    <xf numFmtId="181" fontId="7" fillId="13" borderId="23" xfId="57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9" fontId="9" fillId="12" borderId="23" xfId="0" applyNumberFormat="1" applyFont="1" applyFill="1" applyBorder="1" applyAlignment="1">
      <alignment horizontal="center" vertical="center" wrapText="1"/>
    </xf>
    <xf numFmtId="9" fontId="9" fillId="12" borderId="27" xfId="0" applyNumberFormat="1" applyFont="1" applyFill="1" applyBorder="1" applyAlignment="1">
      <alignment horizontal="center" vertical="center" wrapText="1"/>
    </xf>
    <xf numFmtId="9" fontId="9" fillId="13" borderId="14" xfId="0" applyNumberFormat="1" applyFont="1" applyFill="1" applyBorder="1" applyAlignment="1">
      <alignment horizontal="center" vertical="center"/>
    </xf>
    <xf numFmtId="9" fontId="9" fillId="13" borderId="31" xfId="0" applyNumberFormat="1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 wrapText="1"/>
    </xf>
    <xf numFmtId="9" fontId="9" fillId="13" borderId="25" xfId="0" applyNumberFormat="1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181" fontId="7" fillId="13" borderId="25" xfId="57" applyNumberFormat="1" applyFont="1" applyFill="1" applyBorder="1" applyAlignment="1">
      <alignment horizontal="center" vertical="center" wrapText="1"/>
    </xf>
    <xf numFmtId="181" fontId="7" fillId="13" borderId="14" xfId="57" applyNumberFormat="1" applyFont="1" applyFill="1" applyBorder="1" applyAlignment="1">
      <alignment horizontal="center" vertical="center" wrapText="1"/>
    </xf>
    <xf numFmtId="0" fontId="7" fillId="18" borderId="43" xfId="0" applyFont="1" applyFill="1" applyBorder="1" applyAlignment="1">
      <alignment horizontal="center" vertical="center" wrapText="1"/>
    </xf>
    <xf numFmtId="0" fontId="7" fillId="18" borderId="44" xfId="0" applyFont="1" applyFill="1" applyBorder="1" applyAlignment="1">
      <alignment horizontal="center" vertical="center" wrapText="1"/>
    </xf>
    <xf numFmtId="0" fontId="7" fillId="18" borderId="45" xfId="0" applyFont="1" applyFill="1" applyBorder="1" applyAlignment="1">
      <alignment horizontal="center" vertical="center" wrapText="1"/>
    </xf>
    <xf numFmtId="181" fontId="7" fillId="12" borderId="10" xfId="57" applyNumberFormat="1" applyFont="1" applyFill="1" applyBorder="1" applyAlignment="1">
      <alignment horizontal="center" vertical="center" wrapText="1"/>
    </xf>
    <xf numFmtId="181" fontId="7" fillId="12" borderId="31" xfId="57" applyNumberFormat="1" applyFont="1" applyFill="1" applyBorder="1" applyAlignment="1">
      <alignment horizontal="center" vertical="center" wrapText="1"/>
    </xf>
    <xf numFmtId="181" fontId="7" fillId="12" borderId="33" xfId="57" applyNumberFormat="1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181" fontId="7" fillId="10" borderId="23" xfId="57" applyNumberFormat="1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181" fontId="7" fillId="13" borderId="31" xfId="57" applyNumberFormat="1" applyFont="1" applyFill="1" applyBorder="1" applyAlignment="1">
      <alignment horizontal="center" vertical="center" wrapText="1"/>
    </xf>
    <xf numFmtId="181" fontId="7" fillId="0" borderId="20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7" fillId="19" borderId="44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181" fontId="7" fillId="10" borderId="29" xfId="57" applyNumberFormat="1" applyFont="1" applyFill="1" applyBorder="1" applyAlignment="1">
      <alignment horizontal="center" vertical="center" wrapText="1"/>
    </xf>
    <xf numFmtId="181" fontId="7" fillId="10" borderId="27" xfId="57" applyNumberFormat="1" applyFont="1" applyFill="1" applyBorder="1" applyAlignment="1">
      <alignment horizontal="center" vertical="center" wrapText="1"/>
    </xf>
    <xf numFmtId="3" fontId="9" fillId="10" borderId="29" xfId="0" applyNumberFormat="1" applyFont="1" applyFill="1" applyBorder="1" applyAlignment="1">
      <alignment horizontal="center" vertical="center" wrapText="1"/>
    </xf>
    <xf numFmtId="3" fontId="9" fillId="10" borderId="23" xfId="0" applyNumberFormat="1" applyFont="1" applyFill="1" applyBorder="1" applyAlignment="1">
      <alignment horizontal="center" vertical="center" wrapText="1"/>
    </xf>
    <xf numFmtId="3" fontId="9" fillId="10" borderId="27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81" fontId="7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3" fontId="7" fillId="16" borderId="47" xfId="0" applyNumberFormat="1" applyFont="1" applyFill="1" applyBorder="1" applyAlignment="1">
      <alignment horizontal="center" vertical="center" wrapText="1"/>
    </xf>
    <xf numFmtId="3" fontId="7" fillId="16" borderId="44" xfId="0" applyNumberFormat="1" applyFont="1" applyFill="1" applyBorder="1" applyAlignment="1">
      <alignment horizontal="center" vertical="center" wrapText="1"/>
    </xf>
    <xf numFmtId="3" fontId="7" fillId="16" borderId="45" xfId="0" applyNumberFormat="1" applyFont="1" applyFill="1" applyBorder="1" applyAlignment="1">
      <alignment horizontal="center" vertical="center" wrapText="1"/>
    </xf>
    <xf numFmtId="3" fontId="7" fillId="10" borderId="29" xfId="0" applyNumberFormat="1" applyFont="1" applyFill="1" applyBorder="1" applyAlignment="1">
      <alignment horizontal="center" vertical="center" wrapText="1"/>
    </xf>
    <xf numFmtId="3" fontId="7" fillId="10" borderId="23" xfId="0" applyNumberFormat="1" applyFont="1" applyFill="1" applyBorder="1" applyAlignment="1">
      <alignment horizontal="center" vertical="center" wrapText="1"/>
    </xf>
    <xf numFmtId="3" fontId="7" fillId="10" borderId="27" xfId="0" applyNumberFormat="1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3" fontId="9" fillId="10" borderId="29" xfId="0" applyNumberFormat="1" applyFont="1" applyFill="1" applyBorder="1" applyAlignment="1" quotePrefix="1">
      <alignment horizontal="center" vertical="center" wrapText="1"/>
    </xf>
    <xf numFmtId="3" fontId="9" fillId="10" borderId="23" xfId="0" applyNumberFormat="1" applyFont="1" applyFill="1" applyBorder="1" applyAlignment="1" quotePrefix="1">
      <alignment horizontal="center" vertical="center" wrapText="1"/>
    </xf>
    <xf numFmtId="3" fontId="9" fillId="10" borderId="27" xfId="0" applyNumberFormat="1" applyFont="1" applyFill="1" applyBorder="1" applyAlignment="1" quotePrefix="1">
      <alignment horizontal="center" vertical="center" wrapText="1"/>
    </xf>
    <xf numFmtId="0" fontId="7" fillId="17" borderId="43" xfId="0" applyFont="1" applyFill="1" applyBorder="1" applyAlignment="1">
      <alignment horizontal="center" vertical="center" wrapText="1"/>
    </xf>
    <xf numFmtId="0" fontId="7" fillId="17" borderId="45" xfId="0" applyFont="1" applyFill="1" applyBorder="1" applyAlignment="1">
      <alignment horizontal="center" vertical="center" wrapText="1"/>
    </xf>
    <xf numFmtId="181" fontId="7" fillId="11" borderId="25" xfId="57" applyNumberFormat="1" applyFont="1" applyFill="1" applyBorder="1" applyAlignment="1">
      <alignment horizontal="center" vertical="center" wrapText="1"/>
    </xf>
    <xf numFmtId="181" fontId="7" fillId="11" borderId="27" xfId="57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181" fontId="7" fillId="12" borderId="25" xfId="57" applyNumberFormat="1" applyFont="1" applyFill="1" applyBorder="1" applyAlignment="1">
      <alignment horizontal="center" vertical="center" wrapText="1"/>
    </xf>
    <xf numFmtId="181" fontId="7" fillId="12" borderId="23" xfId="57" applyNumberFormat="1" applyFont="1" applyFill="1" applyBorder="1" applyAlignment="1">
      <alignment horizontal="center" vertical="center" wrapText="1"/>
    </xf>
    <xf numFmtId="181" fontId="7" fillId="12" borderId="14" xfId="57" applyNumberFormat="1" applyFont="1" applyFill="1" applyBorder="1" applyAlignment="1">
      <alignment horizontal="center" vertical="center" wrapText="1"/>
    </xf>
    <xf numFmtId="9" fontId="9" fillId="11" borderId="25" xfId="0" applyNumberFormat="1" applyFont="1" applyFill="1" applyBorder="1" applyAlignment="1">
      <alignment horizontal="center" vertical="center" wrapText="1"/>
    </xf>
    <xf numFmtId="1" fontId="9" fillId="13" borderId="25" xfId="0" applyNumberFormat="1" applyFont="1" applyFill="1" applyBorder="1" applyAlignment="1">
      <alignment horizontal="center" vertical="center" wrapText="1"/>
    </xf>
    <xf numFmtId="1" fontId="9" fillId="13" borderId="23" xfId="0" applyNumberFormat="1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181" fontId="7" fillId="10" borderId="14" xfId="57" applyNumberFormat="1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7" fillId="17" borderId="52" xfId="0" applyFont="1" applyFill="1" applyBorder="1" applyAlignment="1">
      <alignment horizontal="center" vertical="center" wrapText="1"/>
    </xf>
    <xf numFmtId="181" fontId="7" fillId="11" borderId="31" xfId="57" applyNumberFormat="1" applyFont="1" applyFill="1" applyBorder="1" applyAlignment="1">
      <alignment horizontal="center" vertical="center" wrapText="1"/>
    </xf>
    <xf numFmtId="0" fontId="9" fillId="10" borderId="23" xfId="0" applyFont="1" applyFill="1" applyBorder="1" applyAlignment="1" quotePrefix="1">
      <alignment horizontal="center" vertical="center" wrapText="1"/>
    </xf>
    <xf numFmtId="9" fontId="9" fillId="10" borderId="23" xfId="0" applyNumberFormat="1" applyFont="1" applyFill="1" applyBorder="1" applyAlignment="1">
      <alignment horizontal="center" vertical="center" wrapText="1"/>
    </xf>
    <xf numFmtId="0" fontId="9" fillId="10" borderId="29" xfId="0" applyFont="1" applyFill="1" applyBorder="1" applyAlignment="1" quotePrefix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7" fillId="19" borderId="47" xfId="0" applyFont="1" applyFill="1" applyBorder="1" applyAlignment="1">
      <alignment horizontal="center" vertical="center" wrapText="1"/>
    </xf>
    <xf numFmtId="0" fontId="7" fillId="18" borderId="47" xfId="0" applyFont="1" applyFill="1" applyBorder="1" applyAlignment="1">
      <alignment horizontal="center" vertical="center" wrapText="1"/>
    </xf>
    <xf numFmtId="0" fontId="7" fillId="17" borderId="44" xfId="0" applyFont="1" applyFill="1" applyBorder="1" applyAlignment="1">
      <alignment horizontal="center" vertical="center" wrapText="1"/>
    </xf>
    <xf numFmtId="181" fontId="7" fillId="11" borderId="23" xfId="57" applyNumberFormat="1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53" borderId="25" xfId="0" applyFont="1" applyFill="1" applyBorder="1" applyAlignment="1">
      <alignment horizontal="center" vertical="center" wrapText="1"/>
    </xf>
    <xf numFmtId="0" fontId="7" fillId="53" borderId="23" xfId="0" applyFont="1" applyFill="1" applyBorder="1" applyAlignment="1">
      <alignment horizontal="center" vertical="center" wrapText="1"/>
    </xf>
    <xf numFmtId="181" fontId="7" fillId="12" borderId="27" xfId="57" applyNumberFormat="1" applyFont="1" applyFill="1" applyBorder="1" applyAlignment="1">
      <alignment horizontal="center" vertical="center" wrapText="1"/>
    </xf>
    <xf numFmtId="181" fontId="7" fillId="10" borderId="25" xfId="57" applyNumberFormat="1" applyFont="1" applyFill="1" applyBorder="1" applyAlignment="1">
      <alignment horizontal="center" vertical="center" wrapText="1"/>
    </xf>
    <xf numFmtId="9" fontId="9" fillId="13" borderId="14" xfId="0" applyNumberFormat="1" applyFont="1" applyFill="1" applyBorder="1" applyAlignment="1">
      <alignment horizontal="center" vertical="center" wrapText="1"/>
    </xf>
    <xf numFmtId="9" fontId="9" fillId="13" borderId="31" xfId="0" applyNumberFormat="1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 quotePrefix="1">
      <alignment horizontal="center" vertical="center" wrapText="1"/>
    </xf>
    <xf numFmtId="9" fontId="9" fillId="10" borderId="14" xfId="0" applyNumberFormat="1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0" borderId="25" xfId="0" applyNumberFormat="1" applyFont="1" applyFill="1" applyBorder="1" applyAlignment="1" quotePrefix="1">
      <alignment horizontal="center" vertical="center" wrapText="1"/>
    </xf>
    <xf numFmtId="0" fontId="9" fillId="10" borderId="23" xfId="0" applyNumberFormat="1" applyFont="1" applyFill="1" applyBorder="1" applyAlignment="1" quotePrefix="1">
      <alignment horizontal="center" vertical="center" wrapText="1"/>
    </xf>
    <xf numFmtId="9" fontId="9" fillId="12" borderId="25" xfId="0" applyNumberFormat="1" applyFont="1" applyFill="1" applyBorder="1" applyAlignment="1">
      <alignment horizontal="center" vertical="center" wrapText="1"/>
    </xf>
    <xf numFmtId="9" fontId="9" fillId="12" borderId="29" xfId="0" applyNumberFormat="1" applyFont="1" applyFill="1" applyBorder="1" applyAlignment="1">
      <alignment horizontal="center" vertical="center" wrapText="1"/>
    </xf>
    <xf numFmtId="9" fontId="9" fillId="11" borderId="31" xfId="0" applyNumberFormat="1" applyFont="1" applyFill="1" applyBorder="1" applyAlignment="1">
      <alignment horizontal="center" vertical="center" wrapText="1"/>
    </xf>
    <xf numFmtId="181" fontId="7" fillId="13" borderId="27" xfId="57" applyNumberFormat="1" applyFont="1" applyFill="1" applyBorder="1" applyAlignment="1">
      <alignment horizontal="center" vertical="center" wrapText="1"/>
    </xf>
    <xf numFmtId="181" fontId="7" fillId="12" borderId="29" xfId="57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10" fontId="9" fillId="12" borderId="25" xfId="0" applyNumberFormat="1" applyFont="1" applyFill="1" applyBorder="1" applyAlignment="1">
      <alignment horizontal="center" vertical="center" wrapText="1"/>
    </xf>
    <xf numFmtId="10" fontId="9" fillId="12" borderId="29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16" borderId="44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181" fontId="7" fillId="13" borderId="29" xfId="57" applyNumberFormat="1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181" fontId="7" fillId="11" borderId="10" xfId="57" applyNumberFormat="1" applyFont="1" applyFill="1" applyBorder="1" applyAlignment="1">
      <alignment horizontal="center" vertical="center" wrapText="1"/>
    </xf>
    <xf numFmtId="181" fontId="7" fillId="11" borderId="33" xfId="57" applyNumberFormat="1" applyFont="1" applyFill="1" applyBorder="1" applyAlignment="1">
      <alignment horizontal="center" vertical="center" wrapText="1"/>
    </xf>
    <xf numFmtId="9" fontId="9" fillId="10" borderId="29" xfId="0" applyNumberFormat="1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9" fontId="9" fillId="12" borderId="10" xfId="0" applyNumberFormat="1" applyFont="1" applyFill="1" applyBorder="1" applyAlignment="1">
      <alignment horizontal="center" vertical="center" wrapText="1"/>
    </xf>
    <xf numFmtId="9" fontId="9" fillId="12" borderId="31" xfId="0" applyNumberFormat="1" applyFont="1" applyFill="1" applyBorder="1" applyAlignment="1">
      <alignment horizontal="center" vertical="center" wrapText="1"/>
    </xf>
    <xf numFmtId="10" fontId="9" fillId="12" borderId="23" xfId="0" applyNumberFormat="1" applyFont="1" applyFill="1" applyBorder="1" applyAlignment="1">
      <alignment horizontal="center" vertical="center" wrapText="1"/>
    </xf>
    <xf numFmtId="10" fontId="9" fillId="12" borderId="10" xfId="57" applyNumberFormat="1" applyFont="1" applyFill="1" applyBorder="1" applyAlignment="1">
      <alignment horizontal="center" vertical="center" wrapText="1"/>
    </xf>
    <xf numFmtId="10" fontId="9" fillId="12" borderId="31" xfId="57" applyNumberFormat="1" applyFont="1" applyFill="1" applyBorder="1" applyAlignment="1">
      <alignment horizontal="center" vertical="center" wrapText="1"/>
    </xf>
    <xf numFmtId="10" fontId="9" fillId="12" borderId="29" xfId="57" applyNumberFormat="1" applyFont="1" applyFill="1" applyBorder="1" applyAlignment="1">
      <alignment horizontal="center" vertical="center" wrapText="1"/>
    </xf>
    <xf numFmtId="10" fontId="9" fillId="12" borderId="10" xfId="0" applyNumberFormat="1" applyFont="1" applyFill="1" applyBorder="1" applyAlignment="1">
      <alignment horizontal="center" vertical="center" wrapText="1"/>
    </xf>
    <xf numFmtId="10" fontId="9" fillId="12" borderId="31" xfId="0" applyNumberFormat="1" applyFont="1" applyFill="1" applyBorder="1" applyAlignment="1">
      <alignment horizontal="center" vertical="center" wrapText="1"/>
    </xf>
    <xf numFmtId="9" fontId="9" fillId="12" borderId="14" xfId="0" applyNumberFormat="1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45" xfId="0" applyFont="1" applyFill="1" applyBorder="1" applyAlignment="1">
      <alignment horizontal="center" vertical="center" wrapText="1"/>
    </xf>
    <xf numFmtId="3" fontId="7" fillId="16" borderId="43" xfId="0" applyNumberFormat="1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181" fontId="7" fillId="0" borderId="48" xfId="57" applyNumberFormat="1" applyFont="1" applyBorder="1" applyAlignment="1">
      <alignment horizontal="center" vertical="center" wrapText="1"/>
    </xf>
    <xf numFmtId="181" fontId="7" fillId="0" borderId="49" xfId="57" applyNumberFormat="1" applyFont="1" applyBorder="1" applyAlignment="1">
      <alignment horizontal="center" vertical="center" wrapText="1"/>
    </xf>
    <xf numFmtId="181" fontId="7" fillId="0" borderId="50" xfId="57" applyNumberFormat="1" applyFont="1" applyBorder="1" applyAlignment="1">
      <alignment horizontal="center" vertical="center" wrapText="1"/>
    </xf>
    <xf numFmtId="181" fontId="7" fillId="0" borderId="51" xfId="57" applyNumberFormat="1" applyFont="1" applyBorder="1" applyAlignment="1">
      <alignment horizontal="center" vertical="center" wrapText="1"/>
    </xf>
    <xf numFmtId="0" fontId="7" fillId="16" borderId="45" xfId="0" applyFont="1" applyFill="1" applyBorder="1" applyAlignment="1">
      <alignment horizontal="center" vertical="center" wrapText="1"/>
    </xf>
    <xf numFmtId="181" fontId="7" fillId="0" borderId="20" xfId="57" applyNumberFormat="1" applyFont="1" applyBorder="1" applyAlignment="1">
      <alignment horizontal="center" vertical="center" wrapText="1"/>
    </xf>
    <xf numFmtId="181" fontId="7" fillId="0" borderId="42" xfId="57" applyNumberFormat="1" applyFont="1" applyBorder="1" applyAlignment="1">
      <alignment horizontal="center" vertical="center" wrapText="1"/>
    </xf>
    <xf numFmtId="181" fontId="7" fillId="0" borderId="46" xfId="57" applyNumberFormat="1" applyFont="1" applyBorder="1" applyAlignment="1">
      <alignment horizontal="center" vertical="center" wrapText="1"/>
    </xf>
    <xf numFmtId="0" fontId="5" fillId="46" borderId="38" xfId="0" applyFont="1" applyFill="1" applyBorder="1" applyAlignment="1">
      <alignment horizontal="center" vertical="center"/>
    </xf>
    <xf numFmtId="0" fontId="5" fillId="46" borderId="36" xfId="0" applyFont="1" applyFill="1" applyBorder="1" applyAlignment="1">
      <alignment horizontal="center" vertical="center"/>
    </xf>
    <xf numFmtId="0" fontId="5" fillId="46" borderId="39" xfId="0" applyFont="1" applyFill="1" applyBorder="1" applyAlignment="1">
      <alignment horizontal="center" vertical="center"/>
    </xf>
    <xf numFmtId="0" fontId="5" fillId="43" borderId="10" xfId="0" applyFont="1" applyFill="1" applyBorder="1" applyAlignment="1" applyProtection="1">
      <alignment horizontal="center" vertical="center" textRotation="90" wrapText="1"/>
      <protection/>
    </xf>
    <xf numFmtId="0" fontId="5" fillId="43" borderId="31" xfId="0" applyFont="1" applyFill="1" applyBorder="1" applyAlignment="1" applyProtection="1">
      <alignment horizontal="center" vertical="center" textRotation="90" wrapText="1"/>
      <protection/>
    </xf>
    <xf numFmtId="10" fontId="5" fillId="43" borderId="10" xfId="0" applyNumberFormat="1" applyFont="1" applyFill="1" applyBorder="1" applyAlignment="1" applyProtection="1">
      <alignment horizontal="center" vertical="center" textRotation="90" wrapText="1"/>
      <protection/>
    </xf>
    <xf numFmtId="10" fontId="5" fillId="43" borderId="31" xfId="0" applyNumberFormat="1" applyFont="1" applyFill="1" applyBorder="1" applyAlignment="1" applyProtection="1">
      <alignment horizontal="center" vertical="center" textRotation="90" wrapText="1"/>
      <protection/>
    </xf>
    <xf numFmtId="0" fontId="5" fillId="43" borderId="21" xfId="0" applyFont="1" applyFill="1" applyBorder="1" applyAlignment="1" applyProtection="1">
      <alignment horizontal="center" vertical="center" textRotation="90" wrapText="1"/>
      <protection/>
    </xf>
    <xf numFmtId="0" fontId="5" fillId="43" borderId="32" xfId="0" applyFont="1" applyFill="1" applyBorder="1" applyAlignment="1" applyProtection="1">
      <alignment horizontal="center" vertical="center" textRotation="90" wrapText="1"/>
      <protection/>
    </xf>
    <xf numFmtId="3" fontId="5" fillId="18" borderId="22" xfId="0" applyNumberFormat="1" applyFont="1" applyFill="1" applyBorder="1" applyAlignment="1">
      <alignment horizontal="center" vertical="center" wrapText="1"/>
    </xf>
    <xf numFmtId="3" fontId="5" fillId="18" borderId="57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3" fontId="5" fillId="42" borderId="48" xfId="0" applyNumberFormat="1" applyFont="1" applyFill="1" applyBorder="1" applyAlignment="1" applyProtection="1">
      <alignment horizontal="center" vertical="center" wrapText="1"/>
      <protection/>
    </xf>
    <xf numFmtId="3" fontId="5" fillId="42" borderId="60" xfId="0" applyNumberFormat="1" applyFont="1" applyFill="1" applyBorder="1" applyAlignment="1" applyProtection="1">
      <alignment horizontal="center" vertical="center" wrapText="1"/>
      <protection/>
    </xf>
    <xf numFmtId="3" fontId="5" fillId="42" borderId="61" xfId="0" applyNumberFormat="1" applyFont="1" applyFill="1" applyBorder="1" applyAlignment="1" applyProtection="1">
      <alignment horizontal="center" vertical="center" wrapText="1"/>
      <protection/>
    </xf>
    <xf numFmtId="3" fontId="5" fillId="43" borderId="62" xfId="0" applyNumberFormat="1" applyFont="1" applyFill="1" applyBorder="1" applyAlignment="1" applyProtection="1">
      <alignment horizontal="center" vertical="center" textRotation="90" wrapText="1"/>
      <protection/>
    </xf>
    <xf numFmtId="3" fontId="5" fillId="43" borderId="41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10" xfId="0" applyFont="1" applyFill="1" applyBorder="1" applyAlignment="1">
      <alignment horizontal="center" vertical="center" textRotation="90" wrapText="1"/>
    </xf>
    <xf numFmtId="0" fontId="5" fillId="18" borderId="31" xfId="0" applyFont="1" applyFill="1" applyBorder="1" applyAlignment="1">
      <alignment horizontal="center" vertical="center" textRotation="90" wrapText="1"/>
    </xf>
    <xf numFmtId="0" fontId="5" fillId="18" borderId="21" xfId="0" applyFont="1" applyFill="1" applyBorder="1" applyAlignment="1">
      <alignment horizontal="center" vertical="center" textRotation="90" wrapText="1"/>
    </xf>
    <xf numFmtId="0" fontId="5" fillId="18" borderId="32" xfId="0" applyFont="1" applyFill="1" applyBorder="1" applyAlignment="1">
      <alignment horizontal="center" vertical="center" textRotation="90" wrapText="1"/>
    </xf>
    <xf numFmtId="3" fontId="5" fillId="42" borderId="63" xfId="0" applyNumberFormat="1" applyFont="1" applyFill="1" applyBorder="1" applyAlignment="1" applyProtection="1">
      <alignment horizontal="center" vertical="center" wrapText="1"/>
      <protection/>
    </xf>
    <xf numFmtId="0" fontId="5" fillId="18" borderId="11" xfId="0" applyFont="1" applyFill="1" applyBorder="1" applyAlignment="1">
      <alignment horizontal="center" vertical="center"/>
    </xf>
    <xf numFmtId="0" fontId="5" fillId="18" borderId="64" xfId="0" applyFont="1" applyFill="1" applyBorder="1" applyAlignment="1">
      <alignment horizontal="center" vertical="center"/>
    </xf>
    <xf numFmtId="172" fontId="5" fillId="18" borderId="20" xfId="0" applyNumberFormat="1" applyFont="1" applyFill="1" applyBorder="1" applyAlignment="1">
      <alignment horizontal="center" vertical="center" wrapText="1"/>
    </xf>
    <xf numFmtId="172" fontId="5" fillId="18" borderId="54" xfId="0" applyNumberFormat="1" applyFont="1" applyFill="1" applyBorder="1" applyAlignment="1">
      <alignment horizontal="center" vertical="center" wrapText="1"/>
    </xf>
    <xf numFmtId="172" fontId="5" fillId="18" borderId="46" xfId="0" applyNumberFormat="1" applyFont="1" applyFill="1" applyBorder="1" applyAlignment="1">
      <alignment horizontal="center" vertical="center" wrapText="1"/>
    </xf>
    <xf numFmtId="172" fontId="5" fillId="18" borderId="36" xfId="0" applyNumberFormat="1" applyFont="1" applyFill="1" applyBorder="1" applyAlignment="1">
      <alignment horizontal="center" vertical="center" wrapText="1"/>
    </xf>
    <xf numFmtId="0" fontId="5" fillId="18" borderId="11" xfId="0" applyFont="1" applyFill="1" applyBorder="1" applyAlignment="1" applyProtection="1">
      <alignment horizontal="center" vertical="center" wrapText="1"/>
      <protection locked="0"/>
    </xf>
    <xf numFmtId="0" fontId="5" fillId="18" borderId="52" xfId="0" applyFont="1" applyFill="1" applyBorder="1" applyAlignment="1" applyProtection="1">
      <alignment horizontal="center" vertical="center" wrapText="1"/>
      <protection locked="0"/>
    </xf>
    <xf numFmtId="4" fontId="5" fillId="18" borderId="10" xfId="0" applyNumberFormat="1" applyFont="1" applyFill="1" applyBorder="1" applyAlignment="1" applyProtection="1">
      <alignment horizontal="center" vertical="center" textRotation="90" wrapText="1"/>
      <protection/>
    </xf>
    <xf numFmtId="4" fontId="5" fillId="18" borderId="31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10" xfId="0" applyFont="1" applyFill="1" applyBorder="1" applyAlignment="1" applyProtection="1">
      <alignment horizontal="center" vertical="center" textRotation="90" wrapText="1"/>
      <protection/>
    </xf>
    <xf numFmtId="0" fontId="5" fillId="18" borderId="31" xfId="0" applyFont="1" applyFill="1" applyBorder="1" applyAlignment="1" applyProtection="1">
      <alignment horizontal="center" vertical="center" textRotation="90" wrapText="1"/>
      <protection/>
    </xf>
    <xf numFmtId="0" fontId="5" fillId="40" borderId="5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65" xfId="0" applyFont="1" applyFill="1" applyBorder="1" applyAlignment="1">
      <alignment horizontal="center" vertical="center" wrapText="1"/>
    </xf>
    <xf numFmtId="3" fontId="5" fillId="40" borderId="42" xfId="0" applyNumberFormat="1" applyFont="1" applyFill="1" applyBorder="1" applyAlignment="1" applyProtection="1">
      <alignment horizontal="center" vertical="center" wrapText="1"/>
      <protection/>
    </xf>
    <xf numFmtId="3" fontId="5" fillId="40" borderId="0" xfId="0" applyNumberFormat="1" applyFont="1" applyFill="1" applyBorder="1" applyAlignment="1" applyProtection="1">
      <alignment horizontal="center" vertical="center" wrapText="1"/>
      <protection/>
    </xf>
    <xf numFmtId="3" fontId="5" fillId="40" borderId="41" xfId="0" applyNumberFormat="1" applyFont="1" applyFill="1" applyBorder="1" applyAlignment="1" applyProtection="1">
      <alignment horizontal="center" vertical="center" wrapText="1"/>
      <protection/>
    </xf>
    <xf numFmtId="0" fontId="5" fillId="40" borderId="42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37" xfId="0" applyFont="1" applyFill="1" applyBorder="1" applyAlignment="1">
      <alignment horizontal="center" vertical="center" wrapText="1"/>
    </xf>
    <xf numFmtId="0" fontId="5" fillId="40" borderId="49" xfId="0" applyFont="1" applyFill="1" applyBorder="1" applyAlignment="1">
      <alignment horizontal="center" vertical="center" wrapText="1"/>
    </xf>
    <xf numFmtId="0" fontId="5" fillId="40" borderId="66" xfId="0" applyFont="1" applyFill="1" applyBorder="1" applyAlignment="1">
      <alignment horizontal="center" vertical="center" wrapText="1"/>
    </xf>
    <xf numFmtId="0" fontId="5" fillId="40" borderId="67" xfId="0" applyFont="1" applyFill="1" applyBorder="1" applyAlignment="1">
      <alignment horizontal="center" vertical="center" wrapText="1"/>
    </xf>
    <xf numFmtId="0" fontId="5" fillId="40" borderId="48" xfId="0" applyFont="1" applyFill="1" applyBorder="1" applyAlignment="1" applyProtection="1">
      <alignment horizontal="center" vertical="center" wrapText="1"/>
      <protection locked="0"/>
    </xf>
    <xf numFmtId="0" fontId="5" fillId="40" borderId="68" xfId="0" applyFont="1" applyFill="1" applyBorder="1" applyAlignment="1" applyProtection="1">
      <alignment horizontal="center" vertical="center" wrapText="1"/>
      <protection locked="0"/>
    </xf>
    <xf numFmtId="0" fontId="5" fillId="40" borderId="60" xfId="0" applyFont="1" applyFill="1" applyBorder="1" applyAlignment="1" applyProtection="1">
      <alignment horizontal="center" vertical="center" wrapText="1"/>
      <protection locked="0"/>
    </xf>
    <xf numFmtId="0" fontId="5" fillId="40" borderId="49" xfId="0" applyFont="1" applyFill="1" applyBorder="1" applyAlignment="1" applyProtection="1">
      <alignment horizontal="center" vertical="center" wrapText="1"/>
      <protection locked="0"/>
    </xf>
    <xf numFmtId="0" fontId="5" fillId="40" borderId="66" xfId="0" applyFont="1" applyFill="1" applyBorder="1" applyAlignment="1" applyProtection="1">
      <alignment horizontal="center" vertical="center" wrapText="1"/>
      <protection locked="0"/>
    </xf>
    <xf numFmtId="0" fontId="5" fillId="40" borderId="67" xfId="0" applyFont="1" applyFill="1" applyBorder="1" applyAlignment="1" applyProtection="1">
      <alignment horizontal="center" vertical="center" wrapText="1"/>
      <protection locked="0"/>
    </xf>
    <xf numFmtId="0" fontId="5" fillId="46" borderId="58" xfId="0" applyFont="1" applyFill="1" applyBorder="1" applyAlignment="1">
      <alignment horizontal="center" vertical="center"/>
    </xf>
    <xf numFmtId="0" fontId="5" fillId="46" borderId="57" xfId="0" applyFont="1" applyFill="1" applyBorder="1" applyAlignment="1">
      <alignment horizontal="center" vertical="center"/>
    </xf>
    <xf numFmtId="0" fontId="5" fillId="46" borderId="5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2 2" xfId="53"/>
    <cellStyle name="Normal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CC188"/>
  <sheetViews>
    <sheetView view="pageBreakPreview" zoomScale="70" zoomScaleNormal="60" zoomScaleSheetLayoutView="70" zoomScalePageLayoutView="0" workbookViewId="0" topLeftCell="A1">
      <selection activeCell="R10" sqref="R10"/>
    </sheetView>
  </sheetViews>
  <sheetFormatPr defaultColWidth="11.421875" defaultRowHeight="15"/>
  <cols>
    <col min="1" max="1" width="5.7109375" style="177" customWidth="1"/>
    <col min="2" max="2" width="35.7109375" style="176" customWidth="1"/>
    <col min="3" max="3" width="28.00390625" style="176" customWidth="1"/>
    <col min="4" max="4" width="40.8515625" style="176" customWidth="1"/>
    <col min="5" max="5" width="30.7109375" style="320" customWidth="1"/>
    <col min="6" max="6" width="51.00390625" style="176" customWidth="1"/>
    <col min="7" max="7" width="50.8515625" style="176" customWidth="1"/>
    <col min="8" max="8" width="13.00390625" style="176" customWidth="1"/>
    <col min="9" max="10" width="60.8515625" style="177" customWidth="1"/>
    <col min="11" max="11" width="31.140625" style="177" customWidth="1"/>
    <col min="12" max="12" width="36.57421875" style="177" customWidth="1"/>
    <col min="13" max="13" width="50.8515625" style="320" customWidth="1"/>
    <col min="14" max="15" width="34.00390625" style="177" customWidth="1"/>
    <col min="16" max="16" width="11.28125" style="176" bestFit="1" customWidth="1"/>
    <col min="17" max="17" width="35.57421875" style="176" customWidth="1"/>
    <col min="18" max="18" width="75.7109375" style="176" customWidth="1"/>
    <col min="19" max="20" width="35.7109375" style="177" customWidth="1"/>
    <col min="21" max="21" width="60.8515625" style="177" customWidth="1"/>
    <col min="22" max="22" width="41.8515625" style="177" customWidth="1"/>
    <col min="23" max="23" width="20.7109375" style="177" customWidth="1"/>
    <col min="24" max="24" width="35.8515625" style="177" customWidth="1"/>
    <col min="25" max="25" width="18.00390625" style="177" bestFit="1" customWidth="1"/>
    <col min="26" max="26" width="27.7109375" style="177" bestFit="1" customWidth="1"/>
    <col min="27" max="27" width="35.7109375" style="320" customWidth="1"/>
    <col min="28" max="28" width="30.7109375" style="320" customWidth="1"/>
    <col min="29" max="29" width="25.421875" style="177" bestFit="1" customWidth="1"/>
    <col min="30" max="30" width="35.7109375" style="177" customWidth="1"/>
    <col min="31" max="31" width="30.7109375" style="320" customWidth="1"/>
    <col min="32" max="32" width="25.421875" style="177" bestFit="1" customWidth="1"/>
    <col min="33" max="33" width="35.7109375" style="177" customWidth="1"/>
    <col min="34" max="34" width="30.7109375" style="320" customWidth="1"/>
    <col min="35" max="35" width="25.421875" style="177" bestFit="1" customWidth="1"/>
    <col min="36" max="36" width="35.7109375" style="177" customWidth="1"/>
    <col min="37" max="37" width="30.7109375" style="320" customWidth="1"/>
    <col min="38" max="38" width="25.421875" style="177" bestFit="1" customWidth="1"/>
    <col min="39" max="39" width="35.7109375" style="177" customWidth="1"/>
    <col min="40" max="40" width="35.8515625" style="176" customWidth="1"/>
    <col min="41" max="41" width="30.7109375" style="177" customWidth="1"/>
    <col min="42" max="50" width="35.8515625" style="177" customWidth="1"/>
    <col min="51" max="51" width="30.7109375" style="177" customWidth="1"/>
    <col min="52" max="60" width="35.8515625" style="177" customWidth="1"/>
    <col min="61" max="61" width="30.7109375" style="177" customWidth="1"/>
    <col min="62" max="70" width="35.8515625" style="177" customWidth="1"/>
    <col min="71" max="71" width="30.7109375" style="177" customWidth="1"/>
    <col min="72" max="80" width="35.8515625" style="177" customWidth="1"/>
    <col min="81" max="81" width="35.57421875" style="177" customWidth="1"/>
    <col min="82" max="16384" width="11.421875" style="177" customWidth="1"/>
  </cols>
  <sheetData>
    <row r="1" ht="16.5" thickBot="1"/>
    <row r="2" spans="2:81" ht="23.25">
      <c r="B2" s="576" t="s">
        <v>609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577"/>
      <c r="BQ2" s="577"/>
      <c r="BR2" s="577"/>
      <c r="BS2" s="577"/>
      <c r="BT2" s="577"/>
      <c r="BU2" s="577"/>
      <c r="BV2" s="577"/>
      <c r="BW2" s="577"/>
      <c r="BX2" s="577"/>
      <c r="BY2" s="577"/>
      <c r="BZ2" s="577"/>
      <c r="CA2" s="577"/>
      <c r="CB2" s="577"/>
      <c r="CC2" s="578"/>
    </row>
    <row r="3" spans="2:81" ht="23.25">
      <c r="B3" s="579" t="s">
        <v>610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1"/>
    </row>
    <row r="4" spans="2:81" ht="23.25">
      <c r="B4" s="579" t="s">
        <v>9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  <c r="BH4" s="580"/>
      <c r="BI4" s="580"/>
      <c r="BJ4" s="580"/>
      <c r="BK4" s="580"/>
      <c r="BL4" s="580"/>
      <c r="BM4" s="580"/>
      <c r="BN4" s="580"/>
      <c r="BO4" s="580"/>
      <c r="BP4" s="580"/>
      <c r="BQ4" s="580"/>
      <c r="BR4" s="580"/>
      <c r="BS4" s="580"/>
      <c r="BT4" s="580"/>
      <c r="BU4" s="580"/>
      <c r="BV4" s="580"/>
      <c r="BW4" s="580"/>
      <c r="BX4" s="580"/>
      <c r="BY4" s="580"/>
      <c r="BZ4" s="580"/>
      <c r="CA4" s="580"/>
      <c r="CB4" s="580"/>
      <c r="CC4" s="581"/>
    </row>
    <row r="5" spans="2:81" ht="15.75">
      <c r="B5" s="500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2"/>
      <c r="BJ5" s="582"/>
      <c r="BK5" s="582"/>
      <c r="BL5" s="582"/>
      <c r="BM5" s="582"/>
      <c r="BN5" s="582"/>
      <c r="BO5" s="582"/>
      <c r="BP5" s="582"/>
      <c r="BQ5" s="582"/>
      <c r="BR5" s="582"/>
      <c r="BS5" s="582"/>
      <c r="BT5" s="582"/>
      <c r="BU5" s="582"/>
      <c r="BV5" s="582"/>
      <c r="BW5" s="582"/>
      <c r="BX5" s="582"/>
      <c r="BY5" s="582"/>
      <c r="BZ5" s="582"/>
      <c r="CA5" s="582"/>
      <c r="CB5" s="582"/>
      <c r="CC5" s="583"/>
    </row>
    <row r="6" spans="2:81" s="176" customFormat="1" ht="78" customHeight="1" thickBot="1">
      <c r="B6" s="93" t="s">
        <v>105</v>
      </c>
      <c r="C6" s="94" t="s">
        <v>14</v>
      </c>
      <c r="D6" s="95" t="s">
        <v>1</v>
      </c>
      <c r="E6" s="135" t="s">
        <v>15</v>
      </c>
      <c r="F6" s="96" t="s">
        <v>2</v>
      </c>
      <c r="G6" s="96" t="s">
        <v>108</v>
      </c>
      <c r="H6" s="97" t="s">
        <v>6</v>
      </c>
      <c r="I6" s="97" t="s">
        <v>11</v>
      </c>
      <c r="J6" s="97" t="s">
        <v>12</v>
      </c>
      <c r="K6" s="97" t="s">
        <v>10</v>
      </c>
      <c r="L6" s="97" t="s">
        <v>44</v>
      </c>
      <c r="M6" s="136" t="s">
        <v>13</v>
      </c>
      <c r="N6" s="97" t="s">
        <v>16</v>
      </c>
      <c r="O6" s="97" t="s">
        <v>17</v>
      </c>
      <c r="P6" s="98" t="s">
        <v>7</v>
      </c>
      <c r="Q6" s="98" t="s">
        <v>3</v>
      </c>
      <c r="R6" s="98" t="s">
        <v>58</v>
      </c>
      <c r="S6" s="98" t="s">
        <v>98</v>
      </c>
      <c r="T6" s="98" t="s">
        <v>99</v>
      </c>
      <c r="U6" s="98" t="s">
        <v>18</v>
      </c>
      <c r="V6" s="98" t="s">
        <v>19</v>
      </c>
      <c r="W6" s="98" t="s">
        <v>4</v>
      </c>
      <c r="X6" s="98" t="s">
        <v>8</v>
      </c>
      <c r="Y6" s="98" t="s">
        <v>20</v>
      </c>
      <c r="Z6" s="98" t="s">
        <v>21</v>
      </c>
      <c r="AA6" s="134" t="s">
        <v>22</v>
      </c>
      <c r="AB6" s="138" t="s">
        <v>23</v>
      </c>
      <c r="AC6" s="99" t="s">
        <v>27</v>
      </c>
      <c r="AD6" s="99" t="s">
        <v>28</v>
      </c>
      <c r="AE6" s="139" t="s">
        <v>24</v>
      </c>
      <c r="AF6" s="100" t="s">
        <v>29</v>
      </c>
      <c r="AG6" s="100" t="s">
        <v>30</v>
      </c>
      <c r="AH6" s="283" t="s">
        <v>25</v>
      </c>
      <c r="AI6" s="291" t="s">
        <v>31</v>
      </c>
      <c r="AJ6" s="291" t="s">
        <v>32</v>
      </c>
      <c r="AK6" s="297" t="s">
        <v>26</v>
      </c>
      <c r="AL6" s="296" t="s">
        <v>33</v>
      </c>
      <c r="AM6" s="296" t="s">
        <v>34</v>
      </c>
      <c r="AN6" s="101" t="s">
        <v>35</v>
      </c>
      <c r="AO6" s="99" t="s">
        <v>36</v>
      </c>
      <c r="AP6" s="102" t="s">
        <v>75</v>
      </c>
      <c r="AQ6" s="102" t="s">
        <v>76</v>
      </c>
      <c r="AR6" s="102" t="s">
        <v>77</v>
      </c>
      <c r="AS6" s="102" t="s">
        <v>78</v>
      </c>
      <c r="AT6" s="102" t="s">
        <v>79</v>
      </c>
      <c r="AU6" s="102" t="s">
        <v>80</v>
      </c>
      <c r="AV6" s="102" t="s">
        <v>81</v>
      </c>
      <c r="AW6" s="102" t="s">
        <v>82</v>
      </c>
      <c r="AX6" s="99" t="s">
        <v>37</v>
      </c>
      <c r="AY6" s="100" t="s">
        <v>38</v>
      </c>
      <c r="AZ6" s="103" t="s">
        <v>75</v>
      </c>
      <c r="BA6" s="103" t="s">
        <v>76</v>
      </c>
      <c r="BB6" s="103" t="s">
        <v>77</v>
      </c>
      <c r="BC6" s="103" t="s">
        <v>78</v>
      </c>
      <c r="BD6" s="103" t="s">
        <v>79</v>
      </c>
      <c r="BE6" s="103" t="s">
        <v>80</v>
      </c>
      <c r="BF6" s="103" t="s">
        <v>81</v>
      </c>
      <c r="BG6" s="103" t="s">
        <v>82</v>
      </c>
      <c r="BH6" s="100" t="s">
        <v>39</v>
      </c>
      <c r="BI6" s="291" t="s">
        <v>40</v>
      </c>
      <c r="BJ6" s="104" t="s">
        <v>75</v>
      </c>
      <c r="BK6" s="104" t="s">
        <v>76</v>
      </c>
      <c r="BL6" s="104" t="s">
        <v>77</v>
      </c>
      <c r="BM6" s="104" t="s">
        <v>78</v>
      </c>
      <c r="BN6" s="104" t="s">
        <v>79</v>
      </c>
      <c r="BO6" s="104" t="s">
        <v>80</v>
      </c>
      <c r="BP6" s="104" t="s">
        <v>81</v>
      </c>
      <c r="BQ6" s="104" t="s">
        <v>82</v>
      </c>
      <c r="BR6" s="291" t="s">
        <v>41</v>
      </c>
      <c r="BS6" s="296" t="s">
        <v>42</v>
      </c>
      <c r="BT6" s="105" t="s">
        <v>75</v>
      </c>
      <c r="BU6" s="105" t="s">
        <v>76</v>
      </c>
      <c r="BV6" s="105" t="s">
        <v>77</v>
      </c>
      <c r="BW6" s="105" t="s">
        <v>78</v>
      </c>
      <c r="BX6" s="105" t="s">
        <v>79</v>
      </c>
      <c r="BY6" s="105" t="s">
        <v>80</v>
      </c>
      <c r="BZ6" s="105" t="s">
        <v>81</v>
      </c>
      <c r="CA6" s="105" t="s">
        <v>82</v>
      </c>
      <c r="CB6" s="296" t="s">
        <v>43</v>
      </c>
      <c r="CC6" s="106" t="s">
        <v>5</v>
      </c>
    </row>
    <row r="7" spans="2:81" ht="30">
      <c r="B7" s="498" t="s">
        <v>194</v>
      </c>
      <c r="C7" s="481">
        <f>SUM(E7:E106)</f>
        <v>0.6656321041888049</v>
      </c>
      <c r="D7" s="490" t="s">
        <v>195</v>
      </c>
      <c r="E7" s="464">
        <f>SUM(M7:M16)</f>
        <v>0.5559117007411664</v>
      </c>
      <c r="F7" s="569" t="s">
        <v>196</v>
      </c>
      <c r="G7" s="288" t="s">
        <v>200</v>
      </c>
      <c r="H7" s="288">
        <v>1</v>
      </c>
      <c r="I7" s="314" t="s">
        <v>197</v>
      </c>
      <c r="J7" s="314" t="s">
        <v>198</v>
      </c>
      <c r="K7" s="380">
        <v>0.8</v>
      </c>
      <c r="L7" s="180">
        <v>0.9</v>
      </c>
      <c r="M7" s="321">
        <f>SUM(AA7)</f>
        <v>0.07368507649004064</v>
      </c>
      <c r="N7" s="180">
        <v>0.85</v>
      </c>
      <c r="O7" s="180">
        <v>0.9</v>
      </c>
      <c r="P7" s="288">
        <v>1</v>
      </c>
      <c r="Q7" s="288" t="s">
        <v>199</v>
      </c>
      <c r="R7" s="288" t="s">
        <v>200</v>
      </c>
      <c r="S7" s="314"/>
      <c r="T7" s="314"/>
      <c r="U7" s="314" t="s">
        <v>201</v>
      </c>
      <c r="V7" s="314" t="s">
        <v>202</v>
      </c>
      <c r="W7" s="314" t="s">
        <v>203</v>
      </c>
      <c r="X7" s="314" t="s">
        <v>204</v>
      </c>
      <c r="Y7" s="314">
        <v>240</v>
      </c>
      <c r="Z7" s="314">
        <v>260</v>
      </c>
      <c r="AA7" s="321">
        <f>IF(AN7,100%/(SUM($AN$7:$AN$187))*AN7,0.0001%)</f>
        <v>0.07368507649004064</v>
      </c>
      <c r="AB7" s="322">
        <f>(100%/(SUM($AO$7:$AO$16))*AO7)*(SUM($AA$7:$AA$16))</f>
        <v>0.06871838893828633</v>
      </c>
      <c r="AC7" s="323">
        <v>240</v>
      </c>
      <c r="AD7" s="323"/>
      <c r="AE7" s="322">
        <f>(100%/(SUM($AY$7:$AY$16))*AY7)*(SUM($AA$7:$AA$16))</f>
        <v>0.07368587178762141</v>
      </c>
      <c r="AF7" s="323">
        <v>250</v>
      </c>
      <c r="AG7" s="323"/>
      <c r="AH7" s="322">
        <f>(100%/(SUM($BI$7:$BI$16))*BI7)*(SUM($AA$7:$AA$16))</f>
        <v>0.07368587178762141</v>
      </c>
      <c r="AI7" s="323">
        <v>255</v>
      </c>
      <c r="AJ7" s="323"/>
      <c r="AK7" s="322">
        <f>(100%/(SUM($BS$7:$BS$16))*BS7)*(SUM($AA$7:$AA$16))</f>
        <v>0.07855307892980319</v>
      </c>
      <c r="AL7" s="314">
        <v>260</v>
      </c>
      <c r="AM7" s="314"/>
      <c r="AN7" s="181">
        <f>SUM(AO7,AY7,BI7,BS7)</f>
        <v>260000000</v>
      </c>
      <c r="AO7" s="182">
        <f>SUM(AP7:AW7)</f>
        <v>60000000</v>
      </c>
      <c r="AP7" s="182"/>
      <c r="AQ7" s="182">
        <v>60000000</v>
      </c>
      <c r="AR7" s="182"/>
      <c r="AS7" s="182"/>
      <c r="AT7" s="182"/>
      <c r="AU7" s="182"/>
      <c r="AV7" s="182"/>
      <c r="AW7" s="182"/>
      <c r="AX7" s="182"/>
      <c r="AY7" s="182">
        <f>SUM(AZ7:BG7)</f>
        <v>65000000</v>
      </c>
      <c r="AZ7" s="182"/>
      <c r="BA7" s="182">
        <v>65000000</v>
      </c>
      <c r="BB7" s="182"/>
      <c r="BC7" s="182"/>
      <c r="BD7" s="182"/>
      <c r="BE7" s="182"/>
      <c r="BF7" s="182"/>
      <c r="BG7" s="182"/>
      <c r="BH7" s="182"/>
      <c r="BI7" s="182">
        <f>SUM(BJ7:BQ7)</f>
        <v>65000000</v>
      </c>
      <c r="BJ7" s="182"/>
      <c r="BK7" s="182">
        <v>65000000</v>
      </c>
      <c r="BL7" s="182"/>
      <c r="BM7" s="182"/>
      <c r="BN7" s="182"/>
      <c r="BO7" s="182"/>
      <c r="BP7" s="182"/>
      <c r="BQ7" s="182"/>
      <c r="BR7" s="182"/>
      <c r="BS7" s="182">
        <f>SUM(BT7:CA7)</f>
        <v>70000000</v>
      </c>
      <c r="BT7" s="182"/>
      <c r="BU7" s="182">
        <v>70000000</v>
      </c>
      <c r="BV7" s="182"/>
      <c r="BW7" s="182"/>
      <c r="BX7" s="182"/>
      <c r="BY7" s="182"/>
      <c r="BZ7" s="182"/>
      <c r="CA7" s="182"/>
      <c r="CB7" s="182"/>
      <c r="CC7" s="183"/>
    </row>
    <row r="8" spans="2:81" ht="75">
      <c r="B8" s="499"/>
      <c r="C8" s="482"/>
      <c r="D8" s="540"/>
      <c r="E8" s="575"/>
      <c r="F8" s="441"/>
      <c r="G8" s="440" t="s">
        <v>756</v>
      </c>
      <c r="H8" s="473">
        <v>2</v>
      </c>
      <c r="I8" s="446" t="s">
        <v>761</v>
      </c>
      <c r="J8" s="446" t="s">
        <v>198</v>
      </c>
      <c r="K8" s="438">
        <v>0.9</v>
      </c>
      <c r="L8" s="438">
        <v>0.9</v>
      </c>
      <c r="M8" s="439">
        <f>SUM(AA8:AA10)</f>
        <v>0.024941564350475294</v>
      </c>
      <c r="N8" s="438">
        <v>0.9</v>
      </c>
      <c r="O8" s="438" t="s">
        <v>765</v>
      </c>
      <c r="P8" s="290">
        <v>2</v>
      </c>
      <c r="Q8" s="290" t="s">
        <v>205</v>
      </c>
      <c r="R8" s="290" t="s">
        <v>206</v>
      </c>
      <c r="S8" s="299"/>
      <c r="T8" s="299"/>
      <c r="U8" s="367" t="s">
        <v>630</v>
      </c>
      <c r="V8" s="299" t="s">
        <v>631</v>
      </c>
      <c r="W8" s="381" t="s">
        <v>209</v>
      </c>
      <c r="X8" s="299" t="s">
        <v>629</v>
      </c>
      <c r="Y8" s="302">
        <v>1</v>
      </c>
      <c r="Z8" s="302">
        <v>1</v>
      </c>
      <c r="AA8" s="324">
        <f aca="true" t="shared" si="0" ref="AA8:AA71">IF(AN8,100%/(SUM($AN$7:$AN$187))*AN8,0.0001%)</f>
        <v>1E-06</v>
      </c>
      <c r="AB8" s="324">
        <f aca="true" t="shared" si="1" ref="AB8:AB15">(100%/(SUM($AO$7:$AO$16))*AO8)*(SUM($AA$7:$AA$16))</f>
        <v>0</v>
      </c>
      <c r="AC8" s="302">
        <v>1</v>
      </c>
      <c r="AD8" s="299"/>
      <c r="AE8" s="324">
        <f aca="true" t="shared" si="2" ref="AE8:AE16">(100%/(SUM($AY$7:$AY$16))*AY8)*(SUM($AA$7:$AA$16))</f>
        <v>0</v>
      </c>
      <c r="AF8" s="302">
        <v>1</v>
      </c>
      <c r="AG8" s="299"/>
      <c r="AH8" s="324">
        <f aca="true" t="shared" si="3" ref="AH8:AH16">(100%/(SUM($BI$7:$BI$16))*BI8)*(SUM($AA$7:$AA$16))</f>
        <v>0</v>
      </c>
      <c r="AI8" s="302">
        <v>1</v>
      </c>
      <c r="AJ8" s="299"/>
      <c r="AK8" s="324">
        <f aca="true" t="shared" si="4" ref="AK8:AK16">(100%/(SUM($BS$7:$BS$16))*BS8)*(SUM($AA$7:$AA$16))</f>
        <v>0</v>
      </c>
      <c r="AL8" s="302">
        <v>1</v>
      </c>
      <c r="AM8" s="299"/>
      <c r="AN8" s="191">
        <f>(AO8+AY8+BI8+BS8)</f>
        <v>0</v>
      </c>
      <c r="AO8" s="192">
        <f>(AP8+AQ8+AR8+AS8+AT8+AU8+AV8+AW8)</f>
        <v>0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>
        <f>(AZ8+BA8+BB8+BC8+BD8+BE8+BF8+BG8)</f>
        <v>0</v>
      </c>
      <c r="AZ8" s="192"/>
      <c r="BA8" s="192"/>
      <c r="BB8" s="192"/>
      <c r="BC8" s="192"/>
      <c r="BD8" s="192"/>
      <c r="BE8" s="192"/>
      <c r="BF8" s="192"/>
      <c r="BG8" s="192"/>
      <c r="BH8" s="192"/>
      <c r="BI8" s="192">
        <f>(BJ8+BK8+BL8+BM8+BN8+BO8+BP8+BQ8)</f>
        <v>0</v>
      </c>
      <c r="BJ8" s="192"/>
      <c r="BK8" s="192"/>
      <c r="BL8" s="192"/>
      <c r="BM8" s="192"/>
      <c r="BN8" s="192"/>
      <c r="BO8" s="192"/>
      <c r="BP8" s="192"/>
      <c r="BQ8" s="192"/>
      <c r="BR8" s="192"/>
      <c r="BS8" s="192">
        <f>(BT8+BU8+BV8+BW8+BX8+BY8+BZ8+CA8)</f>
        <v>0</v>
      </c>
      <c r="BT8" s="192"/>
      <c r="BU8" s="192"/>
      <c r="BV8" s="192"/>
      <c r="BW8" s="192"/>
      <c r="BX8" s="192"/>
      <c r="BY8" s="192"/>
      <c r="BZ8" s="192"/>
      <c r="CA8" s="192"/>
      <c r="CB8" s="192"/>
      <c r="CC8" s="193" t="s">
        <v>447</v>
      </c>
    </row>
    <row r="9" spans="2:81" ht="30">
      <c r="B9" s="500"/>
      <c r="C9" s="482"/>
      <c r="D9" s="491"/>
      <c r="E9" s="439"/>
      <c r="F9" s="441"/>
      <c r="G9" s="442"/>
      <c r="H9" s="473"/>
      <c r="I9" s="446"/>
      <c r="J9" s="446"/>
      <c r="K9" s="446"/>
      <c r="L9" s="438"/>
      <c r="M9" s="439"/>
      <c r="N9" s="438"/>
      <c r="O9" s="438"/>
      <c r="P9" s="290">
        <v>3</v>
      </c>
      <c r="Q9" s="290" t="s">
        <v>205</v>
      </c>
      <c r="R9" s="290" t="s">
        <v>206</v>
      </c>
      <c r="S9" s="299"/>
      <c r="T9" s="299"/>
      <c r="U9" s="299" t="s">
        <v>207</v>
      </c>
      <c r="V9" s="299" t="s">
        <v>208</v>
      </c>
      <c r="W9" s="299" t="s">
        <v>209</v>
      </c>
      <c r="X9" s="299" t="s">
        <v>204</v>
      </c>
      <c r="Y9" s="299">
        <v>1100</v>
      </c>
      <c r="Z9" s="299">
        <v>1100</v>
      </c>
      <c r="AA9" s="324">
        <f t="shared" si="0"/>
        <v>0.024939564350475292</v>
      </c>
      <c r="AB9" s="324">
        <f t="shared" si="1"/>
        <v>0.025196742610704988</v>
      </c>
      <c r="AC9" s="299">
        <v>1100</v>
      </c>
      <c r="AD9" s="299"/>
      <c r="AE9" s="324">
        <f t="shared" si="2"/>
        <v>0.02493983352811802</v>
      </c>
      <c r="AF9" s="299" t="s">
        <v>663</v>
      </c>
      <c r="AG9" s="299"/>
      <c r="AH9" s="324">
        <f t="shared" si="3"/>
        <v>0.02493983352811802</v>
      </c>
      <c r="AI9" s="299">
        <v>1100</v>
      </c>
      <c r="AJ9" s="299"/>
      <c r="AK9" s="324">
        <f t="shared" si="4"/>
        <v>0.02468811052079529</v>
      </c>
      <c r="AL9" s="299">
        <v>1100</v>
      </c>
      <c r="AM9" s="299"/>
      <c r="AN9" s="191">
        <f aca="true" t="shared" si="5" ref="AN9:AN39">SUM(AO9,AY9,BI9,BS9)</f>
        <v>88000000</v>
      </c>
      <c r="AO9" s="192">
        <f aca="true" t="shared" si="6" ref="AO9:AO33">SUM(AP9:AW9)</f>
        <v>22000000</v>
      </c>
      <c r="AP9" s="192"/>
      <c r="AQ9" s="192">
        <v>22000000</v>
      </c>
      <c r="AR9" s="192"/>
      <c r="AS9" s="192"/>
      <c r="AT9" s="192"/>
      <c r="AU9" s="192"/>
      <c r="AV9" s="192"/>
      <c r="AW9" s="192"/>
      <c r="AX9" s="192"/>
      <c r="AY9" s="192">
        <f aca="true" t="shared" si="7" ref="AY9:AY39">SUM(AZ9:BG9)</f>
        <v>22000000</v>
      </c>
      <c r="AZ9" s="192"/>
      <c r="BA9" s="192">
        <v>22000000</v>
      </c>
      <c r="BB9" s="192"/>
      <c r="BC9" s="192"/>
      <c r="BD9" s="192"/>
      <c r="BE9" s="192"/>
      <c r="BF9" s="192"/>
      <c r="BG9" s="192"/>
      <c r="BH9" s="192"/>
      <c r="BI9" s="192">
        <f aca="true" t="shared" si="8" ref="BI9:BI39">SUM(BJ9:BQ9)</f>
        <v>22000000</v>
      </c>
      <c r="BJ9" s="192"/>
      <c r="BK9" s="192">
        <v>22000000</v>
      </c>
      <c r="BL9" s="192"/>
      <c r="BM9" s="192"/>
      <c r="BN9" s="192"/>
      <c r="BO9" s="192"/>
      <c r="BP9" s="192"/>
      <c r="BQ9" s="192"/>
      <c r="BR9" s="192"/>
      <c r="BS9" s="192">
        <f aca="true" t="shared" si="9" ref="BS9:BS39">SUM(BT9:CA9)</f>
        <v>22000000</v>
      </c>
      <c r="BT9" s="192"/>
      <c r="BU9" s="192">
        <v>22000000</v>
      </c>
      <c r="BV9" s="192"/>
      <c r="BW9" s="192"/>
      <c r="BX9" s="192"/>
      <c r="BY9" s="192"/>
      <c r="BZ9" s="192"/>
      <c r="CA9" s="192"/>
      <c r="CB9" s="192"/>
      <c r="CC9" s="193"/>
    </row>
    <row r="10" spans="2:81" ht="75">
      <c r="B10" s="500"/>
      <c r="C10" s="482"/>
      <c r="D10" s="491"/>
      <c r="E10" s="439"/>
      <c r="F10" s="441"/>
      <c r="G10" s="440"/>
      <c r="H10" s="473"/>
      <c r="I10" s="446"/>
      <c r="J10" s="446"/>
      <c r="K10" s="446"/>
      <c r="L10" s="438"/>
      <c r="M10" s="439"/>
      <c r="N10" s="438"/>
      <c r="O10" s="438"/>
      <c r="P10" s="290">
        <v>4</v>
      </c>
      <c r="Q10" s="290" t="s">
        <v>725</v>
      </c>
      <c r="R10" s="290" t="s">
        <v>726</v>
      </c>
      <c r="S10" s="299"/>
      <c r="T10" s="299"/>
      <c r="U10" s="299" t="s">
        <v>632</v>
      </c>
      <c r="V10" s="299" t="s">
        <v>633</v>
      </c>
      <c r="W10" s="381" t="s">
        <v>209</v>
      </c>
      <c r="X10" s="299" t="s">
        <v>629</v>
      </c>
      <c r="Y10" s="302">
        <v>1</v>
      </c>
      <c r="Z10" s="302">
        <v>1</v>
      </c>
      <c r="AA10" s="324">
        <f t="shared" si="0"/>
        <v>1E-06</v>
      </c>
      <c r="AB10" s="324">
        <f t="shared" si="1"/>
        <v>0</v>
      </c>
      <c r="AC10" s="302">
        <v>1</v>
      </c>
      <c r="AD10" s="299"/>
      <c r="AE10" s="324">
        <f t="shared" si="2"/>
        <v>0</v>
      </c>
      <c r="AF10" s="302">
        <v>1</v>
      </c>
      <c r="AG10" s="299"/>
      <c r="AH10" s="324">
        <f t="shared" si="3"/>
        <v>0</v>
      </c>
      <c r="AI10" s="302">
        <v>1</v>
      </c>
      <c r="AJ10" s="299"/>
      <c r="AK10" s="324">
        <f t="shared" si="4"/>
        <v>0</v>
      </c>
      <c r="AL10" s="302">
        <v>1</v>
      </c>
      <c r="AM10" s="299"/>
      <c r="AN10" s="191">
        <f>(AO10+AY10+BI10+BS10)</f>
        <v>0</v>
      </c>
      <c r="AO10" s="192">
        <f>(AP10+AQ10+AR10+AS10+AT10+AU10+AV10+AW10)</f>
        <v>0</v>
      </c>
      <c r="AP10" s="192"/>
      <c r="AQ10" s="192"/>
      <c r="AR10" s="192"/>
      <c r="AS10" s="192"/>
      <c r="AT10" s="192"/>
      <c r="AU10" s="192"/>
      <c r="AV10" s="192"/>
      <c r="AW10" s="192"/>
      <c r="AX10" s="192"/>
      <c r="AY10" s="192">
        <f>(AZ10+BA10+BB10+BC10+BD10+BE10+BF10+BG10)</f>
        <v>0</v>
      </c>
      <c r="AZ10" s="192"/>
      <c r="BA10" s="192"/>
      <c r="BB10" s="192"/>
      <c r="BC10" s="192"/>
      <c r="BD10" s="192"/>
      <c r="BE10" s="192"/>
      <c r="BF10" s="192"/>
      <c r="BG10" s="192"/>
      <c r="BH10" s="192"/>
      <c r="BI10" s="192">
        <f>(BJ10+BK10+BL10+BM10+BN10+BO10+BP10+BQ10)</f>
        <v>0</v>
      </c>
      <c r="BJ10" s="192"/>
      <c r="BK10" s="192"/>
      <c r="BL10" s="192"/>
      <c r="BM10" s="192"/>
      <c r="BN10" s="192"/>
      <c r="BO10" s="192"/>
      <c r="BP10" s="192"/>
      <c r="BQ10" s="192"/>
      <c r="BR10" s="192"/>
      <c r="BS10" s="192">
        <f>(BT10+BU10+BV10+BW10+BX10+BY10+BZ10+CA10)</f>
        <v>0</v>
      </c>
      <c r="BT10" s="192"/>
      <c r="BU10" s="192"/>
      <c r="BV10" s="192"/>
      <c r="BW10" s="192"/>
      <c r="BX10" s="192"/>
      <c r="BY10" s="192"/>
      <c r="BZ10" s="192"/>
      <c r="CA10" s="192"/>
      <c r="CB10" s="192"/>
      <c r="CC10" s="193" t="s">
        <v>448</v>
      </c>
    </row>
    <row r="11" spans="2:81" ht="31.5">
      <c r="B11" s="500"/>
      <c r="C11" s="482"/>
      <c r="D11" s="491"/>
      <c r="E11" s="439"/>
      <c r="F11" s="441"/>
      <c r="G11" s="441"/>
      <c r="H11" s="291">
        <v>3</v>
      </c>
      <c r="I11" s="299" t="s">
        <v>762</v>
      </c>
      <c r="J11" s="299" t="s">
        <v>763</v>
      </c>
      <c r="K11" s="299">
        <v>42</v>
      </c>
      <c r="L11" s="299">
        <v>50</v>
      </c>
      <c r="M11" s="324">
        <f>SUM(AA11)</f>
        <v>1E-06</v>
      </c>
      <c r="N11" s="299">
        <v>46</v>
      </c>
      <c r="O11" s="299">
        <v>50</v>
      </c>
      <c r="P11" s="290">
        <v>5</v>
      </c>
      <c r="Q11" s="290" t="s">
        <v>702</v>
      </c>
      <c r="R11" s="290" t="s">
        <v>703</v>
      </c>
      <c r="S11" s="299"/>
      <c r="T11" s="299"/>
      <c r="U11" s="299" t="s">
        <v>700</v>
      </c>
      <c r="V11" s="299" t="s">
        <v>701</v>
      </c>
      <c r="W11" s="299" t="s">
        <v>203</v>
      </c>
      <c r="X11" s="299" t="s">
        <v>204</v>
      </c>
      <c r="Y11" s="299">
        <v>4</v>
      </c>
      <c r="Z11" s="299">
        <v>4</v>
      </c>
      <c r="AA11" s="324">
        <f t="shared" si="0"/>
        <v>1E-06</v>
      </c>
      <c r="AB11" s="324">
        <f t="shared" si="1"/>
        <v>0</v>
      </c>
      <c r="AC11" s="299">
        <v>1</v>
      </c>
      <c r="AD11" s="299"/>
      <c r="AE11" s="324">
        <f t="shared" si="2"/>
        <v>0</v>
      </c>
      <c r="AF11" s="299">
        <v>1</v>
      </c>
      <c r="AG11" s="299"/>
      <c r="AH11" s="324">
        <f t="shared" si="3"/>
        <v>0</v>
      </c>
      <c r="AI11" s="299">
        <v>1</v>
      </c>
      <c r="AJ11" s="299"/>
      <c r="AK11" s="324">
        <f t="shared" si="4"/>
        <v>0</v>
      </c>
      <c r="AL11" s="299">
        <v>1</v>
      </c>
      <c r="AM11" s="299"/>
      <c r="AN11" s="191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3"/>
    </row>
    <row r="12" spans="2:81" ht="31.5">
      <c r="B12" s="500"/>
      <c r="C12" s="482"/>
      <c r="D12" s="491"/>
      <c r="E12" s="439"/>
      <c r="F12" s="473" t="s">
        <v>210</v>
      </c>
      <c r="G12" s="441"/>
      <c r="H12" s="440">
        <v>4</v>
      </c>
      <c r="I12" s="443" t="s">
        <v>764</v>
      </c>
      <c r="J12" s="446" t="s">
        <v>198</v>
      </c>
      <c r="K12" s="446">
        <v>318</v>
      </c>
      <c r="L12" s="438">
        <v>0.9</v>
      </c>
      <c r="M12" s="439">
        <f>SUM(AA12:AA14)</f>
        <v>0.4572820599006505</v>
      </c>
      <c r="N12" s="438">
        <v>0.45</v>
      </c>
      <c r="O12" s="438">
        <v>0.9</v>
      </c>
      <c r="P12" s="290">
        <v>6</v>
      </c>
      <c r="Q12" s="290" t="s">
        <v>699</v>
      </c>
      <c r="R12" s="290" t="s">
        <v>698</v>
      </c>
      <c r="S12" s="299"/>
      <c r="T12" s="299"/>
      <c r="U12" s="299" t="s">
        <v>697</v>
      </c>
      <c r="V12" s="299" t="s">
        <v>308</v>
      </c>
      <c r="W12" s="299" t="s">
        <v>203</v>
      </c>
      <c r="X12" s="299" t="s">
        <v>204</v>
      </c>
      <c r="Y12" s="299">
        <v>6</v>
      </c>
      <c r="Z12" s="299">
        <v>16</v>
      </c>
      <c r="AA12" s="324">
        <f t="shared" si="0"/>
        <v>1E-06</v>
      </c>
      <c r="AB12" s="324">
        <f t="shared" si="1"/>
        <v>0</v>
      </c>
      <c r="AC12" s="299">
        <v>4</v>
      </c>
      <c r="AD12" s="299"/>
      <c r="AE12" s="324">
        <f t="shared" si="2"/>
        <v>0</v>
      </c>
      <c r="AF12" s="299">
        <v>4</v>
      </c>
      <c r="AG12" s="299"/>
      <c r="AH12" s="324">
        <f t="shared" si="3"/>
        <v>0</v>
      </c>
      <c r="AI12" s="299">
        <v>4</v>
      </c>
      <c r="AJ12" s="299"/>
      <c r="AK12" s="324">
        <f t="shared" si="4"/>
        <v>0</v>
      </c>
      <c r="AL12" s="299">
        <v>4</v>
      </c>
      <c r="AM12" s="299"/>
      <c r="AN12" s="191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3"/>
    </row>
    <row r="13" spans="2:81" ht="31.5">
      <c r="B13" s="500"/>
      <c r="C13" s="482"/>
      <c r="D13" s="491"/>
      <c r="E13" s="439"/>
      <c r="F13" s="473"/>
      <c r="G13" s="441"/>
      <c r="H13" s="441"/>
      <c r="I13" s="444"/>
      <c r="J13" s="446"/>
      <c r="K13" s="446"/>
      <c r="L13" s="438"/>
      <c r="M13" s="439"/>
      <c r="N13" s="438"/>
      <c r="O13" s="438"/>
      <c r="P13" s="290">
        <v>7</v>
      </c>
      <c r="Q13" s="290" t="s">
        <v>211</v>
      </c>
      <c r="R13" s="290" t="s">
        <v>212</v>
      </c>
      <c r="S13" s="299"/>
      <c r="T13" s="299"/>
      <c r="U13" s="299" t="s">
        <v>213</v>
      </c>
      <c r="V13" s="299" t="s">
        <v>214</v>
      </c>
      <c r="W13" s="299" t="s">
        <v>209</v>
      </c>
      <c r="X13" s="299" t="s">
        <v>204</v>
      </c>
      <c r="Y13" s="299">
        <v>18</v>
      </c>
      <c r="Z13" s="299">
        <v>15</v>
      </c>
      <c r="AA13" s="324">
        <f t="shared" si="0"/>
        <v>0.07935315929696683</v>
      </c>
      <c r="AB13" s="324">
        <f t="shared" si="1"/>
        <v>0.08017145376133405</v>
      </c>
      <c r="AC13" s="299">
        <v>4</v>
      </c>
      <c r="AD13" s="299"/>
      <c r="AE13" s="324">
        <f t="shared" si="2"/>
        <v>0.0793540157712846</v>
      </c>
      <c r="AF13" s="299">
        <v>4</v>
      </c>
      <c r="AG13" s="299"/>
      <c r="AH13" s="324">
        <f t="shared" si="3"/>
        <v>0.0793540157712846</v>
      </c>
      <c r="AI13" s="299">
        <v>4</v>
      </c>
      <c r="AJ13" s="299"/>
      <c r="AK13" s="324">
        <f t="shared" si="4"/>
        <v>0.07855307892980319</v>
      </c>
      <c r="AL13" s="299">
        <v>3</v>
      </c>
      <c r="AM13" s="299"/>
      <c r="AN13" s="191">
        <f>SUM(AO13,AY13,BI13,BS13)</f>
        <v>280000000</v>
      </c>
      <c r="AO13" s="192">
        <f>SUM(AP13:AW13)</f>
        <v>70000000</v>
      </c>
      <c r="AP13" s="192"/>
      <c r="AQ13" s="192">
        <v>70000000</v>
      </c>
      <c r="AR13" s="192"/>
      <c r="AS13" s="192"/>
      <c r="AT13" s="192"/>
      <c r="AU13" s="192"/>
      <c r="AV13" s="192"/>
      <c r="AW13" s="192"/>
      <c r="AX13" s="192"/>
      <c r="AY13" s="192">
        <f>SUM(AZ13:BG13)</f>
        <v>70000000</v>
      </c>
      <c r="AZ13" s="192"/>
      <c r="BA13" s="192">
        <v>70000000</v>
      </c>
      <c r="BB13" s="192"/>
      <c r="BC13" s="192"/>
      <c r="BD13" s="192"/>
      <c r="BE13" s="192"/>
      <c r="BF13" s="192"/>
      <c r="BG13" s="192"/>
      <c r="BH13" s="192"/>
      <c r="BI13" s="192">
        <f>SUM(BJ13:BQ13)</f>
        <v>70000000</v>
      </c>
      <c r="BJ13" s="192"/>
      <c r="BK13" s="192">
        <v>70000000</v>
      </c>
      <c r="BL13" s="192"/>
      <c r="BM13" s="192"/>
      <c r="BN13" s="192"/>
      <c r="BO13" s="192"/>
      <c r="BP13" s="192"/>
      <c r="BQ13" s="192"/>
      <c r="BR13" s="192"/>
      <c r="BS13" s="192">
        <f>SUM(BT13:CA13)</f>
        <v>70000000</v>
      </c>
      <c r="BT13" s="192"/>
      <c r="BU13" s="192">
        <v>70000000</v>
      </c>
      <c r="BV13" s="192"/>
      <c r="BW13" s="192"/>
      <c r="BX13" s="192"/>
      <c r="BY13" s="192"/>
      <c r="BZ13" s="192"/>
      <c r="CA13" s="192"/>
      <c r="CB13" s="192"/>
      <c r="CC13" s="193"/>
    </row>
    <row r="14" spans="2:81" ht="45">
      <c r="B14" s="500"/>
      <c r="C14" s="482"/>
      <c r="D14" s="491"/>
      <c r="E14" s="439"/>
      <c r="F14" s="473"/>
      <c r="G14" s="442"/>
      <c r="H14" s="442"/>
      <c r="I14" s="445"/>
      <c r="J14" s="446"/>
      <c r="K14" s="446"/>
      <c r="L14" s="438"/>
      <c r="M14" s="439"/>
      <c r="N14" s="438"/>
      <c r="O14" s="438"/>
      <c r="P14" s="290">
        <v>8</v>
      </c>
      <c r="Q14" s="290" t="s">
        <v>215</v>
      </c>
      <c r="R14" s="290" t="s">
        <v>216</v>
      </c>
      <c r="S14" s="299"/>
      <c r="T14" s="299"/>
      <c r="U14" s="299" t="s">
        <v>217</v>
      </c>
      <c r="V14" s="299" t="s">
        <v>214</v>
      </c>
      <c r="W14" s="299" t="s">
        <v>209</v>
      </c>
      <c r="X14" s="299" t="s">
        <v>204</v>
      </c>
      <c r="Y14" s="299">
        <v>18</v>
      </c>
      <c r="Z14" s="299">
        <v>18</v>
      </c>
      <c r="AA14" s="324">
        <f t="shared" si="0"/>
        <v>0.3779279006036837</v>
      </c>
      <c r="AB14" s="324">
        <f t="shared" si="1"/>
        <v>0.3818251154308411</v>
      </c>
      <c r="AC14" s="299">
        <v>5</v>
      </c>
      <c r="AD14" s="299"/>
      <c r="AE14" s="324">
        <f t="shared" si="2"/>
        <v>0.37793197965414244</v>
      </c>
      <c r="AF14" s="299">
        <v>4</v>
      </c>
      <c r="AG14" s="299"/>
      <c r="AH14" s="324">
        <f t="shared" si="3"/>
        <v>0.37793197965414244</v>
      </c>
      <c r="AI14" s="299">
        <v>4</v>
      </c>
      <c r="AJ14" s="299"/>
      <c r="AK14" s="324">
        <f t="shared" si="4"/>
        <v>0.3741174323607648</v>
      </c>
      <c r="AL14" s="299">
        <v>5</v>
      </c>
      <c r="AM14" s="299"/>
      <c r="AN14" s="191">
        <f>SUM(AO14,AY14,BI14,BS14)</f>
        <v>1333529920</v>
      </c>
      <c r="AO14" s="192">
        <f t="shared" si="6"/>
        <v>333382480</v>
      </c>
      <c r="AP14" s="192"/>
      <c r="AQ14" s="192">
        <v>333382480</v>
      </c>
      <c r="AR14" s="192"/>
      <c r="AS14" s="192"/>
      <c r="AT14" s="192"/>
      <c r="AU14" s="192"/>
      <c r="AV14" s="192"/>
      <c r="AW14" s="192"/>
      <c r="AX14" s="192"/>
      <c r="AY14" s="192">
        <f t="shared" si="7"/>
        <v>333382480</v>
      </c>
      <c r="AZ14" s="192"/>
      <c r="BA14" s="192">
        <v>333382480</v>
      </c>
      <c r="BB14" s="192"/>
      <c r="BC14" s="192"/>
      <c r="BD14" s="192"/>
      <c r="BE14" s="192"/>
      <c r="BF14" s="192"/>
      <c r="BG14" s="192"/>
      <c r="BH14" s="192"/>
      <c r="BI14" s="192">
        <f t="shared" si="8"/>
        <v>333382480</v>
      </c>
      <c r="BJ14" s="192"/>
      <c r="BK14" s="192">
        <v>333382480</v>
      </c>
      <c r="BL14" s="192"/>
      <c r="BM14" s="192"/>
      <c r="BN14" s="192"/>
      <c r="BO14" s="192"/>
      <c r="BP14" s="192"/>
      <c r="BQ14" s="192"/>
      <c r="BR14" s="192"/>
      <c r="BS14" s="192">
        <f t="shared" si="9"/>
        <v>333382480</v>
      </c>
      <c r="BT14" s="192"/>
      <c r="BU14" s="192">
        <v>333382480</v>
      </c>
      <c r="BV14" s="192"/>
      <c r="BW14" s="192"/>
      <c r="BX14" s="192"/>
      <c r="BY14" s="192"/>
      <c r="BZ14" s="192"/>
      <c r="CA14" s="192"/>
      <c r="CB14" s="192"/>
      <c r="CC14" s="193"/>
    </row>
    <row r="15" spans="2:81" ht="45">
      <c r="B15" s="500"/>
      <c r="C15" s="482"/>
      <c r="D15" s="491"/>
      <c r="E15" s="439"/>
      <c r="F15" s="473" t="s">
        <v>218</v>
      </c>
      <c r="G15" s="440" t="s">
        <v>757</v>
      </c>
      <c r="H15" s="473">
        <v>5</v>
      </c>
      <c r="I15" s="446" t="s">
        <v>219</v>
      </c>
      <c r="J15" s="446" t="s">
        <v>220</v>
      </c>
      <c r="K15" s="438">
        <v>0.87</v>
      </c>
      <c r="L15" s="438">
        <v>0.07</v>
      </c>
      <c r="M15" s="439">
        <f>SUM(AA15:AA16)</f>
        <v>2E-06</v>
      </c>
      <c r="N15" s="438">
        <v>0.45</v>
      </c>
      <c r="O15" s="438">
        <v>0.07</v>
      </c>
      <c r="P15" s="290">
        <v>9</v>
      </c>
      <c r="Q15" s="290" t="s">
        <v>221</v>
      </c>
      <c r="R15" s="290" t="s">
        <v>222</v>
      </c>
      <c r="S15" s="299"/>
      <c r="T15" s="299"/>
      <c r="U15" s="299" t="s">
        <v>223</v>
      </c>
      <c r="V15" s="299" t="s">
        <v>224</v>
      </c>
      <c r="W15" s="299" t="s">
        <v>203</v>
      </c>
      <c r="X15" s="299" t="s">
        <v>225</v>
      </c>
      <c r="Y15" s="299">
        <v>0</v>
      </c>
      <c r="Z15" s="299">
        <v>4</v>
      </c>
      <c r="AA15" s="324">
        <f t="shared" si="0"/>
        <v>1E-06</v>
      </c>
      <c r="AB15" s="324">
        <f t="shared" si="1"/>
        <v>0</v>
      </c>
      <c r="AC15" s="299">
        <v>1</v>
      </c>
      <c r="AD15" s="299"/>
      <c r="AE15" s="324">
        <f t="shared" si="2"/>
        <v>0</v>
      </c>
      <c r="AF15" s="299">
        <v>1</v>
      </c>
      <c r="AG15" s="299"/>
      <c r="AH15" s="324">
        <f t="shared" si="3"/>
        <v>0</v>
      </c>
      <c r="AI15" s="299">
        <v>1</v>
      </c>
      <c r="AJ15" s="299"/>
      <c r="AK15" s="324">
        <f t="shared" si="4"/>
        <v>0</v>
      </c>
      <c r="AL15" s="299">
        <v>1</v>
      </c>
      <c r="AM15" s="299"/>
      <c r="AN15" s="191">
        <f t="shared" si="5"/>
        <v>0</v>
      </c>
      <c r="AO15" s="192">
        <f t="shared" si="6"/>
        <v>0</v>
      </c>
      <c r="AP15" s="192"/>
      <c r="AQ15" s="192">
        <v>0</v>
      </c>
      <c r="AR15" s="192"/>
      <c r="AS15" s="192"/>
      <c r="AT15" s="192"/>
      <c r="AU15" s="192"/>
      <c r="AV15" s="192"/>
      <c r="AW15" s="192"/>
      <c r="AX15" s="192"/>
      <c r="AY15" s="192">
        <f t="shared" si="7"/>
        <v>0</v>
      </c>
      <c r="AZ15" s="192"/>
      <c r="BA15" s="192"/>
      <c r="BB15" s="192"/>
      <c r="BC15" s="192"/>
      <c r="BD15" s="192"/>
      <c r="BE15" s="192"/>
      <c r="BF15" s="192"/>
      <c r="BG15" s="192"/>
      <c r="BH15" s="192"/>
      <c r="BI15" s="192">
        <f t="shared" si="8"/>
        <v>0</v>
      </c>
      <c r="BJ15" s="192"/>
      <c r="BK15" s="192"/>
      <c r="BL15" s="192"/>
      <c r="BM15" s="192"/>
      <c r="BN15" s="192"/>
      <c r="BO15" s="192"/>
      <c r="BP15" s="192"/>
      <c r="BQ15" s="192"/>
      <c r="BR15" s="192"/>
      <c r="BS15" s="192">
        <f t="shared" si="9"/>
        <v>0</v>
      </c>
      <c r="BT15" s="192"/>
      <c r="BU15" s="192"/>
      <c r="BV15" s="192"/>
      <c r="BW15" s="192"/>
      <c r="BX15" s="192"/>
      <c r="BY15" s="192"/>
      <c r="BZ15" s="192"/>
      <c r="CA15" s="192"/>
      <c r="CB15" s="192"/>
      <c r="CC15" s="193"/>
    </row>
    <row r="16" spans="2:81" ht="45.75" thickBot="1">
      <c r="B16" s="500"/>
      <c r="C16" s="482"/>
      <c r="D16" s="492"/>
      <c r="E16" s="465"/>
      <c r="F16" s="440"/>
      <c r="G16" s="451"/>
      <c r="H16" s="440"/>
      <c r="I16" s="443"/>
      <c r="J16" s="443"/>
      <c r="K16" s="443"/>
      <c r="L16" s="443"/>
      <c r="M16" s="563"/>
      <c r="N16" s="443"/>
      <c r="O16" s="443"/>
      <c r="P16" s="291">
        <v>10</v>
      </c>
      <c r="Q16" s="291" t="s">
        <v>221</v>
      </c>
      <c r="R16" s="291" t="s">
        <v>222</v>
      </c>
      <c r="S16" s="300"/>
      <c r="T16" s="300"/>
      <c r="U16" s="300" t="s">
        <v>226</v>
      </c>
      <c r="V16" s="300" t="s">
        <v>227</v>
      </c>
      <c r="W16" s="300" t="s">
        <v>203</v>
      </c>
      <c r="X16" s="300" t="s">
        <v>225</v>
      </c>
      <c r="Y16" s="300">
        <v>0</v>
      </c>
      <c r="Z16" s="300">
        <v>4</v>
      </c>
      <c r="AA16" s="325">
        <f t="shared" si="0"/>
        <v>1E-06</v>
      </c>
      <c r="AB16" s="326">
        <f>(100%/(SUM($AO$7:$AO$16))*AO16)*(SUM($AA$7:$AA$16))</f>
        <v>0</v>
      </c>
      <c r="AC16" s="312">
        <v>1</v>
      </c>
      <c r="AD16" s="312"/>
      <c r="AE16" s="326">
        <f t="shared" si="2"/>
        <v>0</v>
      </c>
      <c r="AF16" s="312">
        <v>1</v>
      </c>
      <c r="AG16" s="312"/>
      <c r="AH16" s="326">
        <f t="shared" si="3"/>
        <v>0</v>
      </c>
      <c r="AI16" s="312">
        <v>1</v>
      </c>
      <c r="AJ16" s="312"/>
      <c r="AK16" s="326">
        <f t="shared" si="4"/>
        <v>0</v>
      </c>
      <c r="AL16" s="300">
        <v>1</v>
      </c>
      <c r="AM16" s="300"/>
      <c r="AN16" s="196">
        <f t="shared" si="5"/>
        <v>0</v>
      </c>
      <c r="AO16" s="197">
        <f t="shared" si="6"/>
        <v>0</v>
      </c>
      <c r="AP16" s="197"/>
      <c r="AQ16" s="197"/>
      <c r="AR16" s="197"/>
      <c r="AS16" s="197"/>
      <c r="AT16" s="197"/>
      <c r="AU16" s="197"/>
      <c r="AV16" s="197"/>
      <c r="AW16" s="197"/>
      <c r="AX16" s="197"/>
      <c r="AY16" s="197">
        <f t="shared" si="7"/>
        <v>0</v>
      </c>
      <c r="AZ16" s="197"/>
      <c r="BA16" s="197"/>
      <c r="BB16" s="197"/>
      <c r="BC16" s="197"/>
      <c r="BD16" s="197"/>
      <c r="BE16" s="197"/>
      <c r="BF16" s="197"/>
      <c r="BG16" s="197"/>
      <c r="BH16" s="197"/>
      <c r="BI16" s="197">
        <f t="shared" si="8"/>
        <v>0</v>
      </c>
      <c r="BJ16" s="197"/>
      <c r="BK16" s="197"/>
      <c r="BL16" s="197"/>
      <c r="BM16" s="197"/>
      <c r="BN16" s="197"/>
      <c r="BO16" s="197"/>
      <c r="BP16" s="197"/>
      <c r="BQ16" s="197"/>
      <c r="BR16" s="197"/>
      <c r="BS16" s="197">
        <f t="shared" si="9"/>
        <v>0</v>
      </c>
      <c r="BT16" s="197"/>
      <c r="BU16" s="197"/>
      <c r="BV16" s="197"/>
      <c r="BW16" s="197"/>
      <c r="BX16" s="197"/>
      <c r="BY16" s="197"/>
      <c r="BZ16" s="197"/>
      <c r="CA16" s="197"/>
      <c r="CB16" s="197"/>
      <c r="CC16" s="198"/>
    </row>
    <row r="17" spans="2:81" ht="30">
      <c r="B17" s="500"/>
      <c r="C17" s="482"/>
      <c r="D17" s="466" t="s">
        <v>228</v>
      </c>
      <c r="E17" s="522">
        <f>SUM(M17:M33)</f>
        <v>0.0002964041403463101</v>
      </c>
      <c r="F17" s="455" t="s">
        <v>755</v>
      </c>
      <c r="G17" s="529" t="s">
        <v>229</v>
      </c>
      <c r="H17" s="529">
        <v>6</v>
      </c>
      <c r="I17" s="453" t="s">
        <v>230</v>
      </c>
      <c r="J17" s="453" t="s">
        <v>231</v>
      </c>
      <c r="K17" s="453" t="s">
        <v>232</v>
      </c>
      <c r="L17" s="560">
        <v>0.02</v>
      </c>
      <c r="M17" s="522">
        <f>SUM(AA17:AA19)</f>
        <v>7.285103508657752E-05</v>
      </c>
      <c r="N17" s="567">
        <v>0.034</v>
      </c>
      <c r="O17" s="560">
        <v>0.02</v>
      </c>
      <c r="P17" s="292">
        <v>11</v>
      </c>
      <c r="Q17" s="292" t="s">
        <v>233</v>
      </c>
      <c r="R17" s="292" t="s">
        <v>234</v>
      </c>
      <c r="S17" s="303"/>
      <c r="T17" s="303"/>
      <c r="U17" s="303" t="s">
        <v>235</v>
      </c>
      <c r="V17" s="303" t="s">
        <v>236</v>
      </c>
      <c r="W17" s="303" t="s">
        <v>209</v>
      </c>
      <c r="X17" s="303" t="s">
        <v>237</v>
      </c>
      <c r="Y17" s="303">
        <v>0</v>
      </c>
      <c r="Z17" s="303">
        <v>0</v>
      </c>
      <c r="AA17" s="327">
        <f t="shared" si="0"/>
        <v>1E-06</v>
      </c>
      <c r="AB17" s="328">
        <f>(100%/(SUM($AO$17:$AO$33))*AO17)*(SUM($AA$17:$AA$33))</f>
        <v>0</v>
      </c>
      <c r="AC17" s="319">
        <v>0</v>
      </c>
      <c r="AD17" s="319"/>
      <c r="AE17" s="328">
        <f>(100%/(SUM($AY$17:$AY$33))*AY17)*(SUM($AA$17:$AA$33))</f>
        <v>0</v>
      </c>
      <c r="AF17" s="319">
        <v>0</v>
      </c>
      <c r="AG17" s="319"/>
      <c r="AH17" s="328">
        <f>(100%/(SUM($BI$17:$BI$33))*BI17)*(SUM($AA$17:$AA$33))</f>
        <v>0</v>
      </c>
      <c r="AI17" s="319">
        <v>0</v>
      </c>
      <c r="AJ17" s="319"/>
      <c r="AK17" s="328">
        <f>(100%/(SUM($BS$17:$BS$33))*BS17)*(SUM($AA$17:$AA$33))</f>
        <v>0</v>
      </c>
      <c r="AL17" s="303">
        <v>0</v>
      </c>
      <c r="AM17" s="303"/>
      <c r="AN17" s="201">
        <f t="shared" si="5"/>
        <v>0</v>
      </c>
      <c r="AO17" s="202">
        <f t="shared" si="6"/>
        <v>0</v>
      </c>
      <c r="AP17" s="202"/>
      <c r="AQ17" s="202">
        <v>0</v>
      </c>
      <c r="AR17" s="202"/>
      <c r="AS17" s="202"/>
      <c r="AT17" s="202"/>
      <c r="AU17" s="202"/>
      <c r="AV17" s="202"/>
      <c r="AW17" s="202"/>
      <c r="AX17" s="202"/>
      <c r="AY17" s="202">
        <f t="shared" si="7"/>
        <v>0</v>
      </c>
      <c r="AZ17" s="202"/>
      <c r="BA17" s="202"/>
      <c r="BB17" s="202"/>
      <c r="BC17" s="202"/>
      <c r="BD17" s="202"/>
      <c r="BE17" s="202"/>
      <c r="BF17" s="202"/>
      <c r="BG17" s="202"/>
      <c r="BH17" s="202"/>
      <c r="BI17" s="202">
        <f t="shared" si="8"/>
        <v>0</v>
      </c>
      <c r="BJ17" s="202"/>
      <c r="BK17" s="202"/>
      <c r="BL17" s="202"/>
      <c r="BM17" s="202"/>
      <c r="BN17" s="202"/>
      <c r="BO17" s="202"/>
      <c r="BP17" s="202"/>
      <c r="BQ17" s="202"/>
      <c r="BR17" s="202"/>
      <c r="BS17" s="202">
        <f t="shared" si="9"/>
        <v>0</v>
      </c>
      <c r="BT17" s="202"/>
      <c r="BU17" s="202"/>
      <c r="BV17" s="202"/>
      <c r="BW17" s="202"/>
      <c r="BX17" s="202"/>
      <c r="BY17" s="202"/>
      <c r="BZ17" s="202"/>
      <c r="CA17" s="202"/>
      <c r="CB17" s="202"/>
      <c r="CC17" s="203"/>
    </row>
    <row r="18" spans="2:81" ht="45">
      <c r="B18" s="500"/>
      <c r="C18" s="482"/>
      <c r="D18" s="541"/>
      <c r="E18" s="564"/>
      <c r="F18" s="449"/>
      <c r="G18" s="456"/>
      <c r="H18" s="456"/>
      <c r="I18" s="454"/>
      <c r="J18" s="454"/>
      <c r="K18" s="454"/>
      <c r="L18" s="561"/>
      <c r="M18" s="564"/>
      <c r="N18" s="568"/>
      <c r="O18" s="561"/>
      <c r="P18" s="262">
        <v>12</v>
      </c>
      <c r="Q18" s="262" t="s">
        <v>238</v>
      </c>
      <c r="R18" s="262" t="s">
        <v>239</v>
      </c>
      <c r="S18" s="263"/>
      <c r="T18" s="263"/>
      <c r="U18" s="368" t="s">
        <v>773</v>
      </c>
      <c r="V18" s="263" t="s">
        <v>377</v>
      </c>
      <c r="W18" s="263" t="s">
        <v>357</v>
      </c>
      <c r="X18" s="263" t="s">
        <v>358</v>
      </c>
      <c r="Y18" s="263">
        <v>0</v>
      </c>
      <c r="Z18" s="266">
        <v>0.3</v>
      </c>
      <c r="AA18" s="267">
        <f t="shared" si="0"/>
        <v>7.085103508657753E-05</v>
      </c>
      <c r="AB18" s="267">
        <f aca="true" t="shared" si="10" ref="AB18:AB33">(100%/(SUM($AO$17:$AO$33))*AO18)*(SUM($AA$17:$AA$33))</f>
        <v>7.410103508657752E-05</v>
      </c>
      <c r="AC18" s="266">
        <v>0.05</v>
      </c>
      <c r="AD18" s="263"/>
      <c r="AE18" s="267">
        <f aca="true" t="shared" si="11" ref="AE18:AE33">(100%/(SUM($AY$17:$AY$33))*AY18)*(SUM($AA$17:$AA$33))</f>
        <v>7.410103508657752E-05</v>
      </c>
      <c r="AF18" s="266">
        <v>0.1</v>
      </c>
      <c r="AG18" s="263"/>
      <c r="AH18" s="267">
        <f aca="true" t="shared" si="12" ref="AH18:AH33">(100%/(SUM($BI$17:$BI$33))*BI18)*(SUM($AA$17:$AA$33))</f>
        <v>7.410103508657752E-05</v>
      </c>
      <c r="AI18" s="266">
        <v>0.1</v>
      </c>
      <c r="AJ18" s="263"/>
      <c r="AK18" s="267">
        <f aca="true" t="shared" si="13" ref="AK18:AK33">(100%/(SUM($BS$17:$BS$33))*BS18)*(SUM($AA$17:$AA$33))</f>
        <v>7.410103508657752E-05</v>
      </c>
      <c r="AL18" s="266">
        <v>0.05</v>
      </c>
      <c r="AM18" s="263"/>
      <c r="AN18" s="130">
        <f>SUM(AO18,AY18,BI18,BS18)</f>
        <v>250000</v>
      </c>
      <c r="AO18" s="131">
        <f>SUM(AP18:AW18)</f>
        <v>62500</v>
      </c>
      <c r="AP18" s="131"/>
      <c r="AQ18" s="131"/>
      <c r="AR18" s="131">
        <v>62500</v>
      </c>
      <c r="AS18" s="131"/>
      <c r="AT18" s="131"/>
      <c r="AU18" s="131"/>
      <c r="AV18" s="131"/>
      <c r="AW18" s="131"/>
      <c r="AX18" s="131"/>
      <c r="AY18" s="131">
        <f>SUM(AZ18:BG18)</f>
        <v>62500</v>
      </c>
      <c r="AZ18" s="131"/>
      <c r="BA18" s="131"/>
      <c r="BB18" s="131">
        <v>62500</v>
      </c>
      <c r="BC18" s="131"/>
      <c r="BD18" s="131"/>
      <c r="BE18" s="131"/>
      <c r="BF18" s="131"/>
      <c r="BG18" s="131"/>
      <c r="BH18" s="131"/>
      <c r="BI18" s="131">
        <f>SUM(BJ18:BQ18)</f>
        <v>62500</v>
      </c>
      <c r="BJ18" s="131"/>
      <c r="BK18" s="131"/>
      <c r="BL18" s="131">
        <v>62500</v>
      </c>
      <c r="BM18" s="131"/>
      <c r="BN18" s="131"/>
      <c r="BO18" s="131"/>
      <c r="BP18" s="131"/>
      <c r="BQ18" s="131"/>
      <c r="BR18" s="131"/>
      <c r="BS18" s="131">
        <f>SUM(BT18:CA18)</f>
        <v>62500</v>
      </c>
      <c r="BT18" s="131"/>
      <c r="BU18" s="131"/>
      <c r="BV18" s="131">
        <v>62500</v>
      </c>
      <c r="BW18" s="131"/>
      <c r="BX18" s="131"/>
      <c r="BY18" s="131"/>
      <c r="BZ18" s="131"/>
      <c r="CA18" s="131"/>
      <c r="CB18" s="131"/>
      <c r="CC18" s="329"/>
    </row>
    <row r="19" spans="2:81" ht="45">
      <c r="B19" s="500"/>
      <c r="C19" s="482"/>
      <c r="D19" s="467"/>
      <c r="E19" s="523"/>
      <c r="F19" s="449"/>
      <c r="G19" s="447"/>
      <c r="H19" s="447"/>
      <c r="I19" s="452"/>
      <c r="J19" s="452"/>
      <c r="K19" s="452"/>
      <c r="L19" s="452"/>
      <c r="M19" s="523"/>
      <c r="N19" s="452"/>
      <c r="O19" s="452"/>
      <c r="P19" s="262">
        <v>13</v>
      </c>
      <c r="Q19" s="262" t="s">
        <v>238</v>
      </c>
      <c r="R19" s="262" t="s">
        <v>239</v>
      </c>
      <c r="S19" s="263"/>
      <c r="T19" s="263"/>
      <c r="U19" s="263" t="s">
        <v>240</v>
      </c>
      <c r="V19" s="263" t="s">
        <v>198</v>
      </c>
      <c r="W19" s="263" t="s">
        <v>203</v>
      </c>
      <c r="X19" s="263" t="s">
        <v>237</v>
      </c>
      <c r="Y19" s="266">
        <v>0.57</v>
      </c>
      <c r="Z19" s="266">
        <v>0.95</v>
      </c>
      <c r="AA19" s="267">
        <f t="shared" si="0"/>
        <v>1E-06</v>
      </c>
      <c r="AB19" s="267">
        <f t="shared" si="10"/>
        <v>0</v>
      </c>
      <c r="AC19" s="266">
        <v>0.6</v>
      </c>
      <c r="AD19" s="263"/>
      <c r="AE19" s="267">
        <f t="shared" si="11"/>
        <v>0</v>
      </c>
      <c r="AF19" s="266">
        <v>0.75</v>
      </c>
      <c r="AG19" s="263"/>
      <c r="AH19" s="267">
        <f t="shared" si="12"/>
        <v>0</v>
      </c>
      <c r="AI19" s="266">
        <v>0.85</v>
      </c>
      <c r="AJ19" s="263"/>
      <c r="AK19" s="267">
        <f t="shared" si="13"/>
        <v>0</v>
      </c>
      <c r="AL19" s="266">
        <v>0.95</v>
      </c>
      <c r="AM19" s="263"/>
      <c r="AN19" s="130">
        <f t="shared" si="5"/>
        <v>0</v>
      </c>
      <c r="AO19" s="131">
        <f t="shared" si="6"/>
        <v>0</v>
      </c>
      <c r="AP19" s="131"/>
      <c r="AQ19" s="131">
        <v>0</v>
      </c>
      <c r="AR19" s="131"/>
      <c r="AS19" s="131"/>
      <c r="AT19" s="131"/>
      <c r="AU19" s="131"/>
      <c r="AV19" s="131"/>
      <c r="AW19" s="131"/>
      <c r="AX19" s="131"/>
      <c r="AY19" s="131">
        <f t="shared" si="7"/>
        <v>0</v>
      </c>
      <c r="AZ19" s="131"/>
      <c r="BA19" s="131"/>
      <c r="BB19" s="131"/>
      <c r="BC19" s="131"/>
      <c r="BD19" s="131"/>
      <c r="BE19" s="131"/>
      <c r="BF19" s="131"/>
      <c r="BG19" s="131"/>
      <c r="BH19" s="131"/>
      <c r="BI19" s="131">
        <f t="shared" si="8"/>
        <v>0</v>
      </c>
      <c r="BJ19" s="131"/>
      <c r="BK19" s="131"/>
      <c r="BL19" s="131"/>
      <c r="BM19" s="131"/>
      <c r="BN19" s="131"/>
      <c r="BO19" s="131"/>
      <c r="BP19" s="131"/>
      <c r="BQ19" s="131"/>
      <c r="BR19" s="131"/>
      <c r="BS19" s="131">
        <f t="shared" si="9"/>
        <v>0</v>
      </c>
      <c r="BT19" s="131"/>
      <c r="BU19" s="131"/>
      <c r="BV19" s="131"/>
      <c r="BW19" s="131"/>
      <c r="BX19" s="131"/>
      <c r="BY19" s="131"/>
      <c r="BZ19" s="131"/>
      <c r="CA19" s="131"/>
      <c r="CB19" s="131"/>
      <c r="CC19" s="132"/>
    </row>
    <row r="20" spans="2:81" ht="30">
      <c r="B20" s="500"/>
      <c r="C20" s="482"/>
      <c r="D20" s="467"/>
      <c r="E20" s="523"/>
      <c r="F20" s="449"/>
      <c r="G20" s="447"/>
      <c r="H20" s="262">
        <v>7</v>
      </c>
      <c r="I20" s="263" t="s">
        <v>241</v>
      </c>
      <c r="J20" s="263" t="s">
        <v>236</v>
      </c>
      <c r="K20" s="263">
        <v>0</v>
      </c>
      <c r="L20" s="263">
        <v>0</v>
      </c>
      <c r="M20" s="267">
        <f>SUM(AA20)</f>
        <v>1E-06</v>
      </c>
      <c r="N20" s="263">
        <v>0</v>
      </c>
      <c r="O20" s="263">
        <v>0</v>
      </c>
      <c r="P20" s="262">
        <v>14</v>
      </c>
      <c r="Q20" s="262" t="s">
        <v>242</v>
      </c>
      <c r="R20" s="262" t="s">
        <v>243</v>
      </c>
      <c r="S20" s="263"/>
      <c r="T20" s="263"/>
      <c r="U20" s="263" t="s">
        <v>244</v>
      </c>
      <c r="V20" s="263" t="s">
        <v>236</v>
      </c>
      <c r="W20" s="263" t="s">
        <v>209</v>
      </c>
      <c r="X20" s="263" t="s">
        <v>245</v>
      </c>
      <c r="Y20" s="263">
        <v>0</v>
      </c>
      <c r="Z20" s="263">
        <v>0</v>
      </c>
      <c r="AA20" s="267">
        <f t="shared" si="0"/>
        <v>1E-06</v>
      </c>
      <c r="AB20" s="267">
        <f t="shared" si="10"/>
        <v>0</v>
      </c>
      <c r="AC20" s="263">
        <v>0</v>
      </c>
      <c r="AD20" s="263"/>
      <c r="AE20" s="267">
        <f t="shared" si="11"/>
        <v>0</v>
      </c>
      <c r="AF20" s="263">
        <v>0</v>
      </c>
      <c r="AG20" s="263"/>
      <c r="AH20" s="267">
        <f t="shared" si="12"/>
        <v>0</v>
      </c>
      <c r="AI20" s="263">
        <v>0</v>
      </c>
      <c r="AJ20" s="263"/>
      <c r="AK20" s="267">
        <f t="shared" si="13"/>
        <v>0</v>
      </c>
      <c r="AL20" s="263">
        <v>0</v>
      </c>
      <c r="AM20" s="263"/>
      <c r="AN20" s="130">
        <f t="shared" si="5"/>
        <v>0</v>
      </c>
      <c r="AO20" s="131">
        <f t="shared" si="6"/>
        <v>0</v>
      </c>
      <c r="AP20" s="131"/>
      <c r="AQ20" s="131">
        <v>0</v>
      </c>
      <c r="AR20" s="131"/>
      <c r="AS20" s="131"/>
      <c r="AT20" s="131"/>
      <c r="AU20" s="131"/>
      <c r="AV20" s="131"/>
      <c r="AW20" s="131"/>
      <c r="AX20" s="131"/>
      <c r="AY20" s="131">
        <f t="shared" si="7"/>
        <v>0</v>
      </c>
      <c r="AZ20" s="131"/>
      <c r="BA20" s="131"/>
      <c r="BB20" s="131"/>
      <c r="BC20" s="131"/>
      <c r="BD20" s="131"/>
      <c r="BE20" s="131"/>
      <c r="BF20" s="131"/>
      <c r="BG20" s="131"/>
      <c r="BH20" s="131"/>
      <c r="BI20" s="131">
        <f t="shared" si="8"/>
        <v>0</v>
      </c>
      <c r="BJ20" s="131"/>
      <c r="BK20" s="131"/>
      <c r="BL20" s="131"/>
      <c r="BM20" s="131"/>
      <c r="BN20" s="131"/>
      <c r="BO20" s="131"/>
      <c r="BP20" s="131"/>
      <c r="BQ20" s="131"/>
      <c r="BR20" s="131"/>
      <c r="BS20" s="131">
        <f t="shared" si="9"/>
        <v>0</v>
      </c>
      <c r="BT20" s="131"/>
      <c r="BU20" s="131"/>
      <c r="BV20" s="131"/>
      <c r="BW20" s="131"/>
      <c r="BX20" s="131"/>
      <c r="BY20" s="131"/>
      <c r="BZ20" s="131"/>
      <c r="CA20" s="131"/>
      <c r="CB20" s="131"/>
      <c r="CC20" s="132"/>
    </row>
    <row r="21" spans="2:81" ht="30">
      <c r="B21" s="500"/>
      <c r="C21" s="482"/>
      <c r="D21" s="467"/>
      <c r="E21" s="523"/>
      <c r="F21" s="449"/>
      <c r="G21" s="447" t="s">
        <v>246</v>
      </c>
      <c r="H21" s="447">
        <v>8</v>
      </c>
      <c r="I21" s="452" t="s">
        <v>247</v>
      </c>
      <c r="J21" s="452" t="s">
        <v>236</v>
      </c>
      <c r="K21" s="452">
        <v>0</v>
      </c>
      <c r="L21" s="452">
        <v>0</v>
      </c>
      <c r="M21" s="523">
        <f>SUM(AA21:AA28)</f>
        <v>7.785103508657752E-05</v>
      </c>
      <c r="N21" s="452">
        <v>0</v>
      </c>
      <c r="O21" s="452">
        <v>0</v>
      </c>
      <c r="P21" s="262">
        <v>15</v>
      </c>
      <c r="Q21" s="262" t="s">
        <v>242</v>
      </c>
      <c r="R21" s="262" t="s">
        <v>243</v>
      </c>
      <c r="S21" s="263"/>
      <c r="T21" s="263"/>
      <c r="U21" s="263" t="s">
        <v>248</v>
      </c>
      <c r="V21" s="263" t="s">
        <v>249</v>
      </c>
      <c r="W21" s="263" t="s">
        <v>203</v>
      </c>
      <c r="X21" s="263" t="s">
        <v>245</v>
      </c>
      <c r="Y21" s="263">
        <v>0</v>
      </c>
      <c r="Z21" s="266">
        <v>0.8</v>
      </c>
      <c r="AA21" s="267">
        <f t="shared" si="0"/>
        <v>1E-06</v>
      </c>
      <c r="AB21" s="267">
        <f t="shared" si="10"/>
        <v>0</v>
      </c>
      <c r="AC21" s="266">
        <v>0.2</v>
      </c>
      <c r="AD21" s="263"/>
      <c r="AE21" s="267">
        <f t="shared" si="11"/>
        <v>0</v>
      </c>
      <c r="AF21" s="266">
        <v>0.4</v>
      </c>
      <c r="AG21" s="263"/>
      <c r="AH21" s="267">
        <f t="shared" si="12"/>
        <v>0</v>
      </c>
      <c r="AI21" s="266">
        <v>0.6</v>
      </c>
      <c r="AJ21" s="263"/>
      <c r="AK21" s="267">
        <f t="shared" si="13"/>
        <v>0</v>
      </c>
      <c r="AL21" s="266">
        <v>0.8</v>
      </c>
      <c r="AM21" s="263"/>
      <c r="AN21" s="130">
        <f t="shared" si="5"/>
        <v>0</v>
      </c>
      <c r="AO21" s="131">
        <f t="shared" si="6"/>
        <v>0</v>
      </c>
      <c r="AP21" s="131"/>
      <c r="AQ21" s="131">
        <v>0</v>
      </c>
      <c r="AR21" s="131"/>
      <c r="AS21" s="131"/>
      <c r="AT21" s="131"/>
      <c r="AU21" s="131"/>
      <c r="AV21" s="131"/>
      <c r="AW21" s="131"/>
      <c r="AX21" s="131"/>
      <c r="AY21" s="131">
        <f t="shared" si="7"/>
        <v>0</v>
      </c>
      <c r="AZ21" s="131"/>
      <c r="BA21" s="131"/>
      <c r="BB21" s="131"/>
      <c r="BC21" s="131"/>
      <c r="BD21" s="131"/>
      <c r="BE21" s="131"/>
      <c r="BF21" s="131"/>
      <c r="BG21" s="131"/>
      <c r="BH21" s="131"/>
      <c r="BI21" s="131">
        <f t="shared" si="8"/>
        <v>0</v>
      </c>
      <c r="BJ21" s="131"/>
      <c r="BK21" s="131"/>
      <c r="BL21" s="131"/>
      <c r="BM21" s="131"/>
      <c r="BN21" s="131"/>
      <c r="BO21" s="131"/>
      <c r="BP21" s="131"/>
      <c r="BQ21" s="131"/>
      <c r="BR21" s="131"/>
      <c r="BS21" s="131">
        <f t="shared" si="9"/>
        <v>0</v>
      </c>
      <c r="BT21" s="131"/>
      <c r="BU21" s="131"/>
      <c r="BV21" s="131"/>
      <c r="BW21" s="131"/>
      <c r="BX21" s="131"/>
      <c r="BY21" s="131"/>
      <c r="BZ21" s="131"/>
      <c r="CA21" s="131"/>
      <c r="CB21" s="131"/>
      <c r="CC21" s="132"/>
    </row>
    <row r="22" spans="2:81" ht="30">
      <c r="B22" s="500"/>
      <c r="C22" s="482"/>
      <c r="D22" s="467"/>
      <c r="E22" s="523"/>
      <c r="F22" s="449"/>
      <c r="G22" s="447"/>
      <c r="H22" s="447"/>
      <c r="I22" s="452"/>
      <c r="J22" s="452"/>
      <c r="K22" s="452"/>
      <c r="L22" s="452"/>
      <c r="M22" s="523"/>
      <c r="N22" s="452"/>
      <c r="O22" s="452"/>
      <c r="P22" s="262">
        <v>16</v>
      </c>
      <c r="Q22" s="262" t="s">
        <v>242</v>
      </c>
      <c r="R22" s="262" t="s">
        <v>243</v>
      </c>
      <c r="S22" s="263"/>
      <c r="T22" s="263"/>
      <c r="U22" s="263" t="s">
        <v>250</v>
      </c>
      <c r="V22" s="263" t="s">
        <v>236</v>
      </c>
      <c r="W22" s="263" t="s">
        <v>209</v>
      </c>
      <c r="X22" s="263" t="s">
        <v>251</v>
      </c>
      <c r="Y22" s="263">
        <v>0</v>
      </c>
      <c r="Z22" s="263">
        <v>0</v>
      </c>
      <c r="AA22" s="267">
        <f t="shared" si="0"/>
        <v>1E-06</v>
      </c>
      <c r="AB22" s="267">
        <f t="shared" si="10"/>
        <v>0</v>
      </c>
      <c r="AC22" s="263">
        <v>0</v>
      </c>
      <c r="AD22" s="263"/>
      <c r="AE22" s="267">
        <f t="shared" si="11"/>
        <v>0</v>
      </c>
      <c r="AF22" s="263">
        <v>0</v>
      </c>
      <c r="AG22" s="263"/>
      <c r="AH22" s="267">
        <f t="shared" si="12"/>
        <v>0</v>
      </c>
      <c r="AI22" s="263">
        <v>0</v>
      </c>
      <c r="AJ22" s="263"/>
      <c r="AK22" s="267">
        <f t="shared" si="13"/>
        <v>0</v>
      </c>
      <c r="AL22" s="263">
        <v>0</v>
      </c>
      <c r="AM22" s="263"/>
      <c r="AN22" s="130">
        <f t="shared" si="5"/>
        <v>0</v>
      </c>
      <c r="AO22" s="131">
        <f t="shared" si="6"/>
        <v>0</v>
      </c>
      <c r="AP22" s="131"/>
      <c r="AQ22" s="131">
        <v>0</v>
      </c>
      <c r="AR22" s="131"/>
      <c r="AS22" s="131"/>
      <c r="AT22" s="131"/>
      <c r="AU22" s="131"/>
      <c r="AV22" s="131"/>
      <c r="AW22" s="131"/>
      <c r="AX22" s="131"/>
      <c r="AY22" s="131">
        <f t="shared" si="7"/>
        <v>0</v>
      </c>
      <c r="AZ22" s="131"/>
      <c r="BA22" s="131"/>
      <c r="BB22" s="131"/>
      <c r="BC22" s="131"/>
      <c r="BD22" s="131"/>
      <c r="BE22" s="131"/>
      <c r="BF22" s="131"/>
      <c r="BG22" s="131"/>
      <c r="BH22" s="131"/>
      <c r="BI22" s="131">
        <f t="shared" si="8"/>
        <v>0</v>
      </c>
      <c r="BJ22" s="131"/>
      <c r="BK22" s="131"/>
      <c r="BL22" s="131"/>
      <c r="BM22" s="131"/>
      <c r="BN22" s="131"/>
      <c r="BO22" s="131"/>
      <c r="BP22" s="131"/>
      <c r="BQ22" s="131"/>
      <c r="BR22" s="131"/>
      <c r="BS22" s="131">
        <f t="shared" si="9"/>
        <v>0</v>
      </c>
      <c r="BT22" s="131"/>
      <c r="BU22" s="131"/>
      <c r="BV22" s="131"/>
      <c r="BW22" s="131"/>
      <c r="BX22" s="131"/>
      <c r="BY22" s="131"/>
      <c r="BZ22" s="131"/>
      <c r="CA22" s="131"/>
      <c r="CB22" s="131"/>
      <c r="CC22" s="132"/>
    </row>
    <row r="23" spans="2:81" ht="30">
      <c r="B23" s="500"/>
      <c r="C23" s="482"/>
      <c r="D23" s="467"/>
      <c r="E23" s="523"/>
      <c r="F23" s="449"/>
      <c r="G23" s="447"/>
      <c r="H23" s="447"/>
      <c r="I23" s="452"/>
      <c r="J23" s="452"/>
      <c r="K23" s="452"/>
      <c r="L23" s="452"/>
      <c r="M23" s="523"/>
      <c r="N23" s="452"/>
      <c r="O23" s="452"/>
      <c r="P23" s="262">
        <v>17</v>
      </c>
      <c r="Q23" s="262" t="s">
        <v>242</v>
      </c>
      <c r="R23" s="262" t="s">
        <v>243</v>
      </c>
      <c r="S23" s="263"/>
      <c r="T23" s="263"/>
      <c r="U23" s="263" t="s">
        <v>252</v>
      </c>
      <c r="V23" s="263" t="s">
        <v>236</v>
      </c>
      <c r="W23" s="263" t="s">
        <v>209</v>
      </c>
      <c r="X23" s="263" t="s">
        <v>245</v>
      </c>
      <c r="Y23" s="263">
        <v>0</v>
      </c>
      <c r="Z23" s="263">
        <v>0</v>
      </c>
      <c r="AA23" s="267">
        <f t="shared" si="0"/>
        <v>1E-06</v>
      </c>
      <c r="AB23" s="267">
        <f t="shared" si="10"/>
        <v>0</v>
      </c>
      <c r="AC23" s="263">
        <v>0</v>
      </c>
      <c r="AD23" s="263"/>
      <c r="AE23" s="267">
        <f t="shared" si="11"/>
        <v>0</v>
      </c>
      <c r="AF23" s="263">
        <v>0</v>
      </c>
      <c r="AG23" s="263"/>
      <c r="AH23" s="267">
        <f t="shared" si="12"/>
        <v>0</v>
      </c>
      <c r="AI23" s="263">
        <v>0</v>
      </c>
      <c r="AJ23" s="263"/>
      <c r="AK23" s="267">
        <f t="shared" si="13"/>
        <v>0</v>
      </c>
      <c r="AL23" s="263">
        <v>0</v>
      </c>
      <c r="AM23" s="263"/>
      <c r="AN23" s="130">
        <f t="shared" si="5"/>
        <v>0</v>
      </c>
      <c r="AO23" s="131">
        <f t="shared" si="6"/>
        <v>0</v>
      </c>
      <c r="AP23" s="131"/>
      <c r="AQ23" s="131">
        <v>0</v>
      </c>
      <c r="AR23" s="131"/>
      <c r="AS23" s="131"/>
      <c r="AT23" s="131"/>
      <c r="AU23" s="131"/>
      <c r="AV23" s="131"/>
      <c r="AW23" s="131"/>
      <c r="AX23" s="131"/>
      <c r="AY23" s="131">
        <f t="shared" si="7"/>
        <v>0</v>
      </c>
      <c r="AZ23" s="131"/>
      <c r="BA23" s="131"/>
      <c r="BB23" s="131"/>
      <c r="BC23" s="131"/>
      <c r="BD23" s="131"/>
      <c r="BE23" s="131"/>
      <c r="BF23" s="131"/>
      <c r="BG23" s="131"/>
      <c r="BH23" s="131"/>
      <c r="BI23" s="131">
        <f t="shared" si="8"/>
        <v>0</v>
      </c>
      <c r="BJ23" s="131"/>
      <c r="BK23" s="131"/>
      <c r="BL23" s="131"/>
      <c r="BM23" s="131"/>
      <c r="BN23" s="131"/>
      <c r="BO23" s="131"/>
      <c r="BP23" s="131"/>
      <c r="BQ23" s="131"/>
      <c r="BR23" s="131"/>
      <c r="BS23" s="131">
        <f t="shared" si="9"/>
        <v>0</v>
      </c>
      <c r="BT23" s="131"/>
      <c r="BU23" s="131"/>
      <c r="BV23" s="131"/>
      <c r="BW23" s="131"/>
      <c r="BX23" s="131"/>
      <c r="BY23" s="131"/>
      <c r="BZ23" s="131"/>
      <c r="CA23" s="131"/>
      <c r="CB23" s="131"/>
      <c r="CC23" s="132"/>
    </row>
    <row r="24" spans="2:81" ht="60">
      <c r="B24" s="500"/>
      <c r="C24" s="482"/>
      <c r="D24" s="467"/>
      <c r="E24" s="523"/>
      <c r="F24" s="449"/>
      <c r="G24" s="447"/>
      <c r="H24" s="447"/>
      <c r="I24" s="452"/>
      <c r="J24" s="452"/>
      <c r="K24" s="452"/>
      <c r="L24" s="452"/>
      <c r="M24" s="523"/>
      <c r="N24" s="452"/>
      <c r="O24" s="452"/>
      <c r="P24" s="262">
        <v>18</v>
      </c>
      <c r="Q24" s="262" t="s">
        <v>242</v>
      </c>
      <c r="R24" s="262" t="s">
        <v>243</v>
      </c>
      <c r="S24" s="263"/>
      <c r="T24" s="263"/>
      <c r="U24" s="263" t="s">
        <v>376</v>
      </c>
      <c r="V24" s="263" t="s">
        <v>377</v>
      </c>
      <c r="W24" s="263" t="s">
        <v>357</v>
      </c>
      <c r="X24" s="263" t="s">
        <v>358</v>
      </c>
      <c r="Y24" s="263">
        <v>0</v>
      </c>
      <c r="Z24" s="266">
        <v>0.3</v>
      </c>
      <c r="AA24" s="267">
        <f t="shared" si="0"/>
        <v>7.085103508657753E-05</v>
      </c>
      <c r="AB24" s="267">
        <f t="shared" si="10"/>
        <v>7.410103508657752E-05</v>
      </c>
      <c r="AC24" s="266">
        <v>0.05</v>
      </c>
      <c r="AD24" s="263"/>
      <c r="AE24" s="267">
        <f t="shared" si="11"/>
        <v>7.410103508657752E-05</v>
      </c>
      <c r="AF24" s="266">
        <v>0.1</v>
      </c>
      <c r="AG24" s="263"/>
      <c r="AH24" s="267">
        <f t="shared" si="12"/>
        <v>7.410103508657752E-05</v>
      </c>
      <c r="AI24" s="266">
        <v>0.1</v>
      </c>
      <c r="AJ24" s="263"/>
      <c r="AK24" s="267">
        <f t="shared" si="13"/>
        <v>7.410103508657752E-05</v>
      </c>
      <c r="AL24" s="266">
        <v>0.05</v>
      </c>
      <c r="AM24" s="263"/>
      <c r="AN24" s="130">
        <f>SUM(AO24,AY24,BI24,BS24)</f>
        <v>250000</v>
      </c>
      <c r="AO24" s="131">
        <f>SUM(AP24:AW24)</f>
        <v>62500</v>
      </c>
      <c r="AP24" s="131"/>
      <c r="AQ24" s="131"/>
      <c r="AR24" s="131">
        <v>62500</v>
      </c>
      <c r="AS24" s="131"/>
      <c r="AT24" s="131"/>
      <c r="AU24" s="131"/>
      <c r="AV24" s="131"/>
      <c r="AW24" s="131"/>
      <c r="AX24" s="131"/>
      <c r="AY24" s="131">
        <f>SUM(AZ24:BG24)</f>
        <v>62500</v>
      </c>
      <c r="AZ24" s="131"/>
      <c r="BA24" s="131"/>
      <c r="BB24" s="131">
        <v>62500</v>
      </c>
      <c r="BC24" s="131"/>
      <c r="BD24" s="131"/>
      <c r="BE24" s="131"/>
      <c r="BF24" s="131"/>
      <c r="BG24" s="131"/>
      <c r="BH24" s="131"/>
      <c r="BI24" s="131">
        <f>SUM(BJ24:BQ24)</f>
        <v>62500</v>
      </c>
      <c r="BJ24" s="131"/>
      <c r="BK24" s="131"/>
      <c r="BL24" s="131">
        <v>62500</v>
      </c>
      <c r="BM24" s="131"/>
      <c r="BN24" s="131"/>
      <c r="BO24" s="131"/>
      <c r="BP24" s="131"/>
      <c r="BQ24" s="131"/>
      <c r="BR24" s="131"/>
      <c r="BS24" s="131">
        <f>SUM(BT24:CA24)</f>
        <v>62500</v>
      </c>
      <c r="BT24" s="131"/>
      <c r="BU24" s="131"/>
      <c r="BV24" s="131">
        <v>62500</v>
      </c>
      <c r="BW24" s="131"/>
      <c r="BX24" s="131"/>
      <c r="BY24" s="131"/>
      <c r="BZ24" s="131"/>
      <c r="CA24" s="131"/>
      <c r="CB24" s="131"/>
      <c r="CC24" s="329"/>
    </row>
    <row r="25" spans="2:81" ht="30">
      <c r="B25" s="500"/>
      <c r="C25" s="482"/>
      <c r="D25" s="467"/>
      <c r="E25" s="523"/>
      <c r="F25" s="449"/>
      <c r="G25" s="447"/>
      <c r="H25" s="447"/>
      <c r="I25" s="452"/>
      <c r="J25" s="452"/>
      <c r="K25" s="452"/>
      <c r="L25" s="452"/>
      <c r="M25" s="523"/>
      <c r="N25" s="452"/>
      <c r="O25" s="452"/>
      <c r="P25" s="262">
        <v>19</v>
      </c>
      <c r="Q25" s="262" t="s">
        <v>242</v>
      </c>
      <c r="R25" s="262" t="s">
        <v>243</v>
      </c>
      <c r="S25" s="263"/>
      <c r="T25" s="263"/>
      <c r="U25" s="263" t="s">
        <v>253</v>
      </c>
      <c r="V25" s="263" t="s">
        <v>254</v>
      </c>
      <c r="W25" s="263" t="s">
        <v>203</v>
      </c>
      <c r="X25" s="263" t="s">
        <v>255</v>
      </c>
      <c r="Y25" s="263">
        <v>0</v>
      </c>
      <c r="Z25" s="266">
        <v>0.06</v>
      </c>
      <c r="AA25" s="267">
        <f t="shared" si="0"/>
        <v>1E-06</v>
      </c>
      <c r="AB25" s="267">
        <f t="shared" si="10"/>
        <v>0</v>
      </c>
      <c r="AC25" s="266">
        <v>0.02</v>
      </c>
      <c r="AD25" s="263"/>
      <c r="AE25" s="267">
        <f t="shared" si="11"/>
        <v>0</v>
      </c>
      <c r="AF25" s="330">
        <v>0.035</v>
      </c>
      <c r="AG25" s="263"/>
      <c r="AH25" s="267">
        <f t="shared" si="12"/>
        <v>0</v>
      </c>
      <c r="AI25" s="266">
        <v>0.04</v>
      </c>
      <c r="AJ25" s="263"/>
      <c r="AK25" s="267">
        <f t="shared" si="13"/>
        <v>0</v>
      </c>
      <c r="AL25" s="266">
        <v>0.06</v>
      </c>
      <c r="AM25" s="263"/>
      <c r="AN25" s="130">
        <f t="shared" si="5"/>
        <v>0</v>
      </c>
      <c r="AO25" s="131">
        <f t="shared" si="6"/>
        <v>0</v>
      </c>
      <c r="AP25" s="131"/>
      <c r="AQ25" s="131">
        <v>0</v>
      </c>
      <c r="AR25" s="131"/>
      <c r="AS25" s="131"/>
      <c r="AT25" s="131"/>
      <c r="AU25" s="131"/>
      <c r="AV25" s="131"/>
      <c r="AW25" s="131"/>
      <c r="AX25" s="131"/>
      <c r="AY25" s="131">
        <f t="shared" si="7"/>
        <v>0</v>
      </c>
      <c r="AZ25" s="131"/>
      <c r="BA25" s="131"/>
      <c r="BB25" s="131"/>
      <c r="BC25" s="131"/>
      <c r="BD25" s="131"/>
      <c r="BE25" s="131"/>
      <c r="BF25" s="131"/>
      <c r="BG25" s="131"/>
      <c r="BH25" s="131"/>
      <c r="BI25" s="131">
        <f t="shared" si="8"/>
        <v>0</v>
      </c>
      <c r="BJ25" s="131"/>
      <c r="BK25" s="131"/>
      <c r="BL25" s="131"/>
      <c r="BM25" s="131"/>
      <c r="BN25" s="131"/>
      <c r="BO25" s="131"/>
      <c r="BP25" s="131"/>
      <c r="BQ25" s="131"/>
      <c r="BR25" s="131"/>
      <c r="BS25" s="131">
        <f t="shared" si="9"/>
        <v>0</v>
      </c>
      <c r="BT25" s="131"/>
      <c r="BU25" s="131"/>
      <c r="BV25" s="131"/>
      <c r="BW25" s="131"/>
      <c r="BX25" s="131"/>
      <c r="BY25" s="131"/>
      <c r="BZ25" s="131"/>
      <c r="CA25" s="131"/>
      <c r="CB25" s="131"/>
      <c r="CC25" s="132"/>
    </row>
    <row r="26" spans="2:81" ht="30">
      <c r="B26" s="500"/>
      <c r="C26" s="482"/>
      <c r="D26" s="467"/>
      <c r="E26" s="523"/>
      <c r="F26" s="449"/>
      <c r="G26" s="447"/>
      <c r="H26" s="447"/>
      <c r="I26" s="452"/>
      <c r="J26" s="452"/>
      <c r="K26" s="452"/>
      <c r="L26" s="452"/>
      <c r="M26" s="523"/>
      <c r="N26" s="452"/>
      <c r="O26" s="452"/>
      <c r="P26" s="262">
        <v>20</v>
      </c>
      <c r="Q26" s="262" t="s">
        <v>242</v>
      </c>
      <c r="R26" s="262" t="s">
        <v>243</v>
      </c>
      <c r="S26" s="263"/>
      <c r="T26" s="263"/>
      <c r="U26" s="263" t="s">
        <v>256</v>
      </c>
      <c r="V26" s="263" t="s">
        <v>257</v>
      </c>
      <c r="W26" s="263" t="s">
        <v>258</v>
      </c>
      <c r="X26" s="263" t="s">
        <v>259</v>
      </c>
      <c r="Y26" s="263">
        <v>0</v>
      </c>
      <c r="Z26" s="266">
        <v>0.1</v>
      </c>
      <c r="AA26" s="267">
        <f t="shared" si="0"/>
        <v>1E-06</v>
      </c>
      <c r="AB26" s="267">
        <f t="shared" si="10"/>
        <v>0</v>
      </c>
      <c r="AC26" s="266">
        <v>0.02</v>
      </c>
      <c r="AD26" s="263"/>
      <c r="AE26" s="267">
        <f t="shared" si="11"/>
        <v>0</v>
      </c>
      <c r="AF26" s="266">
        <v>0.05</v>
      </c>
      <c r="AG26" s="263"/>
      <c r="AH26" s="267">
        <f t="shared" si="12"/>
        <v>0</v>
      </c>
      <c r="AI26" s="266">
        <v>0.07</v>
      </c>
      <c r="AJ26" s="263"/>
      <c r="AK26" s="267">
        <f t="shared" si="13"/>
        <v>0</v>
      </c>
      <c r="AL26" s="266">
        <v>0.1</v>
      </c>
      <c r="AM26" s="263"/>
      <c r="AN26" s="130">
        <f t="shared" si="5"/>
        <v>0</v>
      </c>
      <c r="AO26" s="131">
        <f t="shared" si="6"/>
        <v>0</v>
      </c>
      <c r="AP26" s="131"/>
      <c r="AQ26" s="131">
        <v>0</v>
      </c>
      <c r="AR26" s="131"/>
      <c r="AS26" s="131"/>
      <c r="AT26" s="131"/>
      <c r="AU26" s="131"/>
      <c r="AV26" s="131"/>
      <c r="AW26" s="131"/>
      <c r="AX26" s="131"/>
      <c r="AY26" s="131">
        <f t="shared" si="7"/>
        <v>0</v>
      </c>
      <c r="AZ26" s="131"/>
      <c r="BA26" s="131"/>
      <c r="BB26" s="131"/>
      <c r="BC26" s="131"/>
      <c r="BD26" s="131"/>
      <c r="BE26" s="131"/>
      <c r="BF26" s="131"/>
      <c r="BG26" s="131"/>
      <c r="BH26" s="131"/>
      <c r="BI26" s="131">
        <f t="shared" si="8"/>
        <v>0</v>
      </c>
      <c r="BJ26" s="131"/>
      <c r="BK26" s="131"/>
      <c r="BL26" s="131"/>
      <c r="BM26" s="131"/>
      <c r="BN26" s="131"/>
      <c r="BO26" s="131"/>
      <c r="BP26" s="131"/>
      <c r="BQ26" s="131"/>
      <c r="BR26" s="131"/>
      <c r="BS26" s="131">
        <f t="shared" si="9"/>
        <v>0</v>
      </c>
      <c r="BT26" s="131"/>
      <c r="BU26" s="131"/>
      <c r="BV26" s="131"/>
      <c r="BW26" s="131"/>
      <c r="BX26" s="131"/>
      <c r="BY26" s="131"/>
      <c r="BZ26" s="131"/>
      <c r="CA26" s="131"/>
      <c r="CB26" s="131"/>
      <c r="CC26" s="132"/>
    </row>
    <row r="27" spans="2:81" ht="45">
      <c r="B27" s="500"/>
      <c r="C27" s="482"/>
      <c r="D27" s="467"/>
      <c r="E27" s="523"/>
      <c r="F27" s="449"/>
      <c r="G27" s="447"/>
      <c r="H27" s="447"/>
      <c r="I27" s="452"/>
      <c r="J27" s="452"/>
      <c r="K27" s="452"/>
      <c r="L27" s="452"/>
      <c r="M27" s="523"/>
      <c r="N27" s="452"/>
      <c r="O27" s="452"/>
      <c r="P27" s="262">
        <v>21</v>
      </c>
      <c r="Q27" s="262" t="s">
        <v>242</v>
      </c>
      <c r="R27" s="262" t="s">
        <v>243</v>
      </c>
      <c r="S27" s="263"/>
      <c r="T27" s="263"/>
      <c r="U27" s="263" t="s">
        <v>260</v>
      </c>
      <c r="V27" s="263" t="s">
        <v>261</v>
      </c>
      <c r="W27" s="263" t="s">
        <v>209</v>
      </c>
      <c r="X27" s="263" t="s">
        <v>262</v>
      </c>
      <c r="Y27" s="266">
        <v>0.02</v>
      </c>
      <c r="Z27" s="266">
        <v>0.02</v>
      </c>
      <c r="AA27" s="267">
        <f t="shared" si="0"/>
        <v>1E-06</v>
      </c>
      <c r="AB27" s="267">
        <f t="shared" si="10"/>
        <v>0</v>
      </c>
      <c r="AC27" s="266">
        <v>0.02</v>
      </c>
      <c r="AD27" s="263"/>
      <c r="AE27" s="267">
        <f t="shared" si="11"/>
        <v>0</v>
      </c>
      <c r="AF27" s="330">
        <v>0.015</v>
      </c>
      <c r="AG27" s="263"/>
      <c r="AH27" s="267">
        <f t="shared" si="12"/>
        <v>0</v>
      </c>
      <c r="AI27" s="330">
        <v>0.012</v>
      </c>
      <c r="AJ27" s="263"/>
      <c r="AK27" s="267">
        <f t="shared" si="13"/>
        <v>0</v>
      </c>
      <c r="AL27" s="266">
        <v>0.01</v>
      </c>
      <c r="AM27" s="263"/>
      <c r="AN27" s="130">
        <f t="shared" si="5"/>
        <v>0</v>
      </c>
      <c r="AO27" s="131">
        <f t="shared" si="6"/>
        <v>0</v>
      </c>
      <c r="AP27" s="131"/>
      <c r="AQ27" s="131">
        <v>0</v>
      </c>
      <c r="AR27" s="131"/>
      <c r="AS27" s="131"/>
      <c r="AT27" s="131"/>
      <c r="AU27" s="131"/>
      <c r="AV27" s="131"/>
      <c r="AW27" s="131"/>
      <c r="AX27" s="131"/>
      <c r="AY27" s="131">
        <f t="shared" si="7"/>
        <v>0</v>
      </c>
      <c r="AZ27" s="131"/>
      <c r="BA27" s="131"/>
      <c r="BB27" s="131"/>
      <c r="BC27" s="131"/>
      <c r="BD27" s="131"/>
      <c r="BE27" s="131"/>
      <c r="BF27" s="131"/>
      <c r="BG27" s="131"/>
      <c r="BH27" s="131"/>
      <c r="BI27" s="131">
        <f t="shared" si="8"/>
        <v>0</v>
      </c>
      <c r="BJ27" s="131"/>
      <c r="BK27" s="131"/>
      <c r="BL27" s="131"/>
      <c r="BM27" s="131"/>
      <c r="BN27" s="131"/>
      <c r="BO27" s="131"/>
      <c r="BP27" s="131"/>
      <c r="BQ27" s="131"/>
      <c r="BR27" s="131"/>
      <c r="BS27" s="131">
        <f t="shared" si="9"/>
        <v>0</v>
      </c>
      <c r="BT27" s="131"/>
      <c r="BU27" s="131"/>
      <c r="BV27" s="131"/>
      <c r="BW27" s="131"/>
      <c r="BX27" s="131"/>
      <c r="BY27" s="131"/>
      <c r="BZ27" s="131"/>
      <c r="CA27" s="131"/>
      <c r="CB27" s="131"/>
      <c r="CC27" s="132"/>
    </row>
    <row r="28" spans="2:81" ht="45">
      <c r="B28" s="500"/>
      <c r="C28" s="482"/>
      <c r="D28" s="467"/>
      <c r="E28" s="523"/>
      <c r="F28" s="449"/>
      <c r="G28" s="447"/>
      <c r="H28" s="447"/>
      <c r="I28" s="452"/>
      <c r="J28" s="452"/>
      <c r="K28" s="452"/>
      <c r="L28" s="452"/>
      <c r="M28" s="523"/>
      <c r="N28" s="452"/>
      <c r="O28" s="452"/>
      <c r="P28" s="262">
        <v>22</v>
      </c>
      <c r="Q28" s="262" t="s">
        <v>263</v>
      </c>
      <c r="R28" s="262" t="s">
        <v>264</v>
      </c>
      <c r="S28" s="263"/>
      <c r="T28" s="263"/>
      <c r="U28" s="263" t="s">
        <v>265</v>
      </c>
      <c r="V28" s="263" t="s">
        <v>236</v>
      </c>
      <c r="W28" s="263" t="s">
        <v>209</v>
      </c>
      <c r="X28" s="263" t="s">
        <v>251</v>
      </c>
      <c r="Y28" s="263">
        <v>0</v>
      </c>
      <c r="Z28" s="263">
        <v>0</v>
      </c>
      <c r="AA28" s="267">
        <f t="shared" si="0"/>
        <v>1E-06</v>
      </c>
      <c r="AB28" s="267">
        <f t="shared" si="10"/>
        <v>0</v>
      </c>
      <c r="AC28" s="263">
        <v>0</v>
      </c>
      <c r="AD28" s="263"/>
      <c r="AE28" s="267">
        <f t="shared" si="11"/>
        <v>0</v>
      </c>
      <c r="AF28" s="263">
        <v>0</v>
      </c>
      <c r="AG28" s="263"/>
      <c r="AH28" s="267">
        <f t="shared" si="12"/>
        <v>0</v>
      </c>
      <c r="AI28" s="263">
        <v>0</v>
      </c>
      <c r="AJ28" s="263"/>
      <c r="AK28" s="267">
        <f t="shared" si="13"/>
        <v>0</v>
      </c>
      <c r="AL28" s="263">
        <v>0</v>
      </c>
      <c r="AM28" s="263"/>
      <c r="AN28" s="130">
        <f t="shared" si="5"/>
        <v>0</v>
      </c>
      <c r="AO28" s="131">
        <f t="shared" si="6"/>
        <v>0</v>
      </c>
      <c r="AP28" s="131"/>
      <c r="AQ28" s="131">
        <v>0</v>
      </c>
      <c r="AR28" s="131"/>
      <c r="AS28" s="131"/>
      <c r="AT28" s="131"/>
      <c r="AU28" s="131"/>
      <c r="AV28" s="131"/>
      <c r="AW28" s="131"/>
      <c r="AX28" s="131"/>
      <c r="AY28" s="131">
        <f t="shared" si="7"/>
        <v>0</v>
      </c>
      <c r="AZ28" s="131"/>
      <c r="BA28" s="131"/>
      <c r="BB28" s="131"/>
      <c r="BC28" s="131"/>
      <c r="BD28" s="131"/>
      <c r="BE28" s="131"/>
      <c r="BF28" s="131"/>
      <c r="BG28" s="131"/>
      <c r="BH28" s="131"/>
      <c r="BI28" s="131">
        <f t="shared" si="8"/>
        <v>0</v>
      </c>
      <c r="BJ28" s="131"/>
      <c r="BK28" s="131"/>
      <c r="BL28" s="131"/>
      <c r="BM28" s="131"/>
      <c r="BN28" s="131"/>
      <c r="BO28" s="131"/>
      <c r="BP28" s="131"/>
      <c r="BQ28" s="131"/>
      <c r="BR28" s="131"/>
      <c r="BS28" s="131">
        <f t="shared" si="9"/>
        <v>0</v>
      </c>
      <c r="BT28" s="131"/>
      <c r="BU28" s="131"/>
      <c r="BV28" s="131"/>
      <c r="BW28" s="131"/>
      <c r="BX28" s="131"/>
      <c r="BY28" s="131"/>
      <c r="BZ28" s="131"/>
      <c r="CA28" s="131"/>
      <c r="CB28" s="131"/>
      <c r="CC28" s="132"/>
    </row>
    <row r="29" spans="2:81" ht="45">
      <c r="B29" s="500"/>
      <c r="C29" s="482"/>
      <c r="D29" s="467"/>
      <c r="E29" s="523"/>
      <c r="F29" s="456"/>
      <c r="G29" s="262" t="s">
        <v>266</v>
      </c>
      <c r="H29" s="262">
        <v>9</v>
      </c>
      <c r="I29" s="368" t="s">
        <v>772</v>
      </c>
      <c r="J29" s="263" t="s">
        <v>382</v>
      </c>
      <c r="K29" s="263">
        <v>0</v>
      </c>
      <c r="L29" s="263">
        <v>2</v>
      </c>
      <c r="M29" s="267">
        <f>SUM(AA29)</f>
        <v>1E-06</v>
      </c>
      <c r="N29" s="263">
        <v>1</v>
      </c>
      <c r="O29" s="263">
        <v>2</v>
      </c>
      <c r="P29" s="262">
        <v>23</v>
      </c>
      <c r="Q29" s="294" t="s">
        <v>267</v>
      </c>
      <c r="R29" s="294" t="s">
        <v>268</v>
      </c>
      <c r="S29" s="284"/>
      <c r="T29" s="284"/>
      <c r="U29" s="284" t="s">
        <v>269</v>
      </c>
      <c r="V29" s="284" t="s">
        <v>270</v>
      </c>
      <c r="W29" s="284" t="s">
        <v>203</v>
      </c>
      <c r="X29" s="284" t="s">
        <v>251</v>
      </c>
      <c r="Y29" s="284">
        <v>0</v>
      </c>
      <c r="Z29" s="287">
        <v>1</v>
      </c>
      <c r="AA29" s="267">
        <f t="shared" si="0"/>
        <v>1E-06</v>
      </c>
      <c r="AB29" s="267">
        <f t="shared" si="10"/>
        <v>0</v>
      </c>
      <c r="AC29" s="266">
        <v>1</v>
      </c>
      <c r="AD29" s="263"/>
      <c r="AE29" s="267">
        <f t="shared" si="11"/>
        <v>0</v>
      </c>
      <c r="AF29" s="266">
        <v>1</v>
      </c>
      <c r="AG29" s="263"/>
      <c r="AH29" s="267">
        <f t="shared" si="12"/>
        <v>0</v>
      </c>
      <c r="AI29" s="266">
        <v>1</v>
      </c>
      <c r="AJ29" s="263"/>
      <c r="AK29" s="267">
        <f t="shared" si="13"/>
        <v>0</v>
      </c>
      <c r="AL29" s="287">
        <v>1</v>
      </c>
      <c r="AM29" s="284"/>
      <c r="AN29" s="209">
        <f t="shared" si="5"/>
        <v>0</v>
      </c>
      <c r="AO29" s="210">
        <f t="shared" si="6"/>
        <v>0</v>
      </c>
      <c r="AP29" s="210"/>
      <c r="AQ29" s="210">
        <v>0</v>
      </c>
      <c r="AR29" s="210"/>
      <c r="AS29" s="210"/>
      <c r="AT29" s="210"/>
      <c r="AU29" s="210"/>
      <c r="AV29" s="210"/>
      <c r="AW29" s="210"/>
      <c r="AX29" s="210"/>
      <c r="AY29" s="210">
        <f t="shared" si="7"/>
        <v>0</v>
      </c>
      <c r="AZ29" s="210"/>
      <c r="BA29" s="210"/>
      <c r="BB29" s="210"/>
      <c r="BC29" s="210"/>
      <c r="BD29" s="210"/>
      <c r="BE29" s="210"/>
      <c r="BF29" s="210"/>
      <c r="BG29" s="210"/>
      <c r="BH29" s="210"/>
      <c r="BI29" s="210">
        <f t="shared" si="8"/>
        <v>0</v>
      </c>
      <c r="BJ29" s="210"/>
      <c r="BK29" s="210"/>
      <c r="BL29" s="210"/>
      <c r="BM29" s="210"/>
      <c r="BN29" s="210"/>
      <c r="BO29" s="210"/>
      <c r="BP29" s="210"/>
      <c r="BQ29" s="210"/>
      <c r="BR29" s="210"/>
      <c r="BS29" s="210">
        <f t="shared" si="9"/>
        <v>0</v>
      </c>
      <c r="BT29" s="210"/>
      <c r="BU29" s="210"/>
      <c r="BV29" s="210"/>
      <c r="BW29" s="210"/>
      <c r="BX29" s="210"/>
      <c r="BY29" s="210"/>
      <c r="BZ29" s="210"/>
      <c r="CA29" s="210"/>
      <c r="CB29" s="210"/>
      <c r="CC29" s="211"/>
    </row>
    <row r="30" spans="2:81" ht="30">
      <c r="B30" s="500"/>
      <c r="C30" s="482"/>
      <c r="D30" s="528"/>
      <c r="E30" s="524"/>
      <c r="F30" s="448" t="s">
        <v>271</v>
      </c>
      <c r="G30" s="448" t="s">
        <v>271</v>
      </c>
      <c r="H30" s="448">
        <v>10</v>
      </c>
      <c r="I30" s="521" t="s">
        <v>274</v>
      </c>
      <c r="J30" s="521" t="s">
        <v>766</v>
      </c>
      <c r="K30" s="597">
        <v>0.94</v>
      </c>
      <c r="L30" s="597">
        <v>0.94</v>
      </c>
      <c r="M30" s="524">
        <f>SUM(AA30:AA33)</f>
        <v>0.00014370207017315505</v>
      </c>
      <c r="N30" s="597">
        <v>0.94</v>
      </c>
      <c r="O30" s="597">
        <v>0.94</v>
      </c>
      <c r="P30" s="262">
        <v>24</v>
      </c>
      <c r="Q30" s="262" t="s">
        <v>272</v>
      </c>
      <c r="R30" s="262" t="s">
        <v>273</v>
      </c>
      <c r="S30" s="263"/>
      <c r="T30" s="263"/>
      <c r="U30" s="263" t="s">
        <v>627</v>
      </c>
      <c r="V30" s="263" t="s">
        <v>628</v>
      </c>
      <c r="W30" s="263" t="s">
        <v>203</v>
      </c>
      <c r="X30" s="263" t="s">
        <v>629</v>
      </c>
      <c r="Y30" s="266">
        <v>1</v>
      </c>
      <c r="Z30" s="266">
        <v>1</v>
      </c>
      <c r="AA30" s="267">
        <f t="shared" si="0"/>
        <v>1E-06</v>
      </c>
      <c r="AB30" s="267">
        <f t="shared" si="10"/>
        <v>0</v>
      </c>
      <c r="AC30" s="266">
        <v>1</v>
      </c>
      <c r="AD30" s="263"/>
      <c r="AE30" s="267">
        <f t="shared" si="11"/>
        <v>0</v>
      </c>
      <c r="AF30" s="266">
        <v>1</v>
      </c>
      <c r="AG30" s="263"/>
      <c r="AH30" s="267">
        <f t="shared" si="12"/>
        <v>0</v>
      </c>
      <c r="AI30" s="266">
        <v>1</v>
      </c>
      <c r="AJ30" s="263"/>
      <c r="AK30" s="267">
        <f t="shared" si="13"/>
        <v>0</v>
      </c>
      <c r="AL30" s="266">
        <v>1</v>
      </c>
      <c r="AM30" s="263"/>
      <c r="AN30" s="130">
        <f>(AO30+AY30+BI30+BS30)</f>
        <v>0</v>
      </c>
      <c r="AO30" s="131">
        <f>(AP30+AQ30+AR30+AS30+AT30+AU30+AV30+AW30)</f>
        <v>0</v>
      </c>
      <c r="AP30" s="131"/>
      <c r="AQ30" s="131"/>
      <c r="AR30" s="131"/>
      <c r="AS30" s="131"/>
      <c r="AT30" s="131"/>
      <c r="AU30" s="131"/>
      <c r="AV30" s="131"/>
      <c r="AW30" s="131"/>
      <c r="AX30" s="131"/>
      <c r="AY30" s="131">
        <f>(AZ30+BA30+BB30+BC30+BD30+BE30+BF30+BG30)</f>
        <v>0</v>
      </c>
      <c r="AZ30" s="131"/>
      <c r="BA30" s="131"/>
      <c r="BB30" s="131"/>
      <c r="BC30" s="131"/>
      <c r="BD30" s="131"/>
      <c r="BE30" s="131"/>
      <c r="BF30" s="131"/>
      <c r="BG30" s="131"/>
      <c r="BH30" s="131"/>
      <c r="BI30" s="131">
        <f>(BJ30+BK30+BL30+BM30+BN30+BO30+BP30+BQ30)</f>
        <v>0</v>
      </c>
      <c r="BJ30" s="131"/>
      <c r="BK30" s="131"/>
      <c r="BL30" s="131"/>
      <c r="BM30" s="131"/>
      <c r="BN30" s="131"/>
      <c r="BO30" s="131"/>
      <c r="BP30" s="131"/>
      <c r="BQ30" s="131"/>
      <c r="BR30" s="131"/>
      <c r="BS30" s="131">
        <f>(BT30+BU30+BV30+BW30+BX30+BY30+BZ30+CA30)</f>
        <v>0</v>
      </c>
      <c r="BT30" s="131"/>
      <c r="BU30" s="131"/>
      <c r="BV30" s="131"/>
      <c r="BW30" s="131"/>
      <c r="BX30" s="131"/>
      <c r="BY30" s="131"/>
      <c r="BZ30" s="131"/>
      <c r="CA30" s="131"/>
      <c r="CB30" s="131"/>
      <c r="CC30" s="132" t="s">
        <v>446</v>
      </c>
    </row>
    <row r="31" spans="2:81" ht="75">
      <c r="B31" s="500"/>
      <c r="C31" s="482"/>
      <c r="D31" s="528"/>
      <c r="E31" s="524"/>
      <c r="F31" s="449"/>
      <c r="G31" s="449"/>
      <c r="H31" s="449"/>
      <c r="I31" s="551"/>
      <c r="J31" s="551"/>
      <c r="K31" s="551"/>
      <c r="L31" s="551"/>
      <c r="M31" s="470"/>
      <c r="N31" s="551"/>
      <c r="O31" s="551"/>
      <c r="P31" s="262">
        <v>25</v>
      </c>
      <c r="Q31" s="262" t="s">
        <v>272</v>
      </c>
      <c r="R31" s="262" t="s">
        <v>273</v>
      </c>
      <c r="S31" s="263"/>
      <c r="T31" s="263"/>
      <c r="U31" s="263" t="s">
        <v>374</v>
      </c>
      <c r="V31" s="263" t="s">
        <v>375</v>
      </c>
      <c r="W31" s="263" t="s">
        <v>357</v>
      </c>
      <c r="X31" s="263" t="s">
        <v>358</v>
      </c>
      <c r="Y31" s="263">
        <v>0</v>
      </c>
      <c r="Z31" s="266">
        <v>0.3</v>
      </c>
      <c r="AA31" s="267">
        <f t="shared" si="0"/>
        <v>7.085103508657753E-05</v>
      </c>
      <c r="AB31" s="267">
        <f t="shared" si="10"/>
        <v>7.410103508657752E-05</v>
      </c>
      <c r="AC31" s="266">
        <v>0.05</v>
      </c>
      <c r="AD31" s="263"/>
      <c r="AE31" s="267">
        <f t="shared" si="11"/>
        <v>7.410103508657752E-05</v>
      </c>
      <c r="AF31" s="266">
        <v>0.1</v>
      </c>
      <c r="AG31" s="263"/>
      <c r="AH31" s="267">
        <f t="shared" si="12"/>
        <v>7.410103508657752E-05</v>
      </c>
      <c r="AI31" s="266">
        <v>0.1</v>
      </c>
      <c r="AJ31" s="263"/>
      <c r="AK31" s="267">
        <f t="shared" si="13"/>
        <v>7.410103508657752E-05</v>
      </c>
      <c r="AL31" s="266">
        <v>0.05</v>
      </c>
      <c r="AM31" s="263"/>
      <c r="AN31" s="130">
        <f>SUM(AO31,AY31,BI31,BS31)</f>
        <v>250000</v>
      </c>
      <c r="AO31" s="131">
        <f>SUM(AP31:AW31)</f>
        <v>62500</v>
      </c>
      <c r="AP31" s="131"/>
      <c r="AQ31" s="131"/>
      <c r="AR31" s="131">
        <v>62500</v>
      </c>
      <c r="AS31" s="131"/>
      <c r="AT31" s="131"/>
      <c r="AU31" s="131"/>
      <c r="AV31" s="131"/>
      <c r="AW31" s="131"/>
      <c r="AX31" s="131"/>
      <c r="AY31" s="131">
        <f>SUM(AZ31:BG31)</f>
        <v>62500</v>
      </c>
      <c r="AZ31" s="131"/>
      <c r="BA31" s="131"/>
      <c r="BB31" s="131">
        <v>62500</v>
      </c>
      <c r="BC31" s="131"/>
      <c r="BD31" s="131"/>
      <c r="BE31" s="131"/>
      <c r="BF31" s="131"/>
      <c r="BG31" s="131"/>
      <c r="BH31" s="131"/>
      <c r="BI31" s="131">
        <f>SUM(BJ31:BQ31)</f>
        <v>62500</v>
      </c>
      <c r="BJ31" s="131"/>
      <c r="BK31" s="131"/>
      <c r="BL31" s="131">
        <v>62500</v>
      </c>
      <c r="BM31" s="131"/>
      <c r="BN31" s="131"/>
      <c r="BO31" s="131"/>
      <c r="BP31" s="131"/>
      <c r="BQ31" s="131"/>
      <c r="BR31" s="131"/>
      <c r="BS31" s="131">
        <f>SUM(BT31:CA31)</f>
        <v>62500</v>
      </c>
      <c r="BT31" s="131"/>
      <c r="BU31" s="131"/>
      <c r="BV31" s="131">
        <v>62500</v>
      </c>
      <c r="BW31" s="131"/>
      <c r="BX31" s="131"/>
      <c r="BY31" s="131"/>
      <c r="BZ31" s="131"/>
      <c r="CA31" s="131"/>
      <c r="CB31" s="131"/>
      <c r="CC31" s="329"/>
    </row>
    <row r="32" spans="2:81" ht="60">
      <c r="B32" s="500"/>
      <c r="C32" s="482"/>
      <c r="D32" s="528"/>
      <c r="E32" s="524"/>
      <c r="F32" s="449"/>
      <c r="G32" s="449"/>
      <c r="H32" s="449"/>
      <c r="I32" s="551"/>
      <c r="J32" s="551"/>
      <c r="K32" s="551"/>
      <c r="L32" s="551"/>
      <c r="M32" s="470"/>
      <c r="N32" s="551"/>
      <c r="O32" s="551"/>
      <c r="P32" s="262">
        <v>26</v>
      </c>
      <c r="Q32" s="262" t="s">
        <v>272</v>
      </c>
      <c r="R32" s="262" t="s">
        <v>273</v>
      </c>
      <c r="S32" s="263"/>
      <c r="T32" s="263"/>
      <c r="U32" s="263" t="s">
        <v>372</v>
      </c>
      <c r="V32" s="263" t="s">
        <v>373</v>
      </c>
      <c r="W32" s="263" t="s">
        <v>357</v>
      </c>
      <c r="X32" s="263" t="s">
        <v>358</v>
      </c>
      <c r="Y32" s="263">
        <v>0</v>
      </c>
      <c r="Z32" s="266">
        <v>0.3</v>
      </c>
      <c r="AA32" s="267">
        <f t="shared" si="0"/>
        <v>7.085103508657753E-05</v>
      </c>
      <c r="AB32" s="267">
        <f t="shared" si="10"/>
        <v>7.410103508657752E-05</v>
      </c>
      <c r="AC32" s="266">
        <v>0.05</v>
      </c>
      <c r="AD32" s="263"/>
      <c r="AE32" s="267">
        <f t="shared" si="11"/>
        <v>7.410103508657752E-05</v>
      </c>
      <c r="AF32" s="266">
        <v>0.1</v>
      </c>
      <c r="AG32" s="263"/>
      <c r="AH32" s="267">
        <f t="shared" si="12"/>
        <v>7.410103508657752E-05</v>
      </c>
      <c r="AI32" s="266">
        <v>0.1</v>
      </c>
      <c r="AJ32" s="263"/>
      <c r="AK32" s="267">
        <f t="shared" si="13"/>
        <v>7.410103508657752E-05</v>
      </c>
      <c r="AL32" s="266">
        <v>0.05</v>
      </c>
      <c r="AM32" s="263"/>
      <c r="AN32" s="130">
        <f>SUM(AO32,AY32,BI32,BS32)</f>
        <v>250000</v>
      </c>
      <c r="AO32" s="131">
        <f>SUM(AP32:AW32)</f>
        <v>62500</v>
      </c>
      <c r="AP32" s="131"/>
      <c r="AQ32" s="131"/>
      <c r="AR32" s="131">
        <v>62500</v>
      </c>
      <c r="AS32" s="131"/>
      <c r="AT32" s="131"/>
      <c r="AU32" s="131"/>
      <c r="AV32" s="131"/>
      <c r="AW32" s="131"/>
      <c r="AX32" s="131"/>
      <c r="AY32" s="131">
        <f>SUM(AZ32:BG32)</f>
        <v>62500</v>
      </c>
      <c r="AZ32" s="131"/>
      <c r="BA32" s="131"/>
      <c r="BB32" s="131">
        <v>62500</v>
      </c>
      <c r="BC32" s="131"/>
      <c r="BD32" s="131"/>
      <c r="BE32" s="131"/>
      <c r="BF32" s="131"/>
      <c r="BG32" s="131"/>
      <c r="BH32" s="131"/>
      <c r="BI32" s="131">
        <f>SUM(BJ32:BQ32)</f>
        <v>62500</v>
      </c>
      <c r="BJ32" s="131"/>
      <c r="BK32" s="131"/>
      <c r="BL32" s="131">
        <v>62500</v>
      </c>
      <c r="BM32" s="131"/>
      <c r="BN32" s="131"/>
      <c r="BO32" s="131"/>
      <c r="BP32" s="131"/>
      <c r="BQ32" s="131"/>
      <c r="BR32" s="131"/>
      <c r="BS32" s="131">
        <f>SUM(BT32:CA32)</f>
        <v>62500</v>
      </c>
      <c r="BT32" s="131"/>
      <c r="BU32" s="131"/>
      <c r="BV32" s="131">
        <v>62500</v>
      </c>
      <c r="BW32" s="131"/>
      <c r="BX32" s="131"/>
      <c r="BY32" s="131"/>
      <c r="BZ32" s="131"/>
      <c r="CA32" s="131"/>
      <c r="CB32" s="131"/>
      <c r="CC32" s="329"/>
    </row>
    <row r="33" spans="2:81" ht="45.75" thickBot="1">
      <c r="B33" s="500"/>
      <c r="C33" s="482"/>
      <c r="D33" s="468"/>
      <c r="E33" s="547"/>
      <c r="F33" s="450"/>
      <c r="G33" s="450"/>
      <c r="H33" s="450"/>
      <c r="I33" s="552"/>
      <c r="J33" s="552"/>
      <c r="K33" s="552"/>
      <c r="L33" s="552"/>
      <c r="M33" s="471"/>
      <c r="N33" s="552"/>
      <c r="O33" s="552"/>
      <c r="P33" s="306">
        <v>27</v>
      </c>
      <c r="Q33" s="306" t="s">
        <v>272</v>
      </c>
      <c r="R33" s="115" t="s">
        <v>273</v>
      </c>
      <c r="S33" s="307"/>
      <c r="T33" s="307"/>
      <c r="U33" s="307" t="s">
        <v>274</v>
      </c>
      <c r="V33" s="307" t="s">
        <v>198</v>
      </c>
      <c r="W33" s="307" t="s">
        <v>209</v>
      </c>
      <c r="X33" s="307" t="s">
        <v>251</v>
      </c>
      <c r="Y33" s="308">
        <v>0.94</v>
      </c>
      <c r="Z33" s="308">
        <v>0.94</v>
      </c>
      <c r="AA33" s="331">
        <f t="shared" si="0"/>
        <v>1E-06</v>
      </c>
      <c r="AB33" s="332">
        <f t="shared" si="10"/>
        <v>0</v>
      </c>
      <c r="AC33" s="333">
        <v>0.94</v>
      </c>
      <c r="AD33" s="305"/>
      <c r="AE33" s="332">
        <f t="shared" si="11"/>
        <v>0</v>
      </c>
      <c r="AF33" s="333">
        <v>0.94</v>
      </c>
      <c r="AG33" s="305"/>
      <c r="AH33" s="332">
        <f t="shared" si="12"/>
        <v>0</v>
      </c>
      <c r="AI33" s="333">
        <v>0.94</v>
      </c>
      <c r="AJ33" s="305"/>
      <c r="AK33" s="332">
        <f t="shared" si="13"/>
        <v>0</v>
      </c>
      <c r="AL33" s="308">
        <v>0.94</v>
      </c>
      <c r="AM33" s="307"/>
      <c r="AN33" s="233">
        <f t="shared" si="5"/>
        <v>0</v>
      </c>
      <c r="AO33" s="234">
        <f t="shared" si="6"/>
        <v>0</v>
      </c>
      <c r="AP33" s="234"/>
      <c r="AQ33" s="234">
        <v>0</v>
      </c>
      <c r="AR33" s="234"/>
      <c r="AS33" s="234"/>
      <c r="AT33" s="234"/>
      <c r="AU33" s="234"/>
      <c r="AV33" s="234"/>
      <c r="AW33" s="234"/>
      <c r="AX33" s="234"/>
      <c r="AY33" s="234">
        <f t="shared" si="7"/>
        <v>0</v>
      </c>
      <c r="AZ33" s="234"/>
      <c r="BA33" s="234"/>
      <c r="BB33" s="234"/>
      <c r="BC33" s="234"/>
      <c r="BD33" s="234"/>
      <c r="BE33" s="234"/>
      <c r="BF33" s="234"/>
      <c r="BG33" s="234"/>
      <c r="BH33" s="234"/>
      <c r="BI33" s="234">
        <f t="shared" si="8"/>
        <v>0</v>
      </c>
      <c r="BJ33" s="234"/>
      <c r="BK33" s="234"/>
      <c r="BL33" s="234"/>
      <c r="BM33" s="234"/>
      <c r="BN33" s="234"/>
      <c r="BO33" s="234"/>
      <c r="BP33" s="234"/>
      <c r="BQ33" s="234"/>
      <c r="BR33" s="234"/>
      <c r="BS33" s="234">
        <f t="shared" si="9"/>
        <v>0</v>
      </c>
      <c r="BT33" s="234"/>
      <c r="BU33" s="234"/>
      <c r="BV33" s="234"/>
      <c r="BW33" s="234"/>
      <c r="BX33" s="234"/>
      <c r="BY33" s="234"/>
      <c r="BZ33" s="234"/>
      <c r="CA33" s="234"/>
      <c r="CB33" s="234"/>
      <c r="CC33" s="235"/>
    </row>
    <row r="34" spans="2:81" ht="45">
      <c r="B34" s="500"/>
      <c r="C34" s="482"/>
      <c r="D34" s="517" t="s">
        <v>275</v>
      </c>
      <c r="E34" s="519">
        <f>SUM(M34)</f>
        <v>5.001133616561385E-06</v>
      </c>
      <c r="F34" s="565" t="s">
        <v>276</v>
      </c>
      <c r="G34" s="545" t="s">
        <v>758</v>
      </c>
      <c r="H34" s="484">
        <v>11</v>
      </c>
      <c r="I34" s="512" t="s">
        <v>277</v>
      </c>
      <c r="J34" s="512" t="s">
        <v>278</v>
      </c>
      <c r="K34" s="525">
        <v>0.8</v>
      </c>
      <c r="L34" s="525">
        <v>0.4</v>
      </c>
      <c r="M34" s="519">
        <f>SUM(AA34:AA39)</f>
        <v>5.001133616561385E-06</v>
      </c>
      <c r="N34" s="525">
        <v>0.8</v>
      </c>
      <c r="O34" s="525">
        <v>0.4</v>
      </c>
      <c r="P34" s="271">
        <v>28</v>
      </c>
      <c r="Q34" s="271" t="s">
        <v>279</v>
      </c>
      <c r="R34" s="271" t="s">
        <v>280</v>
      </c>
      <c r="S34" s="245"/>
      <c r="T34" s="245"/>
      <c r="U34" s="245" t="s">
        <v>281</v>
      </c>
      <c r="V34" s="245" t="s">
        <v>282</v>
      </c>
      <c r="W34" s="245" t="s">
        <v>203</v>
      </c>
      <c r="X34" s="245" t="s">
        <v>251</v>
      </c>
      <c r="Y34" s="245">
        <v>0</v>
      </c>
      <c r="Z34" s="245">
        <v>50</v>
      </c>
      <c r="AA34" s="268">
        <f t="shared" si="0"/>
        <v>1.1336165613852405E-09</v>
      </c>
      <c r="AB34" s="143">
        <f aca="true" t="shared" si="14" ref="AB34:AB39">(100%/(SUM($AO$34:$AO$39))*AO34)*(SUM($AA$34:$AA$39))</f>
        <v>5.001133616561385E-06</v>
      </c>
      <c r="AC34" s="317">
        <v>0</v>
      </c>
      <c r="AD34" s="317"/>
      <c r="AE34" s="143">
        <f aca="true" t="shared" si="15" ref="AE34:AE39">(100%/(SUM($AY$34:$AY$39))*AY34)*(SUM($AA$34:$AA$39))</f>
        <v>5.001133616561385E-06</v>
      </c>
      <c r="AF34" s="317">
        <v>0</v>
      </c>
      <c r="AG34" s="317"/>
      <c r="AH34" s="143">
        <f aca="true" t="shared" si="16" ref="AH34:AH39">(100%/(SUM($BI$34:$BI$39))*BI34)*(SUM($AA$34:$AA$39))</f>
        <v>5.001133616561385E-06</v>
      </c>
      <c r="AI34" s="317">
        <v>40</v>
      </c>
      <c r="AJ34" s="317"/>
      <c r="AK34" s="143">
        <f aca="true" t="shared" si="17" ref="AK34:AK39">(100%/(SUM($BS$34:$BS$39))*BS34)*(SUM($AA$34:$AA$39))</f>
        <v>5.001133616561385E-06</v>
      </c>
      <c r="AL34" s="245">
        <v>10</v>
      </c>
      <c r="AM34" s="245"/>
      <c r="AN34" s="334">
        <f t="shared" si="5"/>
        <v>4</v>
      </c>
      <c r="AO34" s="335">
        <v>1</v>
      </c>
      <c r="AP34" s="335"/>
      <c r="AQ34" s="335">
        <v>0</v>
      </c>
      <c r="AR34" s="335"/>
      <c r="AS34" s="335"/>
      <c r="AT34" s="335"/>
      <c r="AU34" s="335"/>
      <c r="AV34" s="335"/>
      <c r="AW34" s="335"/>
      <c r="AX34" s="335"/>
      <c r="AY34" s="335">
        <v>1</v>
      </c>
      <c r="AZ34" s="335"/>
      <c r="BA34" s="335"/>
      <c r="BB34" s="335"/>
      <c r="BC34" s="335"/>
      <c r="BD34" s="335"/>
      <c r="BE34" s="335"/>
      <c r="BF34" s="335"/>
      <c r="BG34" s="335"/>
      <c r="BH34" s="335"/>
      <c r="BI34" s="335">
        <v>1</v>
      </c>
      <c r="BJ34" s="335"/>
      <c r="BK34" s="335"/>
      <c r="BL34" s="335"/>
      <c r="BM34" s="335"/>
      <c r="BN34" s="335"/>
      <c r="BO34" s="335"/>
      <c r="BP34" s="335"/>
      <c r="BQ34" s="335"/>
      <c r="BR34" s="335"/>
      <c r="BS34" s="335">
        <v>1</v>
      </c>
      <c r="BT34" s="335"/>
      <c r="BU34" s="335"/>
      <c r="BV34" s="335"/>
      <c r="BW34" s="335"/>
      <c r="BX34" s="335"/>
      <c r="BY34" s="335"/>
      <c r="BZ34" s="335"/>
      <c r="CA34" s="335"/>
      <c r="CB34" s="335"/>
      <c r="CC34" s="336"/>
    </row>
    <row r="35" spans="2:81" ht="30">
      <c r="B35" s="500"/>
      <c r="C35" s="482"/>
      <c r="D35" s="534"/>
      <c r="E35" s="535"/>
      <c r="F35" s="485"/>
      <c r="G35" s="546"/>
      <c r="H35" s="485"/>
      <c r="I35" s="478"/>
      <c r="J35" s="478"/>
      <c r="K35" s="478"/>
      <c r="L35" s="562"/>
      <c r="M35" s="535"/>
      <c r="N35" s="562"/>
      <c r="O35" s="562"/>
      <c r="P35" s="272">
        <v>29</v>
      </c>
      <c r="Q35" s="272" t="s">
        <v>279</v>
      </c>
      <c r="R35" s="272" t="s">
        <v>280</v>
      </c>
      <c r="S35" s="246"/>
      <c r="T35" s="246"/>
      <c r="U35" s="246" t="s">
        <v>634</v>
      </c>
      <c r="V35" s="246" t="s">
        <v>635</v>
      </c>
      <c r="W35" s="246" t="s">
        <v>203</v>
      </c>
      <c r="X35" s="246" t="s">
        <v>629</v>
      </c>
      <c r="Y35" s="246">
        <v>0</v>
      </c>
      <c r="Z35" s="246">
        <v>4</v>
      </c>
      <c r="AA35" s="269">
        <f t="shared" si="0"/>
        <v>1E-06</v>
      </c>
      <c r="AB35" s="269">
        <f t="shared" si="14"/>
        <v>0</v>
      </c>
      <c r="AC35" s="246">
        <v>0</v>
      </c>
      <c r="AD35" s="246"/>
      <c r="AE35" s="269">
        <f t="shared" si="15"/>
        <v>0</v>
      </c>
      <c r="AF35" s="246">
        <v>2</v>
      </c>
      <c r="AG35" s="246"/>
      <c r="AH35" s="269">
        <f t="shared" si="16"/>
        <v>0</v>
      </c>
      <c r="AI35" s="246">
        <v>2</v>
      </c>
      <c r="AJ35" s="246"/>
      <c r="AK35" s="269">
        <f t="shared" si="17"/>
        <v>0</v>
      </c>
      <c r="AL35" s="246">
        <v>0</v>
      </c>
      <c r="AM35" s="246"/>
      <c r="AN35" s="83">
        <f>(AO35+AY35+BI35+BS35)</f>
        <v>0</v>
      </c>
      <c r="AO35" s="84">
        <v>0</v>
      </c>
      <c r="AP35" s="84"/>
      <c r="AQ35" s="84"/>
      <c r="AR35" s="84"/>
      <c r="AS35" s="84"/>
      <c r="AT35" s="84"/>
      <c r="AU35" s="84"/>
      <c r="AV35" s="84"/>
      <c r="AW35" s="84"/>
      <c r="AX35" s="84"/>
      <c r="AY35" s="84">
        <v>0</v>
      </c>
      <c r="AZ35" s="84"/>
      <c r="BA35" s="84"/>
      <c r="BB35" s="84"/>
      <c r="BC35" s="84"/>
      <c r="BD35" s="84"/>
      <c r="BE35" s="84"/>
      <c r="BF35" s="84"/>
      <c r="BG35" s="84"/>
      <c r="BH35" s="84"/>
      <c r="BI35" s="84">
        <f>(BJ35+BK35+BL35+BM35+BN35+BO35+BP35+BQ35)</f>
        <v>0</v>
      </c>
      <c r="BJ35" s="84"/>
      <c r="BK35" s="84"/>
      <c r="BL35" s="84"/>
      <c r="BM35" s="84"/>
      <c r="BN35" s="84"/>
      <c r="BO35" s="84"/>
      <c r="BP35" s="84"/>
      <c r="BQ35" s="84"/>
      <c r="BR35" s="84"/>
      <c r="BS35" s="84">
        <f>(BT35+BU35+BV35+BW35+BX35+BY35+BZ35+CA35)</f>
        <v>0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216" t="s">
        <v>449</v>
      </c>
    </row>
    <row r="36" spans="2:81" ht="30">
      <c r="B36" s="500"/>
      <c r="C36" s="482"/>
      <c r="D36" s="534"/>
      <c r="E36" s="535"/>
      <c r="F36" s="485"/>
      <c r="G36" s="546"/>
      <c r="H36" s="485"/>
      <c r="I36" s="478"/>
      <c r="J36" s="478"/>
      <c r="K36" s="478"/>
      <c r="L36" s="562"/>
      <c r="M36" s="535"/>
      <c r="N36" s="562"/>
      <c r="O36" s="562"/>
      <c r="P36" s="272">
        <v>30</v>
      </c>
      <c r="Q36" s="272" t="s">
        <v>279</v>
      </c>
      <c r="R36" s="272" t="s">
        <v>280</v>
      </c>
      <c r="S36" s="246"/>
      <c r="T36" s="246"/>
      <c r="U36" s="246" t="s">
        <v>638</v>
      </c>
      <c r="V36" s="246" t="s">
        <v>639</v>
      </c>
      <c r="W36" s="246" t="s">
        <v>203</v>
      </c>
      <c r="X36" s="246" t="s">
        <v>629</v>
      </c>
      <c r="Y36" s="246">
        <v>0</v>
      </c>
      <c r="Z36" s="246">
        <v>2</v>
      </c>
      <c r="AA36" s="269">
        <f t="shared" si="0"/>
        <v>1E-06</v>
      </c>
      <c r="AB36" s="269">
        <f t="shared" si="14"/>
        <v>0</v>
      </c>
      <c r="AC36" s="246">
        <v>0</v>
      </c>
      <c r="AD36" s="246"/>
      <c r="AE36" s="269">
        <f t="shared" si="15"/>
        <v>0</v>
      </c>
      <c r="AF36" s="246">
        <v>1</v>
      </c>
      <c r="AG36" s="246"/>
      <c r="AH36" s="269">
        <f t="shared" si="16"/>
        <v>0</v>
      </c>
      <c r="AI36" s="246">
        <v>1</v>
      </c>
      <c r="AJ36" s="246"/>
      <c r="AK36" s="269">
        <f t="shared" si="17"/>
        <v>0</v>
      </c>
      <c r="AL36" s="246">
        <v>0</v>
      </c>
      <c r="AM36" s="246"/>
      <c r="AN36" s="83">
        <f>(AO36+AY36+BI36+BS36)</f>
        <v>0</v>
      </c>
      <c r="AO36" s="84">
        <v>0</v>
      </c>
      <c r="AP36" s="84"/>
      <c r="AQ36" s="84"/>
      <c r="AR36" s="84"/>
      <c r="AS36" s="84"/>
      <c r="AT36" s="84"/>
      <c r="AU36" s="84"/>
      <c r="AV36" s="84"/>
      <c r="AW36" s="84"/>
      <c r="AX36" s="84"/>
      <c r="AY36" s="84">
        <f>(AZ36+BA36+BB36+BC36+BD36+BE36+BF36+BG36)</f>
        <v>0</v>
      </c>
      <c r="AZ36" s="84"/>
      <c r="BA36" s="84"/>
      <c r="BB36" s="84"/>
      <c r="BC36" s="84"/>
      <c r="BD36" s="84"/>
      <c r="BE36" s="84"/>
      <c r="BF36" s="84"/>
      <c r="BG36" s="84"/>
      <c r="BH36" s="84"/>
      <c r="BI36" s="84">
        <v>0</v>
      </c>
      <c r="BJ36" s="84"/>
      <c r="BK36" s="84"/>
      <c r="BL36" s="84"/>
      <c r="BM36" s="84"/>
      <c r="BN36" s="84"/>
      <c r="BO36" s="84"/>
      <c r="BP36" s="84"/>
      <c r="BQ36" s="84"/>
      <c r="BR36" s="84"/>
      <c r="BS36" s="84">
        <f>(BT36+BU36+BV36+BW36+BX36+BY36+BZ36+CA36)</f>
        <v>0</v>
      </c>
      <c r="BT36" s="84"/>
      <c r="BU36" s="84"/>
      <c r="BV36" s="84"/>
      <c r="BW36" s="84"/>
      <c r="BX36" s="84"/>
      <c r="BY36" s="84"/>
      <c r="BZ36" s="84"/>
      <c r="CA36" s="84"/>
      <c r="CB36" s="84"/>
      <c r="CC36" s="216" t="s">
        <v>449</v>
      </c>
    </row>
    <row r="37" spans="2:81" ht="45">
      <c r="B37" s="500"/>
      <c r="C37" s="482"/>
      <c r="D37" s="534"/>
      <c r="E37" s="535"/>
      <c r="F37" s="566"/>
      <c r="G37" s="546"/>
      <c r="H37" s="485"/>
      <c r="I37" s="478"/>
      <c r="J37" s="478"/>
      <c r="K37" s="478"/>
      <c r="L37" s="562"/>
      <c r="M37" s="535"/>
      <c r="N37" s="562"/>
      <c r="O37" s="562"/>
      <c r="P37" s="295">
        <v>31</v>
      </c>
      <c r="Q37" s="272" t="s">
        <v>279</v>
      </c>
      <c r="R37" s="272" t="s">
        <v>280</v>
      </c>
      <c r="S37" s="301"/>
      <c r="T37" s="301"/>
      <c r="U37" s="301" t="s">
        <v>686</v>
      </c>
      <c r="V37" s="301" t="s">
        <v>282</v>
      </c>
      <c r="W37" s="301" t="s">
        <v>203</v>
      </c>
      <c r="X37" s="301" t="s">
        <v>251</v>
      </c>
      <c r="Y37" s="301">
        <v>0</v>
      </c>
      <c r="Z37" s="301">
        <v>50</v>
      </c>
      <c r="AA37" s="269">
        <f t="shared" si="0"/>
        <v>1E-06</v>
      </c>
      <c r="AB37" s="269">
        <f t="shared" si="14"/>
        <v>0</v>
      </c>
      <c r="AC37" s="246">
        <v>0</v>
      </c>
      <c r="AD37" s="246"/>
      <c r="AE37" s="269">
        <f t="shared" si="15"/>
        <v>0</v>
      </c>
      <c r="AF37" s="246">
        <v>0</v>
      </c>
      <c r="AG37" s="246"/>
      <c r="AH37" s="269">
        <f t="shared" si="16"/>
        <v>0</v>
      </c>
      <c r="AI37" s="246">
        <v>40</v>
      </c>
      <c r="AJ37" s="246"/>
      <c r="AK37" s="269">
        <f t="shared" si="17"/>
        <v>0</v>
      </c>
      <c r="AL37" s="301">
        <v>10</v>
      </c>
      <c r="AM37" s="301"/>
      <c r="AN37" s="83">
        <f>SUM(AO37,AY37,BI37,BS37)</f>
        <v>0</v>
      </c>
      <c r="AO37" s="84">
        <v>0</v>
      </c>
      <c r="AP37" s="84"/>
      <c r="AQ37" s="84">
        <v>0</v>
      </c>
      <c r="AR37" s="84"/>
      <c r="AS37" s="84"/>
      <c r="AT37" s="84"/>
      <c r="AU37" s="84"/>
      <c r="AV37" s="84"/>
      <c r="AW37" s="84"/>
      <c r="AX37" s="84"/>
      <c r="AY37" s="84">
        <f>SUM(AZ37:BG37)</f>
        <v>0</v>
      </c>
      <c r="AZ37" s="84"/>
      <c r="BA37" s="84"/>
      <c r="BB37" s="84"/>
      <c r="BC37" s="84"/>
      <c r="BD37" s="84"/>
      <c r="BE37" s="84"/>
      <c r="BF37" s="84"/>
      <c r="BG37" s="84"/>
      <c r="BH37" s="84"/>
      <c r="BI37" s="84">
        <f>SUM(BJ37:BQ37)</f>
        <v>0</v>
      </c>
      <c r="BJ37" s="84"/>
      <c r="BK37" s="84"/>
      <c r="BL37" s="84"/>
      <c r="BM37" s="84"/>
      <c r="BN37" s="84"/>
      <c r="BO37" s="84"/>
      <c r="BP37" s="84"/>
      <c r="BQ37" s="84"/>
      <c r="BR37" s="84"/>
      <c r="BS37" s="84">
        <v>0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216"/>
    </row>
    <row r="38" spans="2:81" ht="45">
      <c r="B38" s="500"/>
      <c r="C38" s="482"/>
      <c r="D38" s="534"/>
      <c r="E38" s="535"/>
      <c r="F38" s="573" t="s">
        <v>283</v>
      </c>
      <c r="G38" s="337"/>
      <c r="H38" s="485"/>
      <c r="I38" s="478"/>
      <c r="J38" s="478"/>
      <c r="K38" s="478"/>
      <c r="L38" s="562"/>
      <c r="M38" s="535"/>
      <c r="N38" s="562"/>
      <c r="O38" s="562"/>
      <c r="P38" s="272">
        <v>32</v>
      </c>
      <c r="Q38" s="272" t="s">
        <v>284</v>
      </c>
      <c r="R38" s="272" t="s">
        <v>285</v>
      </c>
      <c r="S38" s="246"/>
      <c r="T38" s="246"/>
      <c r="U38" s="246" t="s">
        <v>636</v>
      </c>
      <c r="V38" s="246" t="s">
        <v>637</v>
      </c>
      <c r="W38" s="246" t="s">
        <v>203</v>
      </c>
      <c r="X38" s="246" t="s">
        <v>629</v>
      </c>
      <c r="Y38" s="246">
        <v>0</v>
      </c>
      <c r="Z38" s="246">
        <v>4</v>
      </c>
      <c r="AA38" s="269">
        <f t="shared" si="0"/>
        <v>1E-06</v>
      </c>
      <c r="AB38" s="269">
        <f t="shared" si="14"/>
        <v>0</v>
      </c>
      <c r="AC38" s="246">
        <v>0</v>
      </c>
      <c r="AD38" s="246"/>
      <c r="AE38" s="269">
        <f t="shared" si="15"/>
        <v>0</v>
      </c>
      <c r="AF38" s="246">
        <v>2</v>
      </c>
      <c r="AG38" s="246"/>
      <c r="AH38" s="269">
        <f t="shared" si="16"/>
        <v>0</v>
      </c>
      <c r="AI38" s="246">
        <v>2</v>
      </c>
      <c r="AJ38" s="246"/>
      <c r="AK38" s="269">
        <f t="shared" si="17"/>
        <v>0</v>
      </c>
      <c r="AL38" s="246">
        <v>0</v>
      </c>
      <c r="AM38" s="246"/>
      <c r="AN38" s="83">
        <f>(AO38+AY38+BI38+BS38)</f>
        <v>0</v>
      </c>
      <c r="AO38" s="84">
        <v>0</v>
      </c>
      <c r="AP38" s="84"/>
      <c r="AQ38" s="84"/>
      <c r="AR38" s="84"/>
      <c r="AS38" s="84"/>
      <c r="AT38" s="84"/>
      <c r="AU38" s="84"/>
      <c r="AV38" s="84"/>
      <c r="AW38" s="84"/>
      <c r="AX38" s="84"/>
      <c r="AY38" s="84">
        <f>(AZ38+BA38+BB38+BC38+BD38+BE38+BF38+BG38)</f>
        <v>0</v>
      </c>
      <c r="AZ38" s="84"/>
      <c r="BA38" s="84"/>
      <c r="BB38" s="84"/>
      <c r="BC38" s="84"/>
      <c r="BD38" s="84"/>
      <c r="BE38" s="84"/>
      <c r="BF38" s="84"/>
      <c r="BG38" s="84"/>
      <c r="BH38" s="84"/>
      <c r="BI38" s="84">
        <f>(BJ38+BK38+BL38+BM38+BN38+BO38+BP38+BQ38)</f>
        <v>0</v>
      </c>
      <c r="BJ38" s="84"/>
      <c r="BK38" s="84"/>
      <c r="BL38" s="84"/>
      <c r="BM38" s="84"/>
      <c r="BN38" s="84"/>
      <c r="BO38" s="84"/>
      <c r="BP38" s="84"/>
      <c r="BQ38" s="84"/>
      <c r="BR38" s="84"/>
      <c r="BS38" s="84">
        <f>(BT38+BU38+BV38+BW38+BX38+BY38+BZ38+CA38)</f>
        <v>0</v>
      </c>
      <c r="BT38" s="84"/>
      <c r="BU38" s="84"/>
      <c r="BV38" s="84"/>
      <c r="BW38" s="84"/>
      <c r="BX38" s="84"/>
      <c r="BY38" s="84"/>
      <c r="BZ38" s="84"/>
      <c r="CA38" s="84"/>
      <c r="CB38" s="84"/>
      <c r="CC38" s="216" t="s">
        <v>449</v>
      </c>
    </row>
    <row r="39" spans="2:81" ht="45.75" thickBot="1">
      <c r="B39" s="500"/>
      <c r="C39" s="482"/>
      <c r="D39" s="518"/>
      <c r="E39" s="520"/>
      <c r="F39" s="574"/>
      <c r="G39" s="338"/>
      <c r="H39" s="486"/>
      <c r="I39" s="513"/>
      <c r="J39" s="513"/>
      <c r="K39" s="513"/>
      <c r="L39" s="513"/>
      <c r="M39" s="520"/>
      <c r="N39" s="513"/>
      <c r="O39" s="513"/>
      <c r="P39" s="273">
        <v>33</v>
      </c>
      <c r="Q39" s="273" t="s">
        <v>284</v>
      </c>
      <c r="R39" s="273" t="s">
        <v>285</v>
      </c>
      <c r="S39" s="247"/>
      <c r="T39" s="247"/>
      <c r="U39" s="247" t="s">
        <v>286</v>
      </c>
      <c r="V39" s="247" t="s">
        <v>287</v>
      </c>
      <c r="W39" s="247" t="s">
        <v>203</v>
      </c>
      <c r="X39" s="247" t="s">
        <v>251</v>
      </c>
      <c r="Y39" s="247">
        <v>0</v>
      </c>
      <c r="Z39" s="247">
        <v>100</v>
      </c>
      <c r="AA39" s="270">
        <f t="shared" si="0"/>
        <v>1E-06</v>
      </c>
      <c r="AB39" s="339">
        <f t="shared" si="14"/>
        <v>0</v>
      </c>
      <c r="AC39" s="318">
        <v>10</v>
      </c>
      <c r="AD39" s="318"/>
      <c r="AE39" s="339">
        <f t="shared" si="15"/>
        <v>0</v>
      </c>
      <c r="AF39" s="318">
        <v>30</v>
      </c>
      <c r="AG39" s="318"/>
      <c r="AH39" s="339">
        <f t="shared" si="16"/>
        <v>0</v>
      </c>
      <c r="AI39" s="318">
        <v>30</v>
      </c>
      <c r="AJ39" s="318"/>
      <c r="AK39" s="339">
        <f t="shared" si="17"/>
        <v>0</v>
      </c>
      <c r="AL39" s="247">
        <v>30</v>
      </c>
      <c r="AM39" s="247"/>
      <c r="AN39" s="108">
        <f t="shared" si="5"/>
        <v>0</v>
      </c>
      <c r="AO39" s="109">
        <v>0</v>
      </c>
      <c r="AP39" s="109"/>
      <c r="AQ39" s="109">
        <v>0</v>
      </c>
      <c r="AR39" s="109"/>
      <c r="AS39" s="109"/>
      <c r="AT39" s="109"/>
      <c r="AU39" s="109"/>
      <c r="AV39" s="109"/>
      <c r="AW39" s="109"/>
      <c r="AX39" s="109"/>
      <c r="AY39" s="109">
        <f t="shared" si="7"/>
        <v>0</v>
      </c>
      <c r="AZ39" s="109"/>
      <c r="BA39" s="109"/>
      <c r="BB39" s="109"/>
      <c r="BC39" s="109"/>
      <c r="BD39" s="109"/>
      <c r="BE39" s="109"/>
      <c r="BF39" s="109"/>
      <c r="BG39" s="109"/>
      <c r="BH39" s="109"/>
      <c r="BI39" s="109">
        <f t="shared" si="8"/>
        <v>0</v>
      </c>
      <c r="BJ39" s="109"/>
      <c r="BK39" s="109"/>
      <c r="BL39" s="109"/>
      <c r="BM39" s="109"/>
      <c r="BN39" s="109"/>
      <c r="BO39" s="109"/>
      <c r="BP39" s="109"/>
      <c r="BQ39" s="109"/>
      <c r="BR39" s="109"/>
      <c r="BS39" s="109">
        <f t="shared" si="9"/>
        <v>0</v>
      </c>
      <c r="BT39" s="109"/>
      <c r="BU39" s="109"/>
      <c r="BV39" s="109"/>
      <c r="BW39" s="109"/>
      <c r="BX39" s="109"/>
      <c r="BY39" s="109"/>
      <c r="BZ39" s="109"/>
      <c r="CA39" s="109"/>
      <c r="CB39" s="109"/>
      <c r="CC39" s="340"/>
    </row>
    <row r="40" spans="2:81" ht="31.5">
      <c r="B40" s="500"/>
      <c r="C40" s="482"/>
      <c r="D40" s="570" t="s">
        <v>288</v>
      </c>
      <c r="E40" s="548">
        <f>SUM(M40:M63)</f>
        <v>0.08105558413904468</v>
      </c>
      <c r="F40" s="487" t="s">
        <v>289</v>
      </c>
      <c r="G40" s="548" t="s">
        <v>296</v>
      </c>
      <c r="H40" s="487">
        <v>12</v>
      </c>
      <c r="I40" s="553" t="s">
        <v>290</v>
      </c>
      <c r="J40" s="553" t="s">
        <v>291</v>
      </c>
      <c r="K40" s="558">
        <v>0</v>
      </c>
      <c r="L40" s="553">
        <v>1</v>
      </c>
      <c r="M40" s="548">
        <f>SUM(AA40:AA49)</f>
        <v>0.06716678126207548</v>
      </c>
      <c r="N40" s="553">
        <v>1</v>
      </c>
      <c r="O40" s="553">
        <v>1</v>
      </c>
      <c r="P40" s="254">
        <v>34</v>
      </c>
      <c r="Q40" s="254" t="s">
        <v>292</v>
      </c>
      <c r="R40" s="254" t="s">
        <v>293</v>
      </c>
      <c r="S40" s="256"/>
      <c r="T40" s="256"/>
      <c r="U40" s="256" t="s">
        <v>294</v>
      </c>
      <c r="V40" s="256" t="s">
        <v>295</v>
      </c>
      <c r="W40" s="256" t="s">
        <v>203</v>
      </c>
      <c r="X40" s="256" t="s">
        <v>159</v>
      </c>
      <c r="Y40" s="310">
        <v>0</v>
      </c>
      <c r="Z40" s="256">
        <v>6</v>
      </c>
      <c r="AA40" s="253">
        <f t="shared" si="0"/>
        <v>0.04251062105194652</v>
      </c>
      <c r="AB40" s="140">
        <f>(100%/(SUM($AO$40:$AO$63))*AO40)*(SUM($AA$40:$AA$63))</f>
        <v>0</v>
      </c>
      <c r="AC40" s="141">
        <v>0</v>
      </c>
      <c r="AD40" s="141"/>
      <c r="AE40" s="140">
        <f>(100%/(SUM($AY$40:$AY$63))*AY40)*(SUM($AA$40:$AA$63))</f>
        <v>0.05810436138999617</v>
      </c>
      <c r="AF40" s="141">
        <v>2</v>
      </c>
      <c r="AG40" s="141"/>
      <c r="AH40" s="140">
        <f>(100%/(SUM($BI$40:$BI$63))*BI40)*(SUM($AA$40:$AA$63))</f>
        <v>0.04277339532403412</v>
      </c>
      <c r="AI40" s="141">
        <v>2</v>
      </c>
      <c r="AJ40" s="141"/>
      <c r="AK40" s="140">
        <f>(100%/(SUM($BS$40:$BS$63))*BS40)*(SUM($AA$40:$AA$63))</f>
        <v>0.045156314283590335</v>
      </c>
      <c r="AL40" s="256">
        <v>2</v>
      </c>
      <c r="AM40" s="256"/>
      <c r="AN40" s="86">
        <f>AO40+AY40+BI40+BS40</f>
        <v>150000000</v>
      </c>
      <c r="AO40" s="87">
        <f>SUM(AP40:AW40)</f>
        <v>0</v>
      </c>
      <c r="AP40" s="87"/>
      <c r="AQ40" s="87"/>
      <c r="AR40" s="87">
        <v>0</v>
      </c>
      <c r="AS40" s="87"/>
      <c r="AT40" s="87"/>
      <c r="AU40" s="87"/>
      <c r="AV40" s="87"/>
      <c r="AW40" s="87"/>
      <c r="AX40" s="87"/>
      <c r="AY40" s="87">
        <f>SUM(AZ40:BG40)</f>
        <v>50000000</v>
      </c>
      <c r="AZ40" s="87"/>
      <c r="BA40" s="87"/>
      <c r="BB40" s="87">
        <v>50000000</v>
      </c>
      <c r="BC40" s="87"/>
      <c r="BD40" s="87"/>
      <c r="BE40" s="87"/>
      <c r="BF40" s="87"/>
      <c r="BG40" s="87"/>
      <c r="BH40" s="87"/>
      <c r="BI40" s="87">
        <f>SUM(BJ40:BQ40)</f>
        <v>50000000</v>
      </c>
      <c r="BJ40" s="87"/>
      <c r="BK40" s="87"/>
      <c r="BL40" s="87">
        <v>50000000</v>
      </c>
      <c r="BM40" s="87"/>
      <c r="BN40" s="87"/>
      <c r="BO40" s="87"/>
      <c r="BP40" s="87"/>
      <c r="BQ40" s="87"/>
      <c r="BR40" s="87"/>
      <c r="BS40" s="87">
        <f>SUM(BT40:CA40)</f>
        <v>50000000</v>
      </c>
      <c r="BT40" s="87"/>
      <c r="BU40" s="87"/>
      <c r="BV40" s="87">
        <v>50000000</v>
      </c>
      <c r="BW40" s="87"/>
      <c r="BX40" s="87"/>
      <c r="BY40" s="87"/>
      <c r="BZ40" s="87"/>
      <c r="CA40" s="87"/>
      <c r="CB40" s="87"/>
      <c r="CC40" s="88"/>
    </row>
    <row r="41" spans="2:81" ht="45">
      <c r="B41" s="500"/>
      <c r="C41" s="482"/>
      <c r="D41" s="571"/>
      <c r="E41" s="475"/>
      <c r="F41" s="476"/>
      <c r="G41" s="475"/>
      <c r="H41" s="476"/>
      <c r="I41" s="463"/>
      <c r="J41" s="463"/>
      <c r="K41" s="559"/>
      <c r="L41" s="463"/>
      <c r="M41" s="475"/>
      <c r="N41" s="463"/>
      <c r="O41" s="463"/>
      <c r="P41" s="252">
        <v>35</v>
      </c>
      <c r="Q41" s="252" t="s">
        <v>292</v>
      </c>
      <c r="R41" s="252" t="s">
        <v>293</v>
      </c>
      <c r="S41" s="257"/>
      <c r="T41" s="257"/>
      <c r="U41" s="257" t="s">
        <v>297</v>
      </c>
      <c r="V41" s="257" t="s">
        <v>298</v>
      </c>
      <c r="W41" s="257" t="s">
        <v>203</v>
      </c>
      <c r="X41" s="257" t="s">
        <v>159</v>
      </c>
      <c r="Y41" s="257">
        <v>0</v>
      </c>
      <c r="Z41" s="257">
        <v>1</v>
      </c>
      <c r="AA41" s="249">
        <f t="shared" si="0"/>
        <v>0.0028340414034631013</v>
      </c>
      <c r="AB41" s="249">
        <f aca="true" t="shared" si="18" ref="AB41:AB63">(100%/(SUM($AO$40:$AO$63))*AO41)*(SUM($AA$40:$AA$63))</f>
        <v>0.02552931783906918</v>
      </c>
      <c r="AC41" s="257">
        <v>1</v>
      </c>
      <c r="AD41" s="257"/>
      <c r="AE41" s="249">
        <f aca="true" t="shared" si="19" ref="AE41:AE63">(100%/(SUM($AY$40:$AY$63))*AY41)*(SUM($AA$40:$AA$63))</f>
        <v>0</v>
      </c>
      <c r="AF41" s="257">
        <v>0</v>
      </c>
      <c r="AG41" s="257"/>
      <c r="AH41" s="249">
        <f aca="true" t="shared" si="20" ref="AH41:AH63">(100%/(SUM($BI$40:$BI$63))*BI41)*(SUM($AA$40:$AA$63))</f>
        <v>0</v>
      </c>
      <c r="AI41" s="257">
        <v>0</v>
      </c>
      <c r="AJ41" s="257"/>
      <c r="AK41" s="249">
        <f aca="true" t="shared" si="21" ref="AK41:AK63">(100%/(SUM($BS$40:$BS$63))*BS41)*(SUM($AA$40:$AA$63))</f>
        <v>0</v>
      </c>
      <c r="AL41" s="257">
        <v>0</v>
      </c>
      <c r="AM41" s="257"/>
      <c r="AN41" s="89">
        <f aca="true" t="shared" si="22" ref="AN41:AN63">AO41+AY41+BI41+BS41</f>
        <v>10000000</v>
      </c>
      <c r="AO41" s="90">
        <f aca="true" t="shared" si="23" ref="AO41:AO63">SUM(AP41:AW41)</f>
        <v>10000000</v>
      </c>
      <c r="AP41" s="90"/>
      <c r="AQ41" s="90"/>
      <c r="AR41" s="90">
        <v>10000000</v>
      </c>
      <c r="AS41" s="90"/>
      <c r="AT41" s="90"/>
      <c r="AU41" s="90"/>
      <c r="AV41" s="90"/>
      <c r="AW41" s="90"/>
      <c r="AX41" s="90"/>
      <c r="AY41" s="90">
        <f aca="true" t="shared" si="24" ref="AY41:AY63">SUM(AZ41:BG41)</f>
        <v>0</v>
      </c>
      <c r="AZ41" s="90"/>
      <c r="BA41" s="90"/>
      <c r="BB41" s="90">
        <v>0</v>
      </c>
      <c r="BC41" s="90"/>
      <c r="BD41" s="90"/>
      <c r="BE41" s="90"/>
      <c r="BF41" s="90"/>
      <c r="BG41" s="90"/>
      <c r="BH41" s="90"/>
      <c r="BI41" s="90">
        <f aca="true" t="shared" si="25" ref="BI41:BI63">SUM(BJ41:BQ41)</f>
        <v>0</v>
      </c>
      <c r="BJ41" s="90"/>
      <c r="BK41" s="90"/>
      <c r="BL41" s="90">
        <v>0</v>
      </c>
      <c r="BM41" s="90"/>
      <c r="BN41" s="90"/>
      <c r="BO41" s="90"/>
      <c r="BP41" s="90"/>
      <c r="BQ41" s="90"/>
      <c r="BR41" s="90"/>
      <c r="BS41" s="90">
        <f aca="true" t="shared" si="26" ref="BS41:BS63">SUM(BT41:CA41)</f>
        <v>0</v>
      </c>
      <c r="BT41" s="90"/>
      <c r="BU41" s="90"/>
      <c r="BV41" s="90">
        <v>0</v>
      </c>
      <c r="BW41" s="90"/>
      <c r="BX41" s="90"/>
      <c r="BY41" s="90"/>
      <c r="BZ41" s="90"/>
      <c r="CA41" s="90"/>
      <c r="CB41" s="90"/>
      <c r="CC41" s="91"/>
    </row>
    <row r="42" spans="2:81" ht="31.5">
      <c r="B42" s="500"/>
      <c r="C42" s="482"/>
      <c r="D42" s="571"/>
      <c r="E42" s="475"/>
      <c r="F42" s="476"/>
      <c r="G42" s="475"/>
      <c r="H42" s="476"/>
      <c r="I42" s="463"/>
      <c r="J42" s="463"/>
      <c r="K42" s="559"/>
      <c r="L42" s="463"/>
      <c r="M42" s="475"/>
      <c r="N42" s="463"/>
      <c r="O42" s="463"/>
      <c r="P42" s="252">
        <v>36</v>
      </c>
      <c r="Q42" s="252" t="s">
        <v>292</v>
      </c>
      <c r="R42" s="252" t="s">
        <v>293</v>
      </c>
      <c r="S42" s="257"/>
      <c r="T42" s="257"/>
      <c r="U42" s="257" t="s">
        <v>299</v>
      </c>
      <c r="V42" s="257" t="s">
        <v>300</v>
      </c>
      <c r="W42" s="257" t="s">
        <v>203</v>
      </c>
      <c r="X42" s="257" t="s">
        <v>159</v>
      </c>
      <c r="Y42" s="257">
        <v>0</v>
      </c>
      <c r="Z42" s="257">
        <v>1</v>
      </c>
      <c r="AA42" s="249">
        <f t="shared" si="0"/>
        <v>0.005668082806926203</v>
      </c>
      <c r="AB42" s="249">
        <f t="shared" si="18"/>
        <v>0</v>
      </c>
      <c r="AC42" s="257">
        <v>0</v>
      </c>
      <c r="AD42" s="257"/>
      <c r="AE42" s="249">
        <f t="shared" si="19"/>
        <v>0</v>
      </c>
      <c r="AF42" s="257">
        <v>0</v>
      </c>
      <c r="AG42" s="257"/>
      <c r="AH42" s="249">
        <f t="shared" si="20"/>
        <v>0.017109358129613648</v>
      </c>
      <c r="AI42" s="257">
        <v>1</v>
      </c>
      <c r="AJ42" s="257"/>
      <c r="AK42" s="249">
        <f t="shared" si="21"/>
        <v>0</v>
      </c>
      <c r="AL42" s="257">
        <v>0</v>
      </c>
      <c r="AM42" s="257"/>
      <c r="AN42" s="89">
        <f t="shared" si="22"/>
        <v>20000000</v>
      </c>
      <c r="AO42" s="90">
        <f t="shared" si="23"/>
        <v>0</v>
      </c>
      <c r="AP42" s="90"/>
      <c r="AQ42" s="90"/>
      <c r="AR42" s="90">
        <v>0</v>
      </c>
      <c r="AS42" s="90"/>
      <c r="AT42" s="90"/>
      <c r="AU42" s="90"/>
      <c r="AV42" s="90"/>
      <c r="AW42" s="90"/>
      <c r="AX42" s="90"/>
      <c r="AY42" s="90">
        <f t="shared" si="24"/>
        <v>0</v>
      </c>
      <c r="AZ42" s="90"/>
      <c r="BA42" s="90"/>
      <c r="BB42" s="90">
        <v>0</v>
      </c>
      <c r="BC42" s="90"/>
      <c r="BD42" s="90"/>
      <c r="BE42" s="90"/>
      <c r="BF42" s="90"/>
      <c r="BG42" s="90"/>
      <c r="BH42" s="90"/>
      <c r="BI42" s="90">
        <f t="shared" si="25"/>
        <v>20000000</v>
      </c>
      <c r="BJ42" s="90"/>
      <c r="BK42" s="90"/>
      <c r="BL42" s="90">
        <v>20000000</v>
      </c>
      <c r="BM42" s="90"/>
      <c r="BN42" s="90"/>
      <c r="BO42" s="90"/>
      <c r="BP42" s="90"/>
      <c r="BQ42" s="90"/>
      <c r="BR42" s="90"/>
      <c r="BS42" s="90">
        <f t="shared" si="26"/>
        <v>0</v>
      </c>
      <c r="BT42" s="90"/>
      <c r="BU42" s="90"/>
      <c r="BV42" s="90">
        <v>0</v>
      </c>
      <c r="BW42" s="90"/>
      <c r="BX42" s="90"/>
      <c r="BY42" s="90"/>
      <c r="BZ42" s="90"/>
      <c r="CA42" s="90"/>
      <c r="CB42" s="90"/>
      <c r="CC42" s="91"/>
    </row>
    <row r="43" spans="2:81" ht="31.5">
      <c r="B43" s="500"/>
      <c r="C43" s="482"/>
      <c r="D43" s="571"/>
      <c r="E43" s="475"/>
      <c r="F43" s="476"/>
      <c r="G43" s="475"/>
      <c r="H43" s="476"/>
      <c r="I43" s="463"/>
      <c r="J43" s="463"/>
      <c r="K43" s="559"/>
      <c r="L43" s="463"/>
      <c r="M43" s="475"/>
      <c r="N43" s="463"/>
      <c r="O43" s="463"/>
      <c r="P43" s="252">
        <v>37</v>
      </c>
      <c r="Q43" s="252" t="s">
        <v>292</v>
      </c>
      <c r="R43" s="252" t="s">
        <v>293</v>
      </c>
      <c r="S43" s="257"/>
      <c r="T43" s="257"/>
      <c r="U43" s="257" t="s">
        <v>301</v>
      </c>
      <c r="V43" s="257" t="s">
        <v>302</v>
      </c>
      <c r="W43" s="257" t="s">
        <v>203</v>
      </c>
      <c r="X43" s="257" t="s">
        <v>159</v>
      </c>
      <c r="Y43" s="257">
        <v>0</v>
      </c>
      <c r="Z43" s="257">
        <v>1</v>
      </c>
      <c r="AA43" s="249">
        <f t="shared" si="0"/>
        <v>0.005668082806926203</v>
      </c>
      <c r="AB43" s="249">
        <f t="shared" si="18"/>
        <v>0</v>
      </c>
      <c r="AC43" s="257">
        <v>0</v>
      </c>
      <c r="AD43" s="257"/>
      <c r="AE43" s="249">
        <f t="shared" si="19"/>
        <v>0</v>
      </c>
      <c r="AF43" s="257">
        <v>0</v>
      </c>
      <c r="AG43" s="257"/>
      <c r="AH43" s="249">
        <f t="shared" si="20"/>
        <v>0</v>
      </c>
      <c r="AI43" s="257">
        <v>0</v>
      </c>
      <c r="AJ43" s="257"/>
      <c r="AK43" s="249">
        <f t="shared" si="21"/>
        <v>0.018062525713436136</v>
      </c>
      <c r="AL43" s="257">
        <v>1</v>
      </c>
      <c r="AM43" s="257"/>
      <c r="AN43" s="89">
        <f t="shared" si="22"/>
        <v>20000000</v>
      </c>
      <c r="AO43" s="90">
        <f t="shared" si="23"/>
        <v>0</v>
      </c>
      <c r="AP43" s="90"/>
      <c r="AQ43" s="90"/>
      <c r="AR43" s="90">
        <v>0</v>
      </c>
      <c r="AS43" s="90"/>
      <c r="AT43" s="90"/>
      <c r="AU43" s="90"/>
      <c r="AV43" s="90"/>
      <c r="AW43" s="90"/>
      <c r="AX43" s="90"/>
      <c r="AY43" s="90">
        <f t="shared" si="24"/>
        <v>0</v>
      </c>
      <c r="AZ43" s="90"/>
      <c r="BA43" s="90"/>
      <c r="BB43" s="90">
        <v>0</v>
      </c>
      <c r="BC43" s="90"/>
      <c r="BD43" s="90"/>
      <c r="BE43" s="90"/>
      <c r="BF43" s="90"/>
      <c r="BG43" s="90"/>
      <c r="BH43" s="90"/>
      <c r="BI43" s="90">
        <f t="shared" si="25"/>
        <v>0</v>
      </c>
      <c r="BJ43" s="90"/>
      <c r="BK43" s="90"/>
      <c r="BL43" s="90">
        <v>0</v>
      </c>
      <c r="BM43" s="90"/>
      <c r="BN43" s="90"/>
      <c r="BO43" s="90"/>
      <c r="BP43" s="90"/>
      <c r="BQ43" s="90"/>
      <c r="BR43" s="90"/>
      <c r="BS43" s="90">
        <f t="shared" si="26"/>
        <v>20000000</v>
      </c>
      <c r="BT43" s="90"/>
      <c r="BU43" s="90"/>
      <c r="BV43" s="90">
        <v>20000000</v>
      </c>
      <c r="BW43" s="90"/>
      <c r="BX43" s="90"/>
      <c r="BY43" s="90"/>
      <c r="BZ43" s="90"/>
      <c r="CA43" s="90"/>
      <c r="CB43" s="90"/>
      <c r="CC43" s="91"/>
    </row>
    <row r="44" spans="2:81" ht="31.5">
      <c r="B44" s="500"/>
      <c r="C44" s="482"/>
      <c r="D44" s="571"/>
      <c r="E44" s="475"/>
      <c r="F44" s="476"/>
      <c r="G44" s="475"/>
      <c r="H44" s="476"/>
      <c r="I44" s="463"/>
      <c r="J44" s="463"/>
      <c r="K44" s="559"/>
      <c r="L44" s="463"/>
      <c r="M44" s="475"/>
      <c r="N44" s="463"/>
      <c r="O44" s="463"/>
      <c r="P44" s="252">
        <v>38</v>
      </c>
      <c r="Q44" s="252" t="s">
        <v>292</v>
      </c>
      <c r="R44" s="252" t="s">
        <v>293</v>
      </c>
      <c r="S44" s="257"/>
      <c r="T44" s="257"/>
      <c r="U44" s="257" t="s">
        <v>303</v>
      </c>
      <c r="V44" s="257" t="s">
        <v>304</v>
      </c>
      <c r="W44" s="257" t="s">
        <v>209</v>
      </c>
      <c r="X44" s="257" t="s">
        <v>159</v>
      </c>
      <c r="Y44" s="257">
        <v>6</v>
      </c>
      <c r="Z44" s="257">
        <v>15</v>
      </c>
      <c r="AA44" s="249">
        <f t="shared" si="0"/>
        <v>0.002550637263116791</v>
      </c>
      <c r="AB44" s="249">
        <f t="shared" si="18"/>
        <v>0</v>
      </c>
      <c r="AC44" s="257">
        <v>0</v>
      </c>
      <c r="AD44" s="257"/>
      <c r="AE44" s="249">
        <f t="shared" si="19"/>
        <v>0.0034862616833997695</v>
      </c>
      <c r="AF44" s="257">
        <v>5</v>
      </c>
      <c r="AG44" s="257"/>
      <c r="AH44" s="249">
        <f t="shared" si="20"/>
        <v>0.0025664037194420473</v>
      </c>
      <c r="AI44" s="257">
        <v>5</v>
      </c>
      <c r="AJ44" s="257"/>
      <c r="AK44" s="249">
        <f t="shared" si="21"/>
        <v>0.00270937885701542</v>
      </c>
      <c r="AL44" s="257">
        <v>5</v>
      </c>
      <c r="AM44" s="257"/>
      <c r="AN44" s="89">
        <f t="shared" si="22"/>
        <v>9000000</v>
      </c>
      <c r="AO44" s="90">
        <f t="shared" si="23"/>
        <v>0</v>
      </c>
      <c r="AP44" s="90"/>
      <c r="AQ44" s="90"/>
      <c r="AR44" s="90">
        <v>0</v>
      </c>
      <c r="AS44" s="90"/>
      <c r="AT44" s="90"/>
      <c r="AU44" s="90"/>
      <c r="AV44" s="90"/>
      <c r="AW44" s="90"/>
      <c r="AX44" s="90"/>
      <c r="AY44" s="90">
        <f t="shared" si="24"/>
        <v>3000000</v>
      </c>
      <c r="AZ44" s="90"/>
      <c r="BA44" s="90"/>
      <c r="BB44" s="90">
        <v>3000000</v>
      </c>
      <c r="BC44" s="90"/>
      <c r="BD44" s="90"/>
      <c r="BE44" s="90"/>
      <c r="BF44" s="90"/>
      <c r="BG44" s="90"/>
      <c r="BH44" s="90"/>
      <c r="BI44" s="90">
        <f t="shared" si="25"/>
        <v>3000000</v>
      </c>
      <c r="BJ44" s="90"/>
      <c r="BK44" s="90"/>
      <c r="BL44" s="90">
        <v>3000000</v>
      </c>
      <c r="BM44" s="90"/>
      <c r="BN44" s="90"/>
      <c r="BO44" s="90"/>
      <c r="BP44" s="90"/>
      <c r="BQ44" s="90"/>
      <c r="BR44" s="90"/>
      <c r="BS44" s="90">
        <f t="shared" si="26"/>
        <v>3000000</v>
      </c>
      <c r="BT44" s="90"/>
      <c r="BU44" s="90"/>
      <c r="BV44" s="90">
        <v>3000000</v>
      </c>
      <c r="BW44" s="90"/>
      <c r="BX44" s="90"/>
      <c r="BY44" s="90"/>
      <c r="BZ44" s="90"/>
      <c r="CA44" s="90"/>
      <c r="CB44" s="90"/>
      <c r="CC44" s="91"/>
    </row>
    <row r="45" spans="2:81" ht="31.5">
      <c r="B45" s="500"/>
      <c r="C45" s="482"/>
      <c r="D45" s="571"/>
      <c r="E45" s="475"/>
      <c r="F45" s="476"/>
      <c r="G45" s="475"/>
      <c r="H45" s="476"/>
      <c r="I45" s="463"/>
      <c r="J45" s="463"/>
      <c r="K45" s="559"/>
      <c r="L45" s="463"/>
      <c r="M45" s="475"/>
      <c r="N45" s="463"/>
      <c r="O45" s="463"/>
      <c r="P45" s="252">
        <v>39</v>
      </c>
      <c r="Q45" s="252" t="s">
        <v>305</v>
      </c>
      <c r="R45" s="252" t="s">
        <v>306</v>
      </c>
      <c r="S45" s="257"/>
      <c r="T45" s="257"/>
      <c r="U45" s="257" t="s">
        <v>307</v>
      </c>
      <c r="V45" s="257" t="s">
        <v>308</v>
      </c>
      <c r="W45" s="257" t="s">
        <v>203</v>
      </c>
      <c r="X45" s="257" t="s">
        <v>159</v>
      </c>
      <c r="Y45" s="257">
        <v>0</v>
      </c>
      <c r="Z45" s="257">
        <v>72</v>
      </c>
      <c r="AA45" s="249">
        <f t="shared" si="0"/>
        <v>0.0034008496841557217</v>
      </c>
      <c r="AB45" s="249">
        <f t="shared" si="18"/>
        <v>0.0076587953517207544</v>
      </c>
      <c r="AC45" s="257">
        <v>18</v>
      </c>
      <c r="AD45" s="257"/>
      <c r="AE45" s="249">
        <f t="shared" si="19"/>
        <v>0.0034862616833997695</v>
      </c>
      <c r="AF45" s="257">
        <v>18</v>
      </c>
      <c r="AG45" s="257"/>
      <c r="AH45" s="249">
        <f t="shared" si="20"/>
        <v>0.0025664037194420473</v>
      </c>
      <c r="AI45" s="257">
        <v>18</v>
      </c>
      <c r="AJ45" s="257"/>
      <c r="AK45" s="249">
        <f t="shared" si="21"/>
        <v>0.00270937885701542</v>
      </c>
      <c r="AL45" s="257">
        <v>18</v>
      </c>
      <c r="AM45" s="257"/>
      <c r="AN45" s="89">
        <f t="shared" si="22"/>
        <v>12000000</v>
      </c>
      <c r="AO45" s="90">
        <f t="shared" si="23"/>
        <v>3000000</v>
      </c>
      <c r="AP45" s="90"/>
      <c r="AQ45" s="90"/>
      <c r="AR45" s="90">
        <v>3000000</v>
      </c>
      <c r="AS45" s="90"/>
      <c r="AT45" s="90"/>
      <c r="AU45" s="90"/>
      <c r="AV45" s="90"/>
      <c r="AW45" s="90"/>
      <c r="AX45" s="90"/>
      <c r="AY45" s="90">
        <f t="shared" si="24"/>
        <v>3000000</v>
      </c>
      <c r="AZ45" s="90"/>
      <c r="BA45" s="90"/>
      <c r="BB45" s="90">
        <v>3000000</v>
      </c>
      <c r="BC45" s="90"/>
      <c r="BD45" s="90"/>
      <c r="BE45" s="90"/>
      <c r="BF45" s="90"/>
      <c r="BG45" s="90"/>
      <c r="BH45" s="90"/>
      <c r="BI45" s="90">
        <f t="shared" si="25"/>
        <v>3000000</v>
      </c>
      <c r="BJ45" s="90"/>
      <c r="BK45" s="90"/>
      <c r="BL45" s="90">
        <v>3000000</v>
      </c>
      <c r="BM45" s="90"/>
      <c r="BN45" s="90"/>
      <c r="BO45" s="90"/>
      <c r="BP45" s="90"/>
      <c r="BQ45" s="90"/>
      <c r="BR45" s="90"/>
      <c r="BS45" s="90">
        <f t="shared" si="26"/>
        <v>3000000</v>
      </c>
      <c r="BT45" s="90"/>
      <c r="BU45" s="90"/>
      <c r="BV45" s="90">
        <v>3000000</v>
      </c>
      <c r="BW45" s="90"/>
      <c r="BX45" s="90"/>
      <c r="BY45" s="90"/>
      <c r="BZ45" s="90"/>
      <c r="CA45" s="90"/>
      <c r="CB45" s="90"/>
      <c r="CC45" s="91"/>
    </row>
    <row r="46" spans="2:81" ht="31.5">
      <c r="B46" s="500"/>
      <c r="C46" s="482"/>
      <c r="D46" s="571"/>
      <c r="E46" s="475"/>
      <c r="F46" s="476"/>
      <c r="G46" s="475"/>
      <c r="H46" s="476"/>
      <c r="I46" s="463"/>
      <c r="J46" s="463"/>
      <c r="K46" s="559"/>
      <c r="L46" s="463"/>
      <c r="M46" s="475"/>
      <c r="N46" s="463"/>
      <c r="O46" s="463"/>
      <c r="P46" s="252">
        <v>40</v>
      </c>
      <c r="Q46" s="252" t="s">
        <v>309</v>
      </c>
      <c r="R46" s="252" t="s">
        <v>310</v>
      </c>
      <c r="S46" s="257"/>
      <c r="T46" s="257"/>
      <c r="U46" s="257" t="s">
        <v>311</v>
      </c>
      <c r="V46" s="257" t="s">
        <v>312</v>
      </c>
      <c r="W46" s="257" t="s">
        <v>203</v>
      </c>
      <c r="X46" s="257" t="s">
        <v>159</v>
      </c>
      <c r="Y46" s="257">
        <v>1</v>
      </c>
      <c r="Z46" s="257">
        <v>4</v>
      </c>
      <c r="AA46" s="249">
        <f t="shared" si="0"/>
        <v>0.0011336165613852404</v>
      </c>
      <c r="AB46" s="249">
        <f t="shared" si="18"/>
        <v>0.002552931783906918</v>
      </c>
      <c r="AC46" s="257">
        <v>1</v>
      </c>
      <c r="AD46" s="257"/>
      <c r="AE46" s="249">
        <f t="shared" si="19"/>
        <v>0.0011620872277999233</v>
      </c>
      <c r="AF46" s="257">
        <v>1</v>
      </c>
      <c r="AG46" s="257"/>
      <c r="AH46" s="249">
        <f t="shared" si="20"/>
        <v>0.0008554679064806823</v>
      </c>
      <c r="AI46" s="257">
        <v>1</v>
      </c>
      <c r="AJ46" s="257"/>
      <c r="AK46" s="249">
        <f t="shared" si="21"/>
        <v>0.0009031262856718067</v>
      </c>
      <c r="AL46" s="257">
        <v>1</v>
      </c>
      <c r="AM46" s="257"/>
      <c r="AN46" s="89">
        <f t="shared" si="22"/>
        <v>4000000</v>
      </c>
      <c r="AO46" s="90">
        <f t="shared" si="23"/>
        <v>1000000</v>
      </c>
      <c r="AP46" s="90"/>
      <c r="AQ46" s="90"/>
      <c r="AR46" s="90">
        <v>1000000</v>
      </c>
      <c r="AS46" s="90"/>
      <c r="AT46" s="90"/>
      <c r="AU46" s="90"/>
      <c r="AV46" s="90"/>
      <c r="AW46" s="90"/>
      <c r="AX46" s="90"/>
      <c r="AY46" s="90">
        <f t="shared" si="24"/>
        <v>1000000</v>
      </c>
      <c r="AZ46" s="90"/>
      <c r="BA46" s="90"/>
      <c r="BB46" s="90">
        <v>1000000</v>
      </c>
      <c r="BC46" s="90"/>
      <c r="BD46" s="90"/>
      <c r="BE46" s="90"/>
      <c r="BF46" s="90"/>
      <c r="BG46" s="90"/>
      <c r="BH46" s="90"/>
      <c r="BI46" s="90">
        <f t="shared" si="25"/>
        <v>1000000</v>
      </c>
      <c r="BJ46" s="90"/>
      <c r="BK46" s="90"/>
      <c r="BL46" s="90">
        <v>1000000</v>
      </c>
      <c r="BM46" s="90"/>
      <c r="BN46" s="90"/>
      <c r="BO46" s="90"/>
      <c r="BP46" s="90"/>
      <c r="BQ46" s="90"/>
      <c r="BR46" s="90"/>
      <c r="BS46" s="90">
        <f t="shared" si="26"/>
        <v>1000000</v>
      </c>
      <c r="BT46" s="90"/>
      <c r="BU46" s="90"/>
      <c r="BV46" s="90">
        <v>1000000</v>
      </c>
      <c r="BW46" s="90"/>
      <c r="BX46" s="90"/>
      <c r="BY46" s="90"/>
      <c r="BZ46" s="90"/>
      <c r="CA46" s="90"/>
      <c r="CB46" s="90"/>
      <c r="CC46" s="91"/>
    </row>
    <row r="47" spans="2:81" ht="31.5">
      <c r="B47" s="500"/>
      <c r="C47" s="482"/>
      <c r="D47" s="571"/>
      <c r="E47" s="475"/>
      <c r="F47" s="476"/>
      <c r="G47" s="475"/>
      <c r="H47" s="476"/>
      <c r="I47" s="463"/>
      <c r="J47" s="463"/>
      <c r="K47" s="559"/>
      <c r="L47" s="463"/>
      <c r="M47" s="475"/>
      <c r="N47" s="463"/>
      <c r="O47" s="463"/>
      <c r="P47" s="252">
        <v>41</v>
      </c>
      <c r="Q47" s="252" t="s">
        <v>309</v>
      </c>
      <c r="R47" s="252" t="s">
        <v>310</v>
      </c>
      <c r="S47" s="257"/>
      <c r="T47" s="257"/>
      <c r="U47" s="257" t="s">
        <v>313</v>
      </c>
      <c r="V47" s="257" t="s">
        <v>314</v>
      </c>
      <c r="W47" s="257" t="s">
        <v>203</v>
      </c>
      <c r="X47" s="257" t="s">
        <v>159</v>
      </c>
      <c r="Y47" s="257">
        <v>0</v>
      </c>
      <c r="Z47" s="257">
        <v>4</v>
      </c>
      <c r="AA47" s="249">
        <f t="shared" si="0"/>
        <v>0.0011336165613852404</v>
      </c>
      <c r="AB47" s="249">
        <f t="shared" si="18"/>
        <v>0.002552931783906918</v>
      </c>
      <c r="AC47" s="257">
        <v>1</v>
      </c>
      <c r="AD47" s="257"/>
      <c r="AE47" s="249">
        <f t="shared" si="19"/>
        <v>0.0011620872277999233</v>
      </c>
      <c r="AF47" s="257">
        <v>1</v>
      </c>
      <c r="AG47" s="257"/>
      <c r="AH47" s="249">
        <f t="shared" si="20"/>
        <v>0.0008554679064806823</v>
      </c>
      <c r="AI47" s="257">
        <v>1</v>
      </c>
      <c r="AJ47" s="257"/>
      <c r="AK47" s="249">
        <f t="shared" si="21"/>
        <v>0.0009031262856718067</v>
      </c>
      <c r="AL47" s="257">
        <v>1</v>
      </c>
      <c r="AM47" s="257"/>
      <c r="AN47" s="89">
        <f t="shared" si="22"/>
        <v>4000000</v>
      </c>
      <c r="AO47" s="90">
        <f t="shared" si="23"/>
        <v>1000000</v>
      </c>
      <c r="AP47" s="90"/>
      <c r="AQ47" s="90"/>
      <c r="AR47" s="90">
        <v>1000000</v>
      </c>
      <c r="AS47" s="90"/>
      <c r="AT47" s="90"/>
      <c r="AU47" s="90"/>
      <c r="AV47" s="90"/>
      <c r="AW47" s="90"/>
      <c r="AX47" s="90"/>
      <c r="AY47" s="90">
        <f t="shared" si="24"/>
        <v>1000000</v>
      </c>
      <c r="AZ47" s="90"/>
      <c r="BA47" s="90"/>
      <c r="BB47" s="90">
        <v>1000000</v>
      </c>
      <c r="BC47" s="90"/>
      <c r="BD47" s="90"/>
      <c r="BE47" s="90"/>
      <c r="BF47" s="90"/>
      <c r="BG47" s="90"/>
      <c r="BH47" s="90"/>
      <c r="BI47" s="90">
        <f t="shared" si="25"/>
        <v>1000000</v>
      </c>
      <c r="BJ47" s="90"/>
      <c r="BK47" s="90"/>
      <c r="BL47" s="90">
        <v>1000000</v>
      </c>
      <c r="BM47" s="90"/>
      <c r="BN47" s="90"/>
      <c r="BO47" s="90"/>
      <c r="BP47" s="90"/>
      <c r="BQ47" s="90"/>
      <c r="BR47" s="90"/>
      <c r="BS47" s="90">
        <f t="shared" si="26"/>
        <v>1000000</v>
      </c>
      <c r="BT47" s="90"/>
      <c r="BU47" s="90"/>
      <c r="BV47" s="90">
        <v>1000000</v>
      </c>
      <c r="BW47" s="90"/>
      <c r="BX47" s="90"/>
      <c r="BY47" s="90"/>
      <c r="BZ47" s="90"/>
      <c r="CA47" s="90"/>
      <c r="CB47" s="90"/>
      <c r="CC47" s="91"/>
    </row>
    <row r="48" spans="2:81" ht="31.5">
      <c r="B48" s="500"/>
      <c r="C48" s="482"/>
      <c r="D48" s="571"/>
      <c r="E48" s="475"/>
      <c r="F48" s="476"/>
      <c r="G48" s="475"/>
      <c r="H48" s="476"/>
      <c r="I48" s="463"/>
      <c r="J48" s="463"/>
      <c r="K48" s="559"/>
      <c r="L48" s="463"/>
      <c r="M48" s="475"/>
      <c r="N48" s="463"/>
      <c r="O48" s="463"/>
      <c r="P48" s="252">
        <v>42</v>
      </c>
      <c r="Q48" s="252" t="s">
        <v>309</v>
      </c>
      <c r="R48" s="252" t="s">
        <v>310</v>
      </c>
      <c r="S48" s="257"/>
      <c r="T48" s="257"/>
      <c r="U48" s="257" t="s">
        <v>315</v>
      </c>
      <c r="V48" s="257" t="s">
        <v>316</v>
      </c>
      <c r="W48" s="257" t="s">
        <v>203</v>
      </c>
      <c r="X48" s="257" t="s">
        <v>159</v>
      </c>
      <c r="Y48" s="257">
        <v>1</v>
      </c>
      <c r="Z48" s="257">
        <v>4</v>
      </c>
      <c r="AA48" s="249">
        <f t="shared" si="0"/>
        <v>0.0011336165613852404</v>
      </c>
      <c r="AB48" s="249">
        <f t="shared" si="18"/>
        <v>0.002552931783906918</v>
      </c>
      <c r="AC48" s="257">
        <v>1</v>
      </c>
      <c r="AD48" s="257"/>
      <c r="AE48" s="249">
        <f t="shared" si="19"/>
        <v>0.0011620872277999233</v>
      </c>
      <c r="AF48" s="257">
        <v>1</v>
      </c>
      <c r="AG48" s="257"/>
      <c r="AH48" s="249">
        <f t="shared" si="20"/>
        <v>0.0008554679064806823</v>
      </c>
      <c r="AI48" s="257">
        <v>1</v>
      </c>
      <c r="AJ48" s="257"/>
      <c r="AK48" s="249">
        <f t="shared" si="21"/>
        <v>0.0009031262856718067</v>
      </c>
      <c r="AL48" s="257">
        <v>1</v>
      </c>
      <c r="AM48" s="257"/>
      <c r="AN48" s="89">
        <f t="shared" si="22"/>
        <v>4000000</v>
      </c>
      <c r="AO48" s="90">
        <f t="shared" si="23"/>
        <v>1000000</v>
      </c>
      <c r="AP48" s="90"/>
      <c r="AQ48" s="90"/>
      <c r="AR48" s="90">
        <v>1000000</v>
      </c>
      <c r="AS48" s="90"/>
      <c r="AT48" s="90"/>
      <c r="AU48" s="90"/>
      <c r="AV48" s="90"/>
      <c r="AW48" s="90"/>
      <c r="AX48" s="90"/>
      <c r="AY48" s="90">
        <f t="shared" si="24"/>
        <v>1000000</v>
      </c>
      <c r="AZ48" s="90"/>
      <c r="BA48" s="90"/>
      <c r="BB48" s="90">
        <v>1000000</v>
      </c>
      <c r="BC48" s="90"/>
      <c r="BD48" s="90"/>
      <c r="BE48" s="90"/>
      <c r="BF48" s="90"/>
      <c r="BG48" s="90"/>
      <c r="BH48" s="90"/>
      <c r="BI48" s="90">
        <f t="shared" si="25"/>
        <v>1000000</v>
      </c>
      <c r="BJ48" s="90"/>
      <c r="BK48" s="90"/>
      <c r="BL48" s="90">
        <v>1000000</v>
      </c>
      <c r="BM48" s="90"/>
      <c r="BN48" s="90"/>
      <c r="BO48" s="90"/>
      <c r="BP48" s="90"/>
      <c r="BQ48" s="90"/>
      <c r="BR48" s="90"/>
      <c r="BS48" s="90">
        <f t="shared" si="26"/>
        <v>1000000</v>
      </c>
      <c r="BT48" s="90"/>
      <c r="BU48" s="90"/>
      <c r="BV48" s="90">
        <v>1000000</v>
      </c>
      <c r="BW48" s="90"/>
      <c r="BX48" s="90"/>
      <c r="BY48" s="90"/>
      <c r="BZ48" s="90"/>
      <c r="CA48" s="90"/>
      <c r="CB48" s="90"/>
      <c r="CC48" s="91"/>
    </row>
    <row r="49" spans="2:81" ht="31.5">
      <c r="B49" s="500"/>
      <c r="C49" s="482"/>
      <c r="D49" s="571"/>
      <c r="E49" s="475"/>
      <c r="F49" s="476"/>
      <c r="G49" s="475"/>
      <c r="H49" s="476"/>
      <c r="I49" s="463"/>
      <c r="J49" s="463"/>
      <c r="K49" s="559"/>
      <c r="L49" s="463"/>
      <c r="M49" s="475"/>
      <c r="N49" s="463"/>
      <c r="O49" s="463"/>
      <c r="P49" s="252">
        <v>43</v>
      </c>
      <c r="Q49" s="252" t="s">
        <v>309</v>
      </c>
      <c r="R49" s="252" t="s">
        <v>310</v>
      </c>
      <c r="S49" s="257"/>
      <c r="T49" s="257"/>
      <c r="U49" s="257" t="s">
        <v>317</v>
      </c>
      <c r="V49" s="257" t="s">
        <v>318</v>
      </c>
      <c r="W49" s="257" t="s">
        <v>203</v>
      </c>
      <c r="X49" s="257" t="s">
        <v>159</v>
      </c>
      <c r="Y49" s="257">
        <v>1</v>
      </c>
      <c r="Z49" s="257">
        <v>4</v>
      </c>
      <c r="AA49" s="249">
        <f t="shared" si="0"/>
        <v>0.0011336165613852404</v>
      </c>
      <c r="AB49" s="249">
        <f t="shared" si="18"/>
        <v>0.002552931783906918</v>
      </c>
      <c r="AC49" s="257">
        <v>1</v>
      </c>
      <c r="AD49" s="257"/>
      <c r="AE49" s="249">
        <f t="shared" si="19"/>
        <v>0.0011620872277999233</v>
      </c>
      <c r="AF49" s="257">
        <v>1</v>
      </c>
      <c r="AG49" s="257"/>
      <c r="AH49" s="249">
        <f t="shared" si="20"/>
        <v>0.0008554679064806823</v>
      </c>
      <c r="AI49" s="257">
        <v>1</v>
      </c>
      <c r="AJ49" s="257"/>
      <c r="AK49" s="249">
        <f t="shared" si="21"/>
        <v>0.0009031262856718067</v>
      </c>
      <c r="AL49" s="257">
        <v>1</v>
      </c>
      <c r="AM49" s="257"/>
      <c r="AN49" s="89">
        <f t="shared" si="22"/>
        <v>4000000</v>
      </c>
      <c r="AO49" s="90">
        <f t="shared" si="23"/>
        <v>1000000</v>
      </c>
      <c r="AP49" s="90"/>
      <c r="AQ49" s="90"/>
      <c r="AR49" s="90">
        <v>1000000</v>
      </c>
      <c r="AS49" s="90"/>
      <c r="AT49" s="90"/>
      <c r="AU49" s="90"/>
      <c r="AV49" s="90"/>
      <c r="AW49" s="90"/>
      <c r="AX49" s="90"/>
      <c r="AY49" s="90">
        <f t="shared" si="24"/>
        <v>1000000</v>
      </c>
      <c r="AZ49" s="90"/>
      <c r="BA49" s="90"/>
      <c r="BB49" s="90">
        <v>1000000</v>
      </c>
      <c r="BC49" s="90"/>
      <c r="BD49" s="90"/>
      <c r="BE49" s="90"/>
      <c r="BF49" s="90"/>
      <c r="BG49" s="90"/>
      <c r="BH49" s="90"/>
      <c r="BI49" s="90">
        <f t="shared" si="25"/>
        <v>1000000</v>
      </c>
      <c r="BJ49" s="90"/>
      <c r="BK49" s="90"/>
      <c r="BL49" s="90">
        <v>1000000</v>
      </c>
      <c r="BM49" s="90"/>
      <c r="BN49" s="90"/>
      <c r="BO49" s="90"/>
      <c r="BP49" s="90"/>
      <c r="BQ49" s="90"/>
      <c r="BR49" s="90"/>
      <c r="BS49" s="90">
        <f t="shared" si="26"/>
        <v>1000000</v>
      </c>
      <c r="BT49" s="90"/>
      <c r="BU49" s="90"/>
      <c r="BV49" s="90">
        <v>1000000</v>
      </c>
      <c r="BW49" s="90"/>
      <c r="BX49" s="90"/>
      <c r="BY49" s="90"/>
      <c r="BZ49" s="90"/>
      <c r="CA49" s="90"/>
      <c r="CB49" s="90"/>
      <c r="CC49" s="91"/>
    </row>
    <row r="50" spans="2:81" ht="45">
      <c r="B50" s="500"/>
      <c r="C50" s="482"/>
      <c r="D50" s="571"/>
      <c r="E50" s="475"/>
      <c r="F50" s="476"/>
      <c r="G50" s="475" t="s">
        <v>323</v>
      </c>
      <c r="H50" s="476">
        <v>13</v>
      </c>
      <c r="I50" s="463" t="s">
        <v>319</v>
      </c>
      <c r="J50" s="463" t="s">
        <v>320</v>
      </c>
      <c r="K50" s="536">
        <v>3</v>
      </c>
      <c r="L50" s="537">
        <v>1</v>
      </c>
      <c r="M50" s="475">
        <f>SUM(AA50:AA63)</f>
        <v>0.013888802876969197</v>
      </c>
      <c r="N50" s="537">
        <v>0.5</v>
      </c>
      <c r="O50" s="537">
        <v>1</v>
      </c>
      <c r="P50" s="252">
        <v>44</v>
      </c>
      <c r="Q50" s="252" t="s">
        <v>309</v>
      </c>
      <c r="R50" s="252" t="s">
        <v>310</v>
      </c>
      <c r="S50" s="257"/>
      <c r="T50" s="257"/>
      <c r="U50" s="257" t="s">
        <v>321</v>
      </c>
      <c r="V50" s="257" t="s">
        <v>322</v>
      </c>
      <c r="W50" s="257" t="s">
        <v>203</v>
      </c>
      <c r="X50" s="257" t="s">
        <v>159</v>
      </c>
      <c r="Y50" s="260">
        <v>0</v>
      </c>
      <c r="Z50" s="257">
        <v>4</v>
      </c>
      <c r="AA50" s="249">
        <f t="shared" si="0"/>
        <v>0.0011336165613852404</v>
      </c>
      <c r="AB50" s="249">
        <f t="shared" si="18"/>
        <v>0.002552931783906918</v>
      </c>
      <c r="AC50" s="257">
        <v>1</v>
      </c>
      <c r="AD50" s="257"/>
      <c r="AE50" s="249">
        <f t="shared" si="19"/>
        <v>0.0011620872277999233</v>
      </c>
      <c r="AF50" s="257">
        <v>1</v>
      </c>
      <c r="AG50" s="257"/>
      <c r="AH50" s="249">
        <f t="shared" si="20"/>
        <v>0.0008554679064806823</v>
      </c>
      <c r="AI50" s="257">
        <v>1</v>
      </c>
      <c r="AJ50" s="257"/>
      <c r="AK50" s="249">
        <f t="shared" si="21"/>
        <v>0.0009031262856718067</v>
      </c>
      <c r="AL50" s="257">
        <v>1</v>
      </c>
      <c r="AM50" s="257"/>
      <c r="AN50" s="89">
        <f t="shared" si="22"/>
        <v>4000000</v>
      </c>
      <c r="AO50" s="90">
        <f t="shared" si="23"/>
        <v>1000000</v>
      </c>
      <c r="AP50" s="90"/>
      <c r="AQ50" s="90"/>
      <c r="AR50" s="90">
        <v>1000000</v>
      </c>
      <c r="AS50" s="90"/>
      <c r="AT50" s="90"/>
      <c r="AU50" s="90"/>
      <c r="AV50" s="90"/>
      <c r="AW50" s="90"/>
      <c r="AX50" s="90"/>
      <c r="AY50" s="90">
        <f t="shared" si="24"/>
        <v>1000000</v>
      </c>
      <c r="AZ50" s="90"/>
      <c r="BA50" s="90"/>
      <c r="BB50" s="90">
        <v>1000000</v>
      </c>
      <c r="BC50" s="90"/>
      <c r="BD50" s="90"/>
      <c r="BE50" s="90"/>
      <c r="BF50" s="90"/>
      <c r="BG50" s="90"/>
      <c r="BH50" s="90"/>
      <c r="BI50" s="90">
        <f t="shared" si="25"/>
        <v>1000000</v>
      </c>
      <c r="BJ50" s="90"/>
      <c r="BK50" s="90"/>
      <c r="BL50" s="90">
        <v>1000000</v>
      </c>
      <c r="BM50" s="90"/>
      <c r="BN50" s="90"/>
      <c r="BO50" s="90"/>
      <c r="BP50" s="90"/>
      <c r="BQ50" s="90"/>
      <c r="BR50" s="90"/>
      <c r="BS50" s="90">
        <f t="shared" si="26"/>
        <v>1000000</v>
      </c>
      <c r="BT50" s="90"/>
      <c r="BU50" s="90"/>
      <c r="BV50" s="90">
        <v>1000000</v>
      </c>
      <c r="BW50" s="90"/>
      <c r="BX50" s="90"/>
      <c r="BY50" s="90"/>
      <c r="BZ50" s="90"/>
      <c r="CA50" s="90"/>
      <c r="CB50" s="90"/>
      <c r="CC50" s="91"/>
    </row>
    <row r="51" spans="2:81" ht="31.5">
      <c r="B51" s="500"/>
      <c r="C51" s="482"/>
      <c r="D51" s="571"/>
      <c r="E51" s="475"/>
      <c r="F51" s="476"/>
      <c r="G51" s="475"/>
      <c r="H51" s="476"/>
      <c r="I51" s="463"/>
      <c r="J51" s="463"/>
      <c r="K51" s="536"/>
      <c r="L51" s="537"/>
      <c r="M51" s="475"/>
      <c r="N51" s="537"/>
      <c r="O51" s="537"/>
      <c r="P51" s="252">
        <v>45</v>
      </c>
      <c r="Q51" s="252" t="s">
        <v>309</v>
      </c>
      <c r="R51" s="252" t="s">
        <v>310</v>
      </c>
      <c r="S51" s="257"/>
      <c r="T51" s="257"/>
      <c r="U51" s="257" t="s">
        <v>324</v>
      </c>
      <c r="V51" s="257" t="s">
        <v>325</v>
      </c>
      <c r="W51" s="257" t="s">
        <v>326</v>
      </c>
      <c r="X51" s="257" t="s">
        <v>159</v>
      </c>
      <c r="Y51" s="260">
        <v>0</v>
      </c>
      <c r="Z51" s="257">
        <v>4</v>
      </c>
      <c r="AA51" s="249">
        <f t="shared" si="0"/>
        <v>0.0011336165613852404</v>
      </c>
      <c r="AB51" s="249">
        <f t="shared" si="18"/>
        <v>0.002552931783906918</v>
      </c>
      <c r="AC51" s="257">
        <v>1</v>
      </c>
      <c r="AD51" s="257"/>
      <c r="AE51" s="249">
        <f t="shared" si="19"/>
        <v>0.0011620872277999233</v>
      </c>
      <c r="AF51" s="257">
        <v>1</v>
      </c>
      <c r="AG51" s="257"/>
      <c r="AH51" s="249">
        <f t="shared" si="20"/>
        <v>0.0008554679064806823</v>
      </c>
      <c r="AI51" s="257">
        <v>1</v>
      </c>
      <c r="AJ51" s="257"/>
      <c r="AK51" s="249">
        <f t="shared" si="21"/>
        <v>0.0009031262856718067</v>
      </c>
      <c r="AL51" s="257">
        <v>1</v>
      </c>
      <c r="AM51" s="257"/>
      <c r="AN51" s="89">
        <f t="shared" si="22"/>
        <v>4000000</v>
      </c>
      <c r="AO51" s="90">
        <f t="shared" si="23"/>
        <v>1000000</v>
      </c>
      <c r="AP51" s="90"/>
      <c r="AQ51" s="90"/>
      <c r="AR51" s="90">
        <v>1000000</v>
      </c>
      <c r="AS51" s="90"/>
      <c r="AT51" s="90"/>
      <c r="AU51" s="90"/>
      <c r="AV51" s="90"/>
      <c r="AW51" s="90"/>
      <c r="AX51" s="90"/>
      <c r="AY51" s="90">
        <f t="shared" si="24"/>
        <v>1000000</v>
      </c>
      <c r="AZ51" s="90"/>
      <c r="BA51" s="90"/>
      <c r="BB51" s="90">
        <v>1000000</v>
      </c>
      <c r="BC51" s="90"/>
      <c r="BD51" s="90"/>
      <c r="BE51" s="90"/>
      <c r="BF51" s="90"/>
      <c r="BG51" s="90"/>
      <c r="BH51" s="90"/>
      <c r="BI51" s="90">
        <f t="shared" si="25"/>
        <v>1000000</v>
      </c>
      <c r="BJ51" s="90"/>
      <c r="BK51" s="90"/>
      <c r="BL51" s="90">
        <v>1000000</v>
      </c>
      <c r="BM51" s="90"/>
      <c r="BN51" s="90"/>
      <c r="BO51" s="90"/>
      <c r="BP51" s="90"/>
      <c r="BQ51" s="90"/>
      <c r="BR51" s="90"/>
      <c r="BS51" s="90">
        <f t="shared" si="26"/>
        <v>1000000</v>
      </c>
      <c r="BT51" s="90"/>
      <c r="BU51" s="90"/>
      <c r="BV51" s="90">
        <v>1000000</v>
      </c>
      <c r="BW51" s="90"/>
      <c r="BX51" s="90"/>
      <c r="BY51" s="90"/>
      <c r="BZ51" s="90"/>
      <c r="CA51" s="90"/>
      <c r="CB51" s="90"/>
      <c r="CC51" s="91"/>
    </row>
    <row r="52" spans="2:81" ht="31.5">
      <c r="B52" s="500"/>
      <c r="C52" s="482"/>
      <c r="D52" s="571"/>
      <c r="E52" s="475"/>
      <c r="F52" s="476"/>
      <c r="G52" s="475"/>
      <c r="H52" s="476"/>
      <c r="I52" s="463"/>
      <c r="J52" s="463"/>
      <c r="K52" s="536"/>
      <c r="L52" s="537"/>
      <c r="M52" s="475"/>
      <c r="N52" s="537"/>
      <c r="O52" s="537"/>
      <c r="P52" s="252">
        <v>46</v>
      </c>
      <c r="Q52" s="252" t="s">
        <v>309</v>
      </c>
      <c r="R52" s="252" t="s">
        <v>310</v>
      </c>
      <c r="S52" s="257"/>
      <c r="T52" s="257"/>
      <c r="U52" s="257" t="s">
        <v>327</v>
      </c>
      <c r="V52" s="257" t="s">
        <v>328</v>
      </c>
      <c r="W52" s="257" t="s">
        <v>209</v>
      </c>
      <c r="X52" s="257" t="s">
        <v>329</v>
      </c>
      <c r="Y52" s="257">
        <v>4</v>
      </c>
      <c r="Z52" s="257">
        <v>4</v>
      </c>
      <c r="AA52" s="249">
        <f t="shared" si="0"/>
        <v>0.002267233122770481</v>
      </c>
      <c r="AB52" s="249">
        <f t="shared" si="18"/>
        <v>0.005105863567813836</v>
      </c>
      <c r="AC52" s="257">
        <v>1</v>
      </c>
      <c r="AD52" s="257"/>
      <c r="AE52" s="249">
        <f t="shared" si="19"/>
        <v>0.0023241744555998465</v>
      </c>
      <c r="AF52" s="257">
        <v>1</v>
      </c>
      <c r="AG52" s="257"/>
      <c r="AH52" s="249">
        <f t="shared" si="20"/>
        <v>0.0017109358129613647</v>
      </c>
      <c r="AI52" s="257">
        <v>1</v>
      </c>
      <c r="AJ52" s="257"/>
      <c r="AK52" s="249">
        <f t="shared" si="21"/>
        <v>0.0018062525713436134</v>
      </c>
      <c r="AL52" s="257">
        <v>1</v>
      </c>
      <c r="AM52" s="257"/>
      <c r="AN52" s="89">
        <f t="shared" si="22"/>
        <v>8000000</v>
      </c>
      <c r="AO52" s="90">
        <f t="shared" si="23"/>
        <v>2000000</v>
      </c>
      <c r="AP52" s="90"/>
      <c r="AQ52" s="90"/>
      <c r="AR52" s="90">
        <v>2000000</v>
      </c>
      <c r="AS52" s="90"/>
      <c r="AT52" s="90"/>
      <c r="AU52" s="90"/>
      <c r="AV52" s="90"/>
      <c r="AW52" s="90"/>
      <c r="AX52" s="90"/>
      <c r="AY52" s="90">
        <f t="shared" si="24"/>
        <v>2000000</v>
      </c>
      <c r="AZ52" s="90"/>
      <c r="BA52" s="90"/>
      <c r="BB52" s="90">
        <v>2000000</v>
      </c>
      <c r="BC52" s="90"/>
      <c r="BD52" s="90"/>
      <c r="BE52" s="90"/>
      <c r="BF52" s="90"/>
      <c r="BG52" s="90"/>
      <c r="BH52" s="90"/>
      <c r="BI52" s="90">
        <f t="shared" si="25"/>
        <v>2000000</v>
      </c>
      <c r="BJ52" s="90"/>
      <c r="BK52" s="90"/>
      <c r="BL52" s="90">
        <v>2000000</v>
      </c>
      <c r="BM52" s="90"/>
      <c r="BN52" s="90"/>
      <c r="BO52" s="90"/>
      <c r="BP52" s="90"/>
      <c r="BQ52" s="90"/>
      <c r="BR52" s="90"/>
      <c r="BS52" s="90">
        <f t="shared" si="26"/>
        <v>2000000</v>
      </c>
      <c r="BT52" s="90"/>
      <c r="BU52" s="90"/>
      <c r="BV52" s="90">
        <v>2000000</v>
      </c>
      <c r="BW52" s="90"/>
      <c r="BX52" s="90"/>
      <c r="BY52" s="90"/>
      <c r="BZ52" s="90"/>
      <c r="CA52" s="90"/>
      <c r="CB52" s="90"/>
      <c r="CC52" s="91"/>
    </row>
    <row r="53" spans="2:81" ht="31.5">
      <c r="B53" s="500"/>
      <c r="C53" s="482"/>
      <c r="D53" s="571"/>
      <c r="E53" s="475"/>
      <c r="F53" s="476"/>
      <c r="G53" s="475"/>
      <c r="H53" s="476"/>
      <c r="I53" s="463"/>
      <c r="J53" s="463"/>
      <c r="K53" s="536"/>
      <c r="L53" s="537"/>
      <c r="M53" s="475"/>
      <c r="N53" s="537"/>
      <c r="O53" s="537"/>
      <c r="P53" s="252">
        <v>47</v>
      </c>
      <c r="Q53" s="252" t="s">
        <v>309</v>
      </c>
      <c r="R53" s="252" t="s">
        <v>310</v>
      </c>
      <c r="S53" s="257"/>
      <c r="T53" s="257"/>
      <c r="U53" s="257" t="s">
        <v>330</v>
      </c>
      <c r="V53" s="257" t="s">
        <v>331</v>
      </c>
      <c r="W53" s="257" t="s">
        <v>209</v>
      </c>
      <c r="X53" s="257" t="s">
        <v>204</v>
      </c>
      <c r="Y53" s="260">
        <v>0</v>
      </c>
      <c r="Z53" s="257">
        <v>4</v>
      </c>
      <c r="AA53" s="249">
        <f t="shared" si="0"/>
        <v>0.0011336165613852404</v>
      </c>
      <c r="AB53" s="249">
        <f t="shared" si="18"/>
        <v>0.002552931783906918</v>
      </c>
      <c r="AC53" s="257">
        <v>1</v>
      </c>
      <c r="AD53" s="257"/>
      <c r="AE53" s="249">
        <f t="shared" si="19"/>
        <v>0.0011620872277999233</v>
      </c>
      <c r="AF53" s="257">
        <v>1</v>
      </c>
      <c r="AG53" s="257"/>
      <c r="AH53" s="249">
        <f t="shared" si="20"/>
        <v>0.0008554679064806823</v>
      </c>
      <c r="AI53" s="257">
        <v>1</v>
      </c>
      <c r="AJ53" s="257"/>
      <c r="AK53" s="249">
        <f t="shared" si="21"/>
        <v>0.0009031262856718067</v>
      </c>
      <c r="AL53" s="257">
        <v>1</v>
      </c>
      <c r="AM53" s="257"/>
      <c r="AN53" s="89">
        <f t="shared" si="22"/>
        <v>4000000</v>
      </c>
      <c r="AO53" s="90">
        <f t="shared" si="23"/>
        <v>1000000</v>
      </c>
      <c r="AP53" s="90"/>
      <c r="AQ53" s="90"/>
      <c r="AR53" s="90">
        <v>1000000</v>
      </c>
      <c r="AS53" s="90"/>
      <c r="AT53" s="90"/>
      <c r="AU53" s="90"/>
      <c r="AV53" s="90"/>
      <c r="AW53" s="90"/>
      <c r="AX53" s="90"/>
      <c r="AY53" s="90">
        <f t="shared" si="24"/>
        <v>1000000</v>
      </c>
      <c r="AZ53" s="90"/>
      <c r="BA53" s="90"/>
      <c r="BB53" s="90">
        <v>1000000</v>
      </c>
      <c r="BC53" s="90"/>
      <c r="BD53" s="90"/>
      <c r="BE53" s="90"/>
      <c r="BF53" s="90"/>
      <c r="BG53" s="90"/>
      <c r="BH53" s="90"/>
      <c r="BI53" s="90">
        <f t="shared" si="25"/>
        <v>1000000</v>
      </c>
      <c r="BJ53" s="90"/>
      <c r="BK53" s="90"/>
      <c r="BL53" s="90">
        <v>1000000</v>
      </c>
      <c r="BM53" s="90"/>
      <c r="BN53" s="90"/>
      <c r="BO53" s="90"/>
      <c r="BP53" s="90"/>
      <c r="BQ53" s="90"/>
      <c r="BR53" s="90"/>
      <c r="BS53" s="90">
        <f t="shared" si="26"/>
        <v>1000000</v>
      </c>
      <c r="BT53" s="90"/>
      <c r="BU53" s="90"/>
      <c r="BV53" s="90">
        <v>1000000</v>
      </c>
      <c r="BW53" s="90"/>
      <c r="BX53" s="90"/>
      <c r="BY53" s="90"/>
      <c r="BZ53" s="90"/>
      <c r="CA53" s="90"/>
      <c r="CB53" s="90"/>
      <c r="CC53" s="91"/>
    </row>
    <row r="54" spans="2:81" ht="31.5">
      <c r="B54" s="500"/>
      <c r="C54" s="482"/>
      <c r="D54" s="571"/>
      <c r="E54" s="475"/>
      <c r="F54" s="476"/>
      <c r="G54" s="475"/>
      <c r="H54" s="476"/>
      <c r="I54" s="463"/>
      <c r="J54" s="463"/>
      <c r="K54" s="536"/>
      <c r="L54" s="537"/>
      <c r="M54" s="475"/>
      <c r="N54" s="537"/>
      <c r="O54" s="537"/>
      <c r="P54" s="252">
        <v>48</v>
      </c>
      <c r="Q54" s="252" t="s">
        <v>309</v>
      </c>
      <c r="R54" s="252" t="s">
        <v>310</v>
      </c>
      <c r="S54" s="257"/>
      <c r="T54" s="257"/>
      <c r="U54" s="257" t="s">
        <v>332</v>
      </c>
      <c r="V54" s="257" t="s">
        <v>333</v>
      </c>
      <c r="W54" s="257" t="s">
        <v>209</v>
      </c>
      <c r="X54" s="257" t="s">
        <v>204</v>
      </c>
      <c r="Y54" s="257">
        <v>4</v>
      </c>
      <c r="Z54" s="257">
        <v>4</v>
      </c>
      <c r="AA54" s="249">
        <f t="shared" si="0"/>
        <v>0.0011336165613852404</v>
      </c>
      <c r="AB54" s="249">
        <f t="shared" si="18"/>
        <v>0.002552931783906918</v>
      </c>
      <c r="AC54" s="257">
        <v>1</v>
      </c>
      <c r="AD54" s="257"/>
      <c r="AE54" s="249">
        <f t="shared" si="19"/>
        <v>0.0011620872277999233</v>
      </c>
      <c r="AF54" s="257">
        <v>1</v>
      </c>
      <c r="AG54" s="257"/>
      <c r="AH54" s="249">
        <f t="shared" si="20"/>
        <v>0.0008554679064806823</v>
      </c>
      <c r="AI54" s="257">
        <v>1</v>
      </c>
      <c r="AJ54" s="257"/>
      <c r="AK54" s="249">
        <f t="shared" si="21"/>
        <v>0.0009031262856718067</v>
      </c>
      <c r="AL54" s="257">
        <v>1</v>
      </c>
      <c r="AM54" s="257"/>
      <c r="AN54" s="89">
        <f t="shared" si="22"/>
        <v>4000000</v>
      </c>
      <c r="AO54" s="90">
        <f t="shared" si="23"/>
        <v>1000000</v>
      </c>
      <c r="AP54" s="90"/>
      <c r="AQ54" s="90"/>
      <c r="AR54" s="90">
        <v>1000000</v>
      </c>
      <c r="AS54" s="90"/>
      <c r="AT54" s="90"/>
      <c r="AU54" s="90"/>
      <c r="AV54" s="90"/>
      <c r="AW54" s="90"/>
      <c r="AX54" s="90"/>
      <c r="AY54" s="90">
        <f t="shared" si="24"/>
        <v>1000000</v>
      </c>
      <c r="AZ54" s="90"/>
      <c r="BA54" s="90"/>
      <c r="BB54" s="90">
        <v>1000000</v>
      </c>
      <c r="BC54" s="90"/>
      <c r="BD54" s="90"/>
      <c r="BE54" s="90"/>
      <c r="BF54" s="90"/>
      <c r="BG54" s="90"/>
      <c r="BH54" s="90"/>
      <c r="BI54" s="90">
        <f t="shared" si="25"/>
        <v>1000000</v>
      </c>
      <c r="BJ54" s="90"/>
      <c r="BK54" s="90"/>
      <c r="BL54" s="90">
        <v>1000000</v>
      </c>
      <c r="BM54" s="90"/>
      <c r="BN54" s="90"/>
      <c r="BO54" s="90"/>
      <c r="BP54" s="90"/>
      <c r="BQ54" s="90"/>
      <c r="BR54" s="90"/>
      <c r="BS54" s="90">
        <f t="shared" si="26"/>
        <v>1000000</v>
      </c>
      <c r="BT54" s="90"/>
      <c r="BU54" s="90"/>
      <c r="BV54" s="90">
        <v>1000000</v>
      </c>
      <c r="BW54" s="90"/>
      <c r="BX54" s="90"/>
      <c r="BY54" s="90"/>
      <c r="BZ54" s="90"/>
      <c r="CA54" s="90"/>
      <c r="CB54" s="90"/>
      <c r="CC54" s="91"/>
    </row>
    <row r="55" spans="2:81" ht="31.5">
      <c r="B55" s="500"/>
      <c r="C55" s="482"/>
      <c r="D55" s="571"/>
      <c r="E55" s="475"/>
      <c r="F55" s="476"/>
      <c r="G55" s="475"/>
      <c r="H55" s="476"/>
      <c r="I55" s="463"/>
      <c r="J55" s="463"/>
      <c r="K55" s="536"/>
      <c r="L55" s="537"/>
      <c r="M55" s="475"/>
      <c r="N55" s="537"/>
      <c r="O55" s="537"/>
      <c r="P55" s="252">
        <v>49</v>
      </c>
      <c r="Q55" s="252" t="s">
        <v>309</v>
      </c>
      <c r="R55" s="252" t="s">
        <v>310</v>
      </c>
      <c r="S55" s="257"/>
      <c r="T55" s="257"/>
      <c r="U55" s="257" t="s">
        <v>334</v>
      </c>
      <c r="V55" s="257" t="s">
        <v>335</v>
      </c>
      <c r="W55" s="257" t="s">
        <v>209</v>
      </c>
      <c r="X55" s="257" t="s">
        <v>159</v>
      </c>
      <c r="Y55" s="260">
        <v>0</v>
      </c>
      <c r="Z55" s="257">
        <v>4</v>
      </c>
      <c r="AA55" s="249">
        <f t="shared" si="0"/>
        <v>0.0011336165613852404</v>
      </c>
      <c r="AB55" s="249">
        <f t="shared" si="18"/>
        <v>0.002552931783906918</v>
      </c>
      <c r="AC55" s="257">
        <v>1</v>
      </c>
      <c r="AD55" s="257"/>
      <c r="AE55" s="249">
        <f t="shared" si="19"/>
        <v>0.0011620872277999233</v>
      </c>
      <c r="AF55" s="257">
        <v>1</v>
      </c>
      <c r="AG55" s="257"/>
      <c r="AH55" s="249">
        <f t="shared" si="20"/>
        <v>0.0008554679064806823</v>
      </c>
      <c r="AI55" s="257">
        <v>1</v>
      </c>
      <c r="AJ55" s="257"/>
      <c r="AK55" s="249">
        <f t="shared" si="21"/>
        <v>0.0009031262856718067</v>
      </c>
      <c r="AL55" s="257">
        <v>1</v>
      </c>
      <c r="AM55" s="257"/>
      <c r="AN55" s="89">
        <f t="shared" si="22"/>
        <v>4000000</v>
      </c>
      <c r="AO55" s="90">
        <f t="shared" si="23"/>
        <v>1000000</v>
      </c>
      <c r="AP55" s="90"/>
      <c r="AQ55" s="90"/>
      <c r="AR55" s="90">
        <v>1000000</v>
      </c>
      <c r="AS55" s="90"/>
      <c r="AT55" s="90"/>
      <c r="AU55" s="90"/>
      <c r="AV55" s="90"/>
      <c r="AW55" s="90"/>
      <c r="AX55" s="90"/>
      <c r="AY55" s="90">
        <f t="shared" si="24"/>
        <v>1000000</v>
      </c>
      <c r="AZ55" s="90"/>
      <c r="BA55" s="90"/>
      <c r="BB55" s="90">
        <v>1000000</v>
      </c>
      <c r="BC55" s="90"/>
      <c r="BD55" s="90"/>
      <c r="BE55" s="90"/>
      <c r="BF55" s="90"/>
      <c r="BG55" s="90"/>
      <c r="BH55" s="90"/>
      <c r="BI55" s="90">
        <f t="shared" si="25"/>
        <v>1000000</v>
      </c>
      <c r="BJ55" s="90"/>
      <c r="BK55" s="90"/>
      <c r="BL55" s="90">
        <v>1000000</v>
      </c>
      <c r="BM55" s="90"/>
      <c r="BN55" s="90"/>
      <c r="BO55" s="90"/>
      <c r="BP55" s="90"/>
      <c r="BQ55" s="90"/>
      <c r="BR55" s="90"/>
      <c r="BS55" s="90">
        <f t="shared" si="26"/>
        <v>1000000</v>
      </c>
      <c r="BT55" s="90"/>
      <c r="BU55" s="90"/>
      <c r="BV55" s="90">
        <v>1000000</v>
      </c>
      <c r="BW55" s="90"/>
      <c r="BX55" s="90"/>
      <c r="BY55" s="90"/>
      <c r="BZ55" s="90"/>
      <c r="CA55" s="90"/>
      <c r="CB55" s="90"/>
      <c r="CC55" s="91"/>
    </row>
    <row r="56" spans="2:81" ht="31.5">
      <c r="B56" s="500"/>
      <c r="C56" s="482"/>
      <c r="D56" s="571"/>
      <c r="E56" s="475"/>
      <c r="F56" s="476"/>
      <c r="G56" s="475"/>
      <c r="H56" s="476"/>
      <c r="I56" s="463"/>
      <c r="J56" s="463"/>
      <c r="K56" s="536"/>
      <c r="L56" s="537"/>
      <c r="M56" s="475"/>
      <c r="N56" s="537"/>
      <c r="O56" s="537"/>
      <c r="P56" s="252">
        <v>50</v>
      </c>
      <c r="Q56" s="252" t="s">
        <v>309</v>
      </c>
      <c r="R56" s="252" t="s">
        <v>310</v>
      </c>
      <c r="S56" s="257"/>
      <c r="T56" s="257"/>
      <c r="U56" s="257" t="s">
        <v>336</v>
      </c>
      <c r="V56" s="257" t="s">
        <v>337</v>
      </c>
      <c r="W56" s="257" t="s">
        <v>203</v>
      </c>
      <c r="X56" s="257" t="s">
        <v>159</v>
      </c>
      <c r="Y56" s="260">
        <v>0</v>
      </c>
      <c r="Z56" s="257">
        <v>8</v>
      </c>
      <c r="AA56" s="249">
        <f t="shared" si="0"/>
        <v>0.0005668082806926202</v>
      </c>
      <c r="AB56" s="249">
        <f t="shared" si="18"/>
        <v>0.001276465891953459</v>
      </c>
      <c r="AC56" s="257">
        <v>2</v>
      </c>
      <c r="AD56" s="257"/>
      <c r="AE56" s="249">
        <f t="shared" si="19"/>
        <v>0.0005810436138999616</v>
      </c>
      <c r="AF56" s="257">
        <v>2</v>
      </c>
      <c r="AG56" s="257"/>
      <c r="AH56" s="249">
        <f t="shared" si="20"/>
        <v>0.0004277339532403412</v>
      </c>
      <c r="AI56" s="257">
        <v>2</v>
      </c>
      <c r="AJ56" s="257"/>
      <c r="AK56" s="249">
        <f t="shared" si="21"/>
        <v>0.00045156314283590336</v>
      </c>
      <c r="AL56" s="257">
        <v>2</v>
      </c>
      <c r="AM56" s="257"/>
      <c r="AN56" s="89">
        <f t="shared" si="22"/>
        <v>2000000</v>
      </c>
      <c r="AO56" s="90">
        <f t="shared" si="23"/>
        <v>500000</v>
      </c>
      <c r="AP56" s="90"/>
      <c r="AQ56" s="90"/>
      <c r="AR56" s="90">
        <v>500000</v>
      </c>
      <c r="AS56" s="90"/>
      <c r="AT56" s="90"/>
      <c r="AU56" s="90"/>
      <c r="AV56" s="90"/>
      <c r="AW56" s="90"/>
      <c r="AX56" s="90"/>
      <c r="AY56" s="90">
        <f t="shared" si="24"/>
        <v>500000</v>
      </c>
      <c r="AZ56" s="90"/>
      <c r="BA56" s="90"/>
      <c r="BB56" s="90">
        <v>500000</v>
      </c>
      <c r="BC56" s="90"/>
      <c r="BD56" s="90"/>
      <c r="BE56" s="90"/>
      <c r="BF56" s="90"/>
      <c r="BG56" s="90"/>
      <c r="BH56" s="90"/>
      <c r="BI56" s="90">
        <f t="shared" si="25"/>
        <v>500000</v>
      </c>
      <c r="BJ56" s="90"/>
      <c r="BK56" s="90"/>
      <c r="BL56" s="90">
        <v>500000</v>
      </c>
      <c r="BM56" s="90"/>
      <c r="BN56" s="90"/>
      <c r="BO56" s="90"/>
      <c r="BP56" s="90"/>
      <c r="BQ56" s="90"/>
      <c r="BR56" s="90"/>
      <c r="BS56" s="90">
        <f t="shared" si="26"/>
        <v>500000</v>
      </c>
      <c r="BT56" s="90"/>
      <c r="BU56" s="90"/>
      <c r="BV56" s="90">
        <v>500000</v>
      </c>
      <c r="BW56" s="90"/>
      <c r="BX56" s="90"/>
      <c r="BY56" s="90"/>
      <c r="BZ56" s="90"/>
      <c r="CA56" s="90"/>
      <c r="CB56" s="90"/>
      <c r="CC56" s="91"/>
    </row>
    <row r="57" spans="2:81" ht="31.5">
      <c r="B57" s="500"/>
      <c r="C57" s="482"/>
      <c r="D57" s="571"/>
      <c r="E57" s="475"/>
      <c r="F57" s="476"/>
      <c r="G57" s="475"/>
      <c r="H57" s="476"/>
      <c r="I57" s="463"/>
      <c r="J57" s="463"/>
      <c r="K57" s="536"/>
      <c r="L57" s="537"/>
      <c r="M57" s="475"/>
      <c r="N57" s="537"/>
      <c r="O57" s="537"/>
      <c r="P57" s="252">
        <v>51</v>
      </c>
      <c r="Q57" s="252" t="s">
        <v>309</v>
      </c>
      <c r="R57" s="252" t="s">
        <v>310</v>
      </c>
      <c r="S57" s="257"/>
      <c r="T57" s="257"/>
      <c r="U57" s="257" t="s">
        <v>338</v>
      </c>
      <c r="V57" s="257" t="s">
        <v>337</v>
      </c>
      <c r="W57" s="257" t="s">
        <v>203</v>
      </c>
      <c r="X57" s="257" t="s">
        <v>159</v>
      </c>
      <c r="Y57" s="260">
        <v>0</v>
      </c>
      <c r="Z57" s="257">
        <v>20</v>
      </c>
      <c r="AA57" s="249">
        <f t="shared" si="0"/>
        <v>0.0005668082806926202</v>
      </c>
      <c r="AB57" s="249">
        <f t="shared" si="18"/>
        <v>0.001276465891953459</v>
      </c>
      <c r="AC57" s="257">
        <v>5</v>
      </c>
      <c r="AD57" s="257"/>
      <c r="AE57" s="249">
        <f t="shared" si="19"/>
        <v>0.0005810436138999616</v>
      </c>
      <c r="AF57" s="257">
        <v>5</v>
      </c>
      <c r="AG57" s="257"/>
      <c r="AH57" s="249">
        <f t="shared" si="20"/>
        <v>0.0004277339532403412</v>
      </c>
      <c r="AI57" s="257">
        <v>5</v>
      </c>
      <c r="AJ57" s="257"/>
      <c r="AK57" s="249">
        <f t="shared" si="21"/>
        <v>0.00045156314283590336</v>
      </c>
      <c r="AL57" s="257">
        <v>5</v>
      </c>
      <c r="AM57" s="257"/>
      <c r="AN57" s="89">
        <f t="shared" si="22"/>
        <v>2000000</v>
      </c>
      <c r="AO57" s="90">
        <f t="shared" si="23"/>
        <v>500000</v>
      </c>
      <c r="AP57" s="90"/>
      <c r="AQ57" s="90"/>
      <c r="AR57" s="90">
        <v>500000</v>
      </c>
      <c r="AS57" s="90"/>
      <c r="AT57" s="90"/>
      <c r="AU57" s="90"/>
      <c r="AV57" s="90"/>
      <c r="AW57" s="90"/>
      <c r="AX57" s="90"/>
      <c r="AY57" s="90">
        <f t="shared" si="24"/>
        <v>500000</v>
      </c>
      <c r="AZ57" s="90"/>
      <c r="BA57" s="90"/>
      <c r="BB57" s="90">
        <v>500000</v>
      </c>
      <c r="BC57" s="90"/>
      <c r="BD57" s="90"/>
      <c r="BE57" s="90"/>
      <c r="BF57" s="90"/>
      <c r="BG57" s="90"/>
      <c r="BH57" s="90"/>
      <c r="BI57" s="90">
        <f t="shared" si="25"/>
        <v>500000</v>
      </c>
      <c r="BJ57" s="90"/>
      <c r="BK57" s="90"/>
      <c r="BL57" s="90">
        <v>500000</v>
      </c>
      <c r="BM57" s="90"/>
      <c r="BN57" s="90"/>
      <c r="BO57" s="90"/>
      <c r="BP57" s="90"/>
      <c r="BQ57" s="90"/>
      <c r="BR57" s="90"/>
      <c r="BS57" s="90">
        <f t="shared" si="26"/>
        <v>500000</v>
      </c>
      <c r="BT57" s="90"/>
      <c r="BU57" s="90"/>
      <c r="BV57" s="90">
        <v>500000</v>
      </c>
      <c r="BW57" s="90"/>
      <c r="BX57" s="90"/>
      <c r="BY57" s="90"/>
      <c r="BZ57" s="90"/>
      <c r="CA57" s="90"/>
      <c r="CB57" s="90"/>
      <c r="CC57" s="91"/>
    </row>
    <row r="58" spans="2:81" ht="31.5">
      <c r="B58" s="500"/>
      <c r="C58" s="482"/>
      <c r="D58" s="571"/>
      <c r="E58" s="475"/>
      <c r="F58" s="476"/>
      <c r="G58" s="475"/>
      <c r="H58" s="476"/>
      <c r="I58" s="463"/>
      <c r="J58" s="463"/>
      <c r="K58" s="536"/>
      <c r="L58" s="537"/>
      <c r="M58" s="475"/>
      <c r="N58" s="537"/>
      <c r="O58" s="537"/>
      <c r="P58" s="252">
        <v>52</v>
      </c>
      <c r="Q58" s="252" t="s">
        <v>309</v>
      </c>
      <c r="R58" s="252" t="s">
        <v>310</v>
      </c>
      <c r="S58" s="257"/>
      <c r="T58" s="257"/>
      <c r="U58" s="257" t="s">
        <v>339</v>
      </c>
      <c r="V58" s="257" t="s">
        <v>340</v>
      </c>
      <c r="W58" s="257" t="s">
        <v>203</v>
      </c>
      <c r="X58" s="257" t="s">
        <v>159</v>
      </c>
      <c r="Y58" s="260">
        <v>0</v>
      </c>
      <c r="Z58" s="257">
        <v>4</v>
      </c>
      <c r="AA58" s="249">
        <f t="shared" si="0"/>
        <v>1E-06</v>
      </c>
      <c r="AB58" s="249">
        <f t="shared" si="18"/>
        <v>0</v>
      </c>
      <c r="AC58" s="257">
        <v>1</v>
      </c>
      <c r="AD58" s="257"/>
      <c r="AE58" s="249">
        <f t="shared" si="19"/>
        <v>0</v>
      </c>
      <c r="AF58" s="257">
        <v>1</v>
      </c>
      <c r="AG58" s="257"/>
      <c r="AH58" s="249">
        <f t="shared" si="20"/>
        <v>0</v>
      </c>
      <c r="AI58" s="257">
        <v>1</v>
      </c>
      <c r="AJ58" s="257"/>
      <c r="AK58" s="249">
        <f t="shared" si="21"/>
        <v>0</v>
      </c>
      <c r="AL58" s="257">
        <v>1</v>
      </c>
      <c r="AM58" s="257"/>
      <c r="AN58" s="89">
        <f t="shared" si="22"/>
        <v>0</v>
      </c>
      <c r="AO58" s="90">
        <f t="shared" si="23"/>
        <v>0</v>
      </c>
      <c r="AP58" s="90"/>
      <c r="AQ58" s="90"/>
      <c r="AR58" s="90">
        <v>0</v>
      </c>
      <c r="AS58" s="90"/>
      <c r="AT58" s="90"/>
      <c r="AU58" s="90"/>
      <c r="AV58" s="90"/>
      <c r="AW58" s="90"/>
      <c r="AX58" s="90"/>
      <c r="AY58" s="90">
        <f t="shared" si="24"/>
        <v>0</v>
      </c>
      <c r="AZ58" s="90"/>
      <c r="BA58" s="90"/>
      <c r="BB58" s="90">
        <v>0</v>
      </c>
      <c r="BC58" s="90"/>
      <c r="BD58" s="90"/>
      <c r="BE58" s="90"/>
      <c r="BF58" s="90"/>
      <c r="BG58" s="90"/>
      <c r="BH58" s="90"/>
      <c r="BI58" s="90">
        <f t="shared" si="25"/>
        <v>0</v>
      </c>
      <c r="BJ58" s="90"/>
      <c r="BK58" s="90"/>
      <c r="BL58" s="90">
        <v>0</v>
      </c>
      <c r="BM58" s="90"/>
      <c r="BN58" s="90"/>
      <c r="BO58" s="90"/>
      <c r="BP58" s="90"/>
      <c r="BQ58" s="90"/>
      <c r="BR58" s="90"/>
      <c r="BS58" s="90">
        <f t="shared" si="26"/>
        <v>0</v>
      </c>
      <c r="BT58" s="90"/>
      <c r="BU58" s="90"/>
      <c r="BV58" s="90">
        <v>0</v>
      </c>
      <c r="BW58" s="90"/>
      <c r="BX58" s="90"/>
      <c r="BY58" s="90"/>
      <c r="BZ58" s="90"/>
      <c r="CA58" s="90"/>
      <c r="CB58" s="90"/>
      <c r="CC58" s="91"/>
    </row>
    <row r="59" spans="2:81" ht="45">
      <c r="B59" s="500"/>
      <c r="C59" s="482"/>
      <c r="D59" s="571"/>
      <c r="E59" s="475"/>
      <c r="F59" s="476"/>
      <c r="G59" s="475"/>
      <c r="H59" s="476"/>
      <c r="I59" s="463"/>
      <c r="J59" s="463"/>
      <c r="K59" s="536"/>
      <c r="L59" s="537"/>
      <c r="M59" s="475"/>
      <c r="N59" s="537"/>
      <c r="O59" s="537"/>
      <c r="P59" s="252">
        <v>53</v>
      </c>
      <c r="Q59" s="252" t="s">
        <v>309</v>
      </c>
      <c r="R59" s="252" t="s">
        <v>310</v>
      </c>
      <c r="S59" s="274"/>
      <c r="T59" s="274"/>
      <c r="U59" s="274" t="s">
        <v>621</v>
      </c>
      <c r="V59" s="274" t="s">
        <v>622</v>
      </c>
      <c r="W59" s="274" t="s">
        <v>203</v>
      </c>
      <c r="X59" s="274" t="s">
        <v>623</v>
      </c>
      <c r="Y59" s="274">
        <v>0</v>
      </c>
      <c r="Z59" s="274">
        <v>1000</v>
      </c>
      <c r="AA59" s="249">
        <f t="shared" si="0"/>
        <v>0.0002834041403463101</v>
      </c>
      <c r="AB59" s="249">
        <f t="shared" si="18"/>
        <v>0.0006382329459767295</v>
      </c>
      <c r="AC59" s="257">
        <v>1000</v>
      </c>
      <c r="AD59" s="257"/>
      <c r="AE59" s="249">
        <f t="shared" si="19"/>
        <v>0.0002905218069499808</v>
      </c>
      <c r="AF59" s="257">
        <v>1000</v>
      </c>
      <c r="AG59" s="257"/>
      <c r="AH59" s="249">
        <f t="shared" si="20"/>
        <v>0.0002138669766201706</v>
      </c>
      <c r="AI59" s="257">
        <v>1000</v>
      </c>
      <c r="AJ59" s="257"/>
      <c r="AK59" s="249">
        <f t="shared" si="21"/>
        <v>0.00022578157141795168</v>
      </c>
      <c r="AL59" s="274">
        <v>1000</v>
      </c>
      <c r="AM59" s="274"/>
      <c r="AN59" s="126">
        <f>(AO59+AY59+BI59+BS59)</f>
        <v>1000000</v>
      </c>
      <c r="AO59" s="127">
        <f>(AP59+AQ59+AR59+AS59+AT59+AU59+AV59+AW59)</f>
        <v>250000</v>
      </c>
      <c r="AP59" s="127"/>
      <c r="AQ59" s="127"/>
      <c r="AR59" s="127">
        <v>250000</v>
      </c>
      <c r="AS59" s="127"/>
      <c r="AT59" s="127"/>
      <c r="AU59" s="127"/>
      <c r="AV59" s="127"/>
      <c r="AW59" s="127"/>
      <c r="AX59" s="127"/>
      <c r="AY59" s="127">
        <f>(AZ59+BA59+BB59+BC59+BD59+BE59+BF59+BG59)</f>
        <v>250000</v>
      </c>
      <c r="AZ59" s="127"/>
      <c r="BA59" s="127"/>
      <c r="BB59" s="127">
        <v>250000</v>
      </c>
      <c r="BC59" s="127"/>
      <c r="BD59" s="127"/>
      <c r="BE59" s="127"/>
      <c r="BF59" s="127"/>
      <c r="BG59" s="127"/>
      <c r="BH59" s="127"/>
      <c r="BI59" s="127">
        <f>(BJ59+BK59+BL59+BM59+BN59+BO59+BP59+BQ59)</f>
        <v>250000</v>
      </c>
      <c r="BJ59" s="127"/>
      <c r="BK59" s="127"/>
      <c r="BL59" s="127">
        <v>250000</v>
      </c>
      <c r="BM59" s="127"/>
      <c r="BN59" s="127"/>
      <c r="BO59" s="127"/>
      <c r="BP59" s="127"/>
      <c r="BQ59" s="127"/>
      <c r="BR59" s="127"/>
      <c r="BS59" s="127">
        <f>(BT59+BU59+BV59+BW59+BX59+BY59+BZ59+CA59)</f>
        <v>250000</v>
      </c>
      <c r="BT59" s="127"/>
      <c r="BU59" s="127"/>
      <c r="BV59" s="127">
        <v>250000</v>
      </c>
      <c r="BW59" s="127"/>
      <c r="BX59" s="127"/>
      <c r="BY59" s="127"/>
      <c r="BZ59" s="127"/>
      <c r="CA59" s="127"/>
      <c r="CB59" s="127"/>
      <c r="CC59" s="128" t="s">
        <v>349</v>
      </c>
    </row>
    <row r="60" spans="2:81" ht="75">
      <c r="B60" s="500"/>
      <c r="C60" s="482"/>
      <c r="D60" s="571"/>
      <c r="E60" s="475"/>
      <c r="F60" s="476"/>
      <c r="G60" s="475"/>
      <c r="H60" s="476"/>
      <c r="I60" s="463"/>
      <c r="J60" s="463"/>
      <c r="K60" s="536"/>
      <c r="L60" s="537"/>
      <c r="M60" s="475"/>
      <c r="N60" s="537"/>
      <c r="O60" s="537"/>
      <c r="P60" s="252">
        <v>54</v>
      </c>
      <c r="Q60" s="252" t="s">
        <v>309</v>
      </c>
      <c r="R60" s="252" t="s">
        <v>310</v>
      </c>
      <c r="S60" s="257"/>
      <c r="T60" s="257"/>
      <c r="U60" s="257" t="s">
        <v>642</v>
      </c>
      <c r="V60" s="257" t="s">
        <v>643</v>
      </c>
      <c r="W60" s="257" t="s">
        <v>203</v>
      </c>
      <c r="X60" s="257" t="s">
        <v>629</v>
      </c>
      <c r="Y60" s="257">
        <v>0</v>
      </c>
      <c r="Z60" s="258">
        <v>1</v>
      </c>
      <c r="AA60" s="249">
        <f t="shared" si="0"/>
        <v>1E-06</v>
      </c>
      <c r="AB60" s="249">
        <f t="shared" si="18"/>
        <v>0</v>
      </c>
      <c r="AC60" s="258">
        <v>1</v>
      </c>
      <c r="AD60" s="257"/>
      <c r="AE60" s="249">
        <f t="shared" si="19"/>
        <v>0</v>
      </c>
      <c r="AF60" s="258">
        <v>1</v>
      </c>
      <c r="AG60" s="257"/>
      <c r="AH60" s="249">
        <f t="shared" si="20"/>
        <v>0</v>
      </c>
      <c r="AI60" s="258">
        <v>1</v>
      </c>
      <c r="AJ60" s="257"/>
      <c r="AK60" s="249">
        <f t="shared" si="21"/>
        <v>0</v>
      </c>
      <c r="AL60" s="258">
        <v>1</v>
      </c>
      <c r="AM60" s="257"/>
      <c r="AN60" s="89">
        <f>(AO60+AY60+BI60+BS60)</f>
        <v>0</v>
      </c>
      <c r="AO60" s="90">
        <f>(AP60+AQ60+AR60+AS60+AT60+AU60+AV60+AW60)</f>
        <v>0</v>
      </c>
      <c r="AP60" s="90"/>
      <c r="AQ60" s="90"/>
      <c r="AR60" s="90"/>
      <c r="AS60" s="90"/>
      <c r="AT60" s="90"/>
      <c r="AU60" s="90"/>
      <c r="AV60" s="90"/>
      <c r="AW60" s="90"/>
      <c r="AX60" s="90"/>
      <c r="AY60" s="90">
        <f>(AZ60+BA60+BB60+BC60+BD60+BE60+BF60+BG60)</f>
        <v>0</v>
      </c>
      <c r="AZ60" s="90"/>
      <c r="BA60" s="90"/>
      <c r="BB60" s="90"/>
      <c r="BC60" s="90"/>
      <c r="BD60" s="90"/>
      <c r="BE60" s="90"/>
      <c r="BF60" s="90"/>
      <c r="BG60" s="90"/>
      <c r="BH60" s="90"/>
      <c r="BI60" s="90">
        <f>(BJ60+BK60+BL60+BM60+BN60+BO60+BP60+BQ60)</f>
        <v>0</v>
      </c>
      <c r="BJ60" s="90"/>
      <c r="BK60" s="90"/>
      <c r="BL60" s="90"/>
      <c r="BM60" s="90"/>
      <c r="BN60" s="90"/>
      <c r="BO60" s="90"/>
      <c r="BP60" s="90"/>
      <c r="BQ60" s="90"/>
      <c r="BR60" s="90"/>
      <c r="BS60" s="90">
        <f>(BT60+BU60+BV60+BW60+BX60+BY60+BZ60+CA60)</f>
        <v>0</v>
      </c>
      <c r="BT60" s="90"/>
      <c r="BU60" s="90"/>
      <c r="BV60" s="90"/>
      <c r="BW60" s="90"/>
      <c r="BX60" s="90"/>
      <c r="BY60" s="90"/>
      <c r="BZ60" s="90"/>
      <c r="CA60" s="90"/>
      <c r="CB60" s="90"/>
      <c r="CC60" s="91" t="s">
        <v>452</v>
      </c>
    </row>
    <row r="61" spans="2:81" ht="31.5">
      <c r="B61" s="500"/>
      <c r="C61" s="482"/>
      <c r="D61" s="571"/>
      <c r="E61" s="475"/>
      <c r="F61" s="476"/>
      <c r="G61" s="475"/>
      <c r="H61" s="476"/>
      <c r="I61" s="463"/>
      <c r="J61" s="463"/>
      <c r="K61" s="536"/>
      <c r="L61" s="537"/>
      <c r="M61" s="475"/>
      <c r="N61" s="537"/>
      <c r="O61" s="537"/>
      <c r="P61" s="252">
        <v>55</v>
      </c>
      <c r="Q61" s="252" t="s">
        <v>309</v>
      </c>
      <c r="R61" s="252" t="s">
        <v>310</v>
      </c>
      <c r="S61" s="257"/>
      <c r="T61" s="257"/>
      <c r="U61" s="257" t="s">
        <v>341</v>
      </c>
      <c r="V61" s="257" t="s">
        <v>342</v>
      </c>
      <c r="W61" s="257" t="s">
        <v>203</v>
      </c>
      <c r="X61" s="257" t="s">
        <v>159</v>
      </c>
      <c r="Y61" s="260">
        <v>0</v>
      </c>
      <c r="Z61" s="257">
        <v>4</v>
      </c>
      <c r="AA61" s="249">
        <f t="shared" si="0"/>
        <v>0.0005668082806926202</v>
      </c>
      <c r="AB61" s="249">
        <f t="shared" si="18"/>
        <v>0.001276465891953459</v>
      </c>
      <c r="AC61" s="257">
        <v>1</v>
      </c>
      <c r="AD61" s="257"/>
      <c r="AE61" s="249">
        <f t="shared" si="19"/>
        <v>0.0005810436138999616</v>
      </c>
      <c r="AF61" s="257">
        <v>1</v>
      </c>
      <c r="AG61" s="257"/>
      <c r="AH61" s="249">
        <f t="shared" si="20"/>
        <v>0.0004277339532403412</v>
      </c>
      <c r="AI61" s="257">
        <v>1</v>
      </c>
      <c r="AJ61" s="257"/>
      <c r="AK61" s="249">
        <f t="shared" si="21"/>
        <v>0.00045156314283590336</v>
      </c>
      <c r="AL61" s="257">
        <v>1</v>
      </c>
      <c r="AM61" s="257"/>
      <c r="AN61" s="89">
        <f t="shared" si="22"/>
        <v>2000000</v>
      </c>
      <c r="AO61" s="90">
        <f t="shared" si="23"/>
        <v>500000</v>
      </c>
      <c r="AP61" s="90"/>
      <c r="AQ61" s="90"/>
      <c r="AR61" s="90">
        <v>500000</v>
      </c>
      <c r="AS61" s="90"/>
      <c r="AT61" s="90"/>
      <c r="AU61" s="90"/>
      <c r="AV61" s="90"/>
      <c r="AW61" s="90"/>
      <c r="AX61" s="90"/>
      <c r="AY61" s="90">
        <f t="shared" si="24"/>
        <v>500000</v>
      </c>
      <c r="AZ61" s="90"/>
      <c r="BA61" s="90"/>
      <c r="BB61" s="90">
        <v>500000</v>
      </c>
      <c r="BC61" s="90"/>
      <c r="BD61" s="90"/>
      <c r="BE61" s="90"/>
      <c r="BF61" s="90"/>
      <c r="BG61" s="90"/>
      <c r="BH61" s="90"/>
      <c r="BI61" s="90">
        <f t="shared" si="25"/>
        <v>500000</v>
      </c>
      <c r="BJ61" s="90"/>
      <c r="BK61" s="90"/>
      <c r="BL61" s="90">
        <v>500000</v>
      </c>
      <c r="BM61" s="90"/>
      <c r="BN61" s="90"/>
      <c r="BO61" s="90"/>
      <c r="BP61" s="90"/>
      <c r="BQ61" s="90"/>
      <c r="BR61" s="90"/>
      <c r="BS61" s="90">
        <f t="shared" si="26"/>
        <v>500000</v>
      </c>
      <c r="BT61" s="90"/>
      <c r="BU61" s="90"/>
      <c r="BV61" s="90">
        <v>500000</v>
      </c>
      <c r="BW61" s="90"/>
      <c r="BX61" s="90"/>
      <c r="BY61" s="90"/>
      <c r="BZ61" s="90"/>
      <c r="CA61" s="90"/>
      <c r="CB61" s="90"/>
      <c r="CC61" s="91"/>
    </row>
    <row r="62" spans="2:81" ht="31.5">
      <c r="B62" s="500"/>
      <c r="C62" s="482"/>
      <c r="D62" s="571"/>
      <c r="E62" s="475"/>
      <c r="F62" s="476"/>
      <c r="G62" s="475"/>
      <c r="H62" s="476"/>
      <c r="I62" s="463"/>
      <c r="J62" s="463"/>
      <c r="K62" s="536"/>
      <c r="L62" s="537"/>
      <c r="M62" s="475"/>
      <c r="N62" s="537"/>
      <c r="O62" s="537"/>
      <c r="P62" s="252">
        <v>56</v>
      </c>
      <c r="Q62" s="252" t="s">
        <v>309</v>
      </c>
      <c r="R62" s="252" t="s">
        <v>310</v>
      </c>
      <c r="S62" s="257"/>
      <c r="T62" s="257"/>
      <c r="U62" s="257" t="s">
        <v>343</v>
      </c>
      <c r="V62" s="257" t="s">
        <v>344</v>
      </c>
      <c r="W62" s="257" t="s">
        <v>203</v>
      </c>
      <c r="X62" s="257" t="s">
        <v>159</v>
      </c>
      <c r="Y62" s="260">
        <v>0</v>
      </c>
      <c r="Z62" s="257">
        <v>20</v>
      </c>
      <c r="AA62" s="249">
        <f t="shared" si="0"/>
        <v>0.0011336165613852404</v>
      </c>
      <c r="AB62" s="249">
        <f t="shared" si="18"/>
        <v>0.002552931783906918</v>
      </c>
      <c r="AC62" s="257">
        <v>5</v>
      </c>
      <c r="AD62" s="257"/>
      <c r="AE62" s="249">
        <f t="shared" si="19"/>
        <v>0.0011620872277999233</v>
      </c>
      <c r="AF62" s="257">
        <v>5</v>
      </c>
      <c r="AG62" s="257"/>
      <c r="AH62" s="249">
        <f t="shared" si="20"/>
        <v>0.0008554679064806823</v>
      </c>
      <c r="AI62" s="257">
        <v>5</v>
      </c>
      <c r="AJ62" s="257"/>
      <c r="AK62" s="249">
        <f t="shared" si="21"/>
        <v>0.0009031262856718067</v>
      </c>
      <c r="AL62" s="257">
        <v>5</v>
      </c>
      <c r="AM62" s="257"/>
      <c r="AN62" s="89">
        <f t="shared" si="22"/>
        <v>4000000</v>
      </c>
      <c r="AO62" s="90">
        <f t="shared" si="23"/>
        <v>1000000</v>
      </c>
      <c r="AP62" s="90"/>
      <c r="AQ62" s="90"/>
      <c r="AR62" s="90">
        <v>1000000</v>
      </c>
      <c r="AS62" s="90"/>
      <c r="AT62" s="90"/>
      <c r="AU62" s="90"/>
      <c r="AV62" s="90"/>
      <c r="AW62" s="90"/>
      <c r="AX62" s="90"/>
      <c r="AY62" s="90">
        <f t="shared" si="24"/>
        <v>1000000</v>
      </c>
      <c r="AZ62" s="90"/>
      <c r="BA62" s="90"/>
      <c r="BB62" s="90">
        <v>1000000</v>
      </c>
      <c r="BC62" s="90"/>
      <c r="BD62" s="90"/>
      <c r="BE62" s="90"/>
      <c r="BF62" s="90"/>
      <c r="BG62" s="90"/>
      <c r="BH62" s="90"/>
      <c r="BI62" s="90">
        <f t="shared" si="25"/>
        <v>1000000</v>
      </c>
      <c r="BJ62" s="90"/>
      <c r="BK62" s="90"/>
      <c r="BL62" s="90">
        <v>1000000</v>
      </c>
      <c r="BM62" s="90"/>
      <c r="BN62" s="90"/>
      <c r="BO62" s="90"/>
      <c r="BP62" s="90"/>
      <c r="BQ62" s="90"/>
      <c r="BR62" s="90"/>
      <c r="BS62" s="90">
        <f t="shared" si="26"/>
        <v>1000000</v>
      </c>
      <c r="BT62" s="90"/>
      <c r="BU62" s="90"/>
      <c r="BV62" s="90">
        <v>1000000</v>
      </c>
      <c r="BW62" s="90"/>
      <c r="BX62" s="90"/>
      <c r="BY62" s="90"/>
      <c r="BZ62" s="90"/>
      <c r="CA62" s="90"/>
      <c r="CB62" s="90"/>
      <c r="CC62" s="91"/>
    </row>
    <row r="63" spans="2:81" ht="32.25" thickBot="1">
      <c r="B63" s="500"/>
      <c r="C63" s="482"/>
      <c r="D63" s="572"/>
      <c r="E63" s="530"/>
      <c r="F63" s="488"/>
      <c r="G63" s="530"/>
      <c r="H63" s="488"/>
      <c r="I63" s="533"/>
      <c r="J63" s="533"/>
      <c r="K63" s="554"/>
      <c r="L63" s="555"/>
      <c r="M63" s="530"/>
      <c r="N63" s="555"/>
      <c r="O63" s="555"/>
      <c r="P63" s="255">
        <v>57</v>
      </c>
      <c r="Q63" s="255" t="s">
        <v>305</v>
      </c>
      <c r="R63" s="255" t="s">
        <v>306</v>
      </c>
      <c r="S63" s="259"/>
      <c r="T63" s="259"/>
      <c r="U63" s="259" t="s">
        <v>345</v>
      </c>
      <c r="V63" s="259" t="s">
        <v>346</v>
      </c>
      <c r="W63" s="259" t="s">
        <v>203</v>
      </c>
      <c r="X63" s="259" t="s">
        <v>159</v>
      </c>
      <c r="Y63" s="261">
        <v>0</v>
      </c>
      <c r="Z63" s="259">
        <v>2</v>
      </c>
      <c r="AA63" s="281">
        <f t="shared" si="0"/>
        <v>0.0028340414034631013</v>
      </c>
      <c r="AB63" s="248">
        <f t="shared" si="18"/>
        <v>0.01276465891953459</v>
      </c>
      <c r="AC63" s="142">
        <v>0</v>
      </c>
      <c r="AD63" s="142"/>
      <c r="AE63" s="248">
        <f t="shared" si="19"/>
        <v>0</v>
      </c>
      <c r="AF63" s="142">
        <v>0</v>
      </c>
      <c r="AG63" s="142"/>
      <c r="AH63" s="248">
        <f t="shared" si="20"/>
        <v>0.004277339532403412</v>
      </c>
      <c r="AI63" s="142">
        <v>2</v>
      </c>
      <c r="AJ63" s="142"/>
      <c r="AK63" s="248">
        <f t="shared" si="21"/>
        <v>0</v>
      </c>
      <c r="AL63" s="259">
        <v>0</v>
      </c>
      <c r="AM63" s="259"/>
      <c r="AN63" s="120">
        <f t="shared" si="22"/>
        <v>10000000</v>
      </c>
      <c r="AO63" s="121">
        <f t="shared" si="23"/>
        <v>5000000</v>
      </c>
      <c r="AP63" s="121"/>
      <c r="AQ63" s="121"/>
      <c r="AR63" s="121">
        <v>5000000</v>
      </c>
      <c r="AS63" s="121"/>
      <c r="AT63" s="121"/>
      <c r="AU63" s="121"/>
      <c r="AV63" s="121"/>
      <c r="AW63" s="121"/>
      <c r="AX63" s="121"/>
      <c r="AY63" s="121">
        <f t="shared" si="24"/>
        <v>0</v>
      </c>
      <c r="AZ63" s="121"/>
      <c r="BA63" s="121"/>
      <c r="BB63" s="121">
        <v>0</v>
      </c>
      <c r="BC63" s="121"/>
      <c r="BD63" s="121"/>
      <c r="BE63" s="121"/>
      <c r="BF63" s="121"/>
      <c r="BG63" s="121"/>
      <c r="BH63" s="121"/>
      <c r="BI63" s="121">
        <f t="shared" si="25"/>
        <v>5000000</v>
      </c>
      <c r="BJ63" s="121"/>
      <c r="BK63" s="121"/>
      <c r="BL63" s="121">
        <v>5000000</v>
      </c>
      <c r="BM63" s="121"/>
      <c r="BN63" s="121"/>
      <c r="BO63" s="121"/>
      <c r="BP63" s="121"/>
      <c r="BQ63" s="121"/>
      <c r="BR63" s="121"/>
      <c r="BS63" s="121">
        <f t="shared" si="26"/>
        <v>0</v>
      </c>
      <c r="BT63" s="121"/>
      <c r="BU63" s="121"/>
      <c r="BV63" s="121">
        <v>0</v>
      </c>
      <c r="BW63" s="121"/>
      <c r="BX63" s="121"/>
      <c r="BY63" s="121"/>
      <c r="BZ63" s="121"/>
      <c r="CA63" s="121"/>
      <c r="CB63" s="121"/>
      <c r="CC63" s="122"/>
    </row>
    <row r="64" spans="2:81" ht="75">
      <c r="B64" s="500"/>
      <c r="C64" s="482"/>
      <c r="D64" s="490" t="s">
        <v>347</v>
      </c>
      <c r="E64" s="464">
        <f>SUM(M64:M71)</f>
        <v>0.0002904041403463102</v>
      </c>
      <c r="F64" s="472" t="s">
        <v>687</v>
      </c>
      <c r="G64" s="472" t="s">
        <v>688</v>
      </c>
      <c r="H64" s="472">
        <v>14</v>
      </c>
      <c r="I64" s="474" t="s">
        <v>670</v>
      </c>
      <c r="J64" s="474" t="s">
        <v>671</v>
      </c>
      <c r="K64" s="474">
        <v>0</v>
      </c>
      <c r="L64" s="556">
        <v>400</v>
      </c>
      <c r="M64" s="464">
        <f>SUM(AA64:AA68)</f>
        <v>0.0002874041403463102</v>
      </c>
      <c r="N64" s="556">
        <v>200</v>
      </c>
      <c r="O64" s="556">
        <v>400</v>
      </c>
      <c r="P64" s="288">
        <v>58</v>
      </c>
      <c r="Q64" s="220" t="s">
        <v>668</v>
      </c>
      <c r="R64" s="288" t="s">
        <v>669</v>
      </c>
      <c r="S64" s="315"/>
      <c r="T64" s="315"/>
      <c r="U64" s="314" t="s">
        <v>644</v>
      </c>
      <c r="V64" s="314" t="s">
        <v>645</v>
      </c>
      <c r="W64" s="315" t="s">
        <v>203</v>
      </c>
      <c r="X64" s="314" t="s">
        <v>629</v>
      </c>
      <c r="Y64" s="315">
        <v>0</v>
      </c>
      <c r="Z64" s="180">
        <v>1</v>
      </c>
      <c r="AA64" s="321">
        <f t="shared" si="0"/>
        <v>0.0002834041403463101</v>
      </c>
      <c r="AB64" s="341">
        <f>(100%/(SUM($AO$64:$AO$71))*AO64)*(SUM($AA$64:$AA$71))</f>
        <v>0.0002904041403463103</v>
      </c>
      <c r="AC64" s="342">
        <v>1</v>
      </c>
      <c r="AD64" s="343"/>
      <c r="AE64" s="341">
        <f>(100%/(SUM($AY$64:$AY$71))*AY64)*(SUM($AA$64:$AA$71))</f>
        <v>0.0002904041403463103</v>
      </c>
      <c r="AF64" s="342">
        <v>1</v>
      </c>
      <c r="AG64" s="343"/>
      <c r="AH64" s="341">
        <f>(100%/(SUM($BI$64:$BI$71))*BI64)*(SUM($AA$64:$AA$71))</f>
        <v>0.0002904041403463103</v>
      </c>
      <c r="AI64" s="342">
        <v>1</v>
      </c>
      <c r="AJ64" s="343"/>
      <c r="AK64" s="341">
        <f>(100%/(SUM($BS$64:$BS$71))*BS64)*(SUM($AA$64:$AA$71))</f>
        <v>0.0002904041403463103</v>
      </c>
      <c r="AL64" s="180">
        <v>1</v>
      </c>
      <c r="AM64" s="315"/>
      <c r="AN64" s="344">
        <f>(AO64+AY64+BI64+BS64)</f>
        <v>1000000</v>
      </c>
      <c r="AO64" s="345">
        <f>(AP64+AQ64+AR64+AS64+AT64+AU64+AV64+AW64)</f>
        <v>250000</v>
      </c>
      <c r="AP64" s="345"/>
      <c r="AQ64" s="345"/>
      <c r="AR64" s="345">
        <v>250000</v>
      </c>
      <c r="AS64" s="345"/>
      <c r="AT64" s="345"/>
      <c r="AU64" s="345"/>
      <c r="AV64" s="345"/>
      <c r="AW64" s="345"/>
      <c r="AX64" s="345"/>
      <c r="AY64" s="345">
        <f>(AZ64+BA64+BB64+BC64+BD64+BE64+BF64+BG64)</f>
        <v>250000</v>
      </c>
      <c r="AZ64" s="345"/>
      <c r="BA64" s="345"/>
      <c r="BB64" s="345">
        <v>250000</v>
      </c>
      <c r="BC64" s="345"/>
      <c r="BD64" s="345"/>
      <c r="BE64" s="345"/>
      <c r="BF64" s="345"/>
      <c r="BG64" s="345"/>
      <c r="BH64" s="345"/>
      <c r="BI64" s="345">
        <f>(BJ64+BK64+BL64+BM64+BN64+BO64+BP64+BQ64)</f>
        <v>250000</v>
      </c>
      <c r="BJ64" s="345"/>
      <c r="BK64" s="345"/>
      <c r="BL64" s="345">
        <v>250000</v>
      </c>
      <c r="BM64" s="345"/>
      <c r="BN64" s="345"/>
      <c r="BO64" s="345"/>
      <c r="BP64" s="345"/>
      <c r="BQ64" s="345"/>
      <c r="BR64" s="345"/>
      <c r="BS64" s="345">
        <f>(BT64+BU64+BV64+BW64+BX64+BY64+BZ64+CA64)</f>
        <v>250000</v>
      </c>
      <c r="BT64" s="345"/>
      <c r="BU64" s="345"/>
      <c r="BV64" s="345">
        <v>250000</v>
      </c>
      <c r="BW64" s="345"/>
      <c r="BX64" s="345"/>
      <c r="BY64" s="345"/>
      <c r="BZ64" s="345"/>
      <c r="CA64" s="345"/>
      <c r="CB64" s="345"/>
      <c r="CC64" s="183" t="s">
        <v>452</v>
      </c>
    </row>
    <row r="65" spans="2:81" ht="45">
      <c r="B65" s="500"/>
      <c r="C65" s="482"/>
      <c r="D65" s="491"/>
      <c r="E65" s="439"/>
      <c r="F65" s="473"/>
      <c r="G65" s="473"/>
      <c r="H65" s="473"/>
      <c r="I65" s="446"/>
      <c r="J65" s="446"/>
      <c r="K65" s="446"/>
      <c r="L65" s="557"/>
      <c r="M65" s="439"/>
      <c r="N65" s="557"/>
      <c r="O65" s="557"/>
      <c r="P65" s="290">
        <v>59</v>
      </c>
      <c r="Q65" s="221" t="s">
        <v>668</v>
      </c>
      <c r="R65" s="290" t="s">
        <v>669</v>
      </c>
      <c r="S65" s="316"/>
      <c r="T65" s="316"/>
      <c r="U65" s="299" t="s">
        <v>672</v>
      </c>
      <c r="V65" s="316" t="s">
        <v>673</v>
      </c>
      <c r="W65" s="316" t="s">
        <v>203</v>
      </c>
      <c r="X65" s="316" t="s">
        <v>652</v>
      </c>
      <c r="Y65" s="316">
        <v>0</v>
      </c>
      <c r="Z65" s="302">
        <v>1</v>
      </c>
      <c r="AA65" s="324">
        <f t="shared" si="0"/>
        <v>1E-06</v>
      </c>
      <c r="AB65" s="346">
        <f aca="true" t="shared" si="27" ref="AB65:AB71">(100%/(SUM($AO$64:$AO$71))*AO65)*(SUM($AA$64:$AA$71))</f>
        <v>0</v>
      </c>
      <c r="AC65" s="302">
        <v>1</v>
      </c>
      <c r="AD65" s="316"/>
      <c r="AE65" s="346">
        <f aca="true" t="shared" si="28" ref="AE65:AE71">(100%/(SUM($AY$64:$AY$71))*AY65)*(SUM($AA$64:$AA$71))</f>
        <v>0</v>
      </c>
      <c r="AF65" s="302">
        <v>1</v>
      </c>
      <c r="AG65" s="316"/>
      <c r="AH65" s="346">
        <f aca="true" t="shared" si="29" ref="AH65:AH71">(100%/(SUM($BI$64:$BI$71))*BI65)*(SUM($AA$64:$AA$71))</f>
        <v>0</v>
      </c>
      <c r="AI65" s="302">
        <v>1</v>
      </c>
      <c r="AJ65" s="316"/>
      <c r="AK65" s="346">
        <f aca="true" t="shared" si="30" ref="AK65:AK71">(100%/(SUM($BS$64:$BS$71))*BS65)*(SUM($AA$64:$AA$71))</f>
        <v>0</v>
      </c>
      <c r="AL65" s="302">
        <v>1</v>
      </c>
      <c r="AM65" s="316"/>
      <c r="AN65" s="347">
        <f>(AO65+AY65+BI65+BS65)</f>
        <v>0</v>
      </c>
      <c r="AO65" s="348">
        <f>(AP65+AQ65+AR65+AS65+AT65+AU65+AV65+AW65)</f>
        <v>0</v>
      </c>
      <c r="AP65" s="348"/>
      <c r="AQ65" s="348"/>
      <c r="AR65" s="348"/>
      <c r="AS65" s="348"/>
      <c r="AT65" s="348"/>
      <c r="AU65" s="348"/>
      <c r="AV65" s="348"/>
      <c r="AW65" s="348"/>
      <c r="AX65" s="348"/>
      <c r="AY65" s="348">
        <f>(AZ65+BA65+BB65+BC65+BD65+BE65+BF65+BG65)</f>
        <v>0</v>
      </c>
      <c r="AZ65" s="348"/>
      <c r="BA65" s="348"/>
      <c r="BB65" s="348"/>
      <c r="BC65" s="348"/>
      <c r="BD65" s="348"/>
      <c r="BE65" s="348"/>
      <c r="BF65" s="348"/>
      <c r="BG65" s="348"/>
      <c r="BH65" s="348"/>
      <c r="BI65" s="348">
        <f>(BJ65+BK65+BL65+BM65+BN65+BO65+BP65+BQ65)</f>
        <v>0</v>
      </c>
      <c r="BJ65" s="348"/>
      <c r="BK65" s="348"/>
      <c r="BL65" s="348"/>
      <c r="BM65" s="348"/>
      <c r="BN65" s="348"/>
      <c r="BO65" s="348"/>
      <c r="BP65" s="348"/>
      <c r="BQ65" s="348"/>
      <c r="BR65" s="348"/>
      <c r="BS65" s="348">
        <f>(BT65+BU65+BV65+BW65+BX65+BY65+BZ65+CA65)</f>
        <v>0</v>
      </c>
      <c r="BT65" s="348"/>
      <c r="BU65" s="348"/>
      <c r="BV65" s="348"/>
      <c r="BW65" s="348"/>
      <c r="BX65" s="348"/>
      <c r="BY65" s="348"/>
      <c r="BZ65" s="348"/>
      <c r="CA65" s="348"/>
      <c r="CB65" s="348"/>
      <c r="CC65" s="349"/>
    </row>
    <row r="66" spans="2:81" ht="31.5">
      <c r="B66" s="500"/>
      <c r="C66" s="482"/>
      <c r="D66" s="491"/>
      <c r="E66" s="439"/>
      <c r="F66" s="473"/>
      <c r="G66" s="473"/>
      <c r="H66" s="473"/>
      <c r="I66" s="446"/>
      <c r="J66" s="446"/>
      <c r="K66" s="446"/>
      <c r="L66" s="557"/>
      <c r="M66" s="439"/>
      <c r="N66" s="557"/>
      <c r="O66" s="557"/>
      <c r="P66" s="290">
        <v>60</v>
      </c>
      <c r="Q66" s="221" t="s">
        <v>668</v>
      </c>
      <c r="R66" s="290" t="s">
        <v>669</v>
      </c>
      <c r="S66" s="316"/>
      <c r="T66" s="316"/>
      <c r="U66" s="299" t="s">
        <v>704</v>
      </c>
      <c r="V66" s="316" t="s">
        <v>437</v>
      </c>
      <c r="W66" s="316" t="s">
        <v>203</v>
      </c>
      <c r="X66" s="316" t="s">
        <v>652</v>
      </c>
      <c r="Y66" s="316">
        <v>3</v>
      </c>
      <c r="Z66" s="223">
        <v>6</v>
      </c>
      <c r="AA66" s="324">
        <f t="shared" si="0"/>
        <v>1E-06</v>
      </c>
      <c r="AB66" s="346">
        <f t="shared" si="27"/>
        <v>0</v>
      </c>
      <c r="AC66" s="223">
        <v>1</v>
      </c>
      <c r="AD66" s="316"/>
      <c r="AE66" s="346">
        <f t="shared" si="28"/>
        <v>0</v>
      </c>
      <c r="AF66" s="223">
        <v>1</v>
      </c>
      <c r="AG66" s="316"/>
      <c r="AH66" s="346">
        <f t="shared" si="29"/>
        <v>0</v>
      </c>
      <c r="AI66" s="223">
        <v>2</v>
      </c>
      <c r="AJ66" s="316"/>
      <c r="AK66" s="346">
        <f t="shared" si="30"/>
        <v>0</v>
      </c>
      <c r="AL66" s="223">
        <v>2</v>
      </c>
      <c r="AM66" s="316"/>
      <c r="AN66" s="347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48"/>
      <c r="BF66" s="348"/>
      <c r="BG66" s="348"/>
      <c r="BH66" s="348"/>
      <c r="BI66" s="348"/>
      <c r="BJ66" s="348"/>
      <c r="BK66" s="348"/>
      <c r="BL66" s="348"/>
      <c r="BM66" s="348"/>
      <c r="BN66" s="348"/>
      <c r="BO66" s="348"/>
      <c r="BP66" s="348"/>
      <c r="BQ66" s="348"/>
      <c r="BR66" s="348"/>
      <c r="BS66" s="348"/>
      <c r="BT66" s="348"/>
      <c r="BU66" s="348"/>
      <c r="BV66" s="348"/>
      <c r="BW66" s="348"/>
      <c r="BX66" s="348"/>
      <c r="BY66" s="348"/>
      <c r="BZ66" s="348"/>
      <c r="CA66" s="348"/>
      <c r="CB66" s="348"/>
      <c r="CC66" s="349"/>
    </row>
    <row r="67" spans="2:81" ht="75">
      <c r="B67" s="500"/>
      <c r="C67" s="482"/>
      <c r="D67" s="491"/>
      <c r="E67" s="439"/>
      <c r="F67" s="473"/>
      <c r="G67" s="473"/>
      <c r="H67" s="473"/>
      <c r="I67" s="446"/>
      <c r="J67" s="446"/>
      <c r="K67" s="446"/>
      <c r="L67" s="557"/>
      <c r="M67" s="439"/>
      <c r="N67" s="557"/>
      <c r="O67" s="557"/>
      <c r="P67" s="290">
        <v>61</v>
      </c>
      <c r="Q67" s="221" t="s">
        <v>668</v>
      </c>
      <c r="R67" s="290" t="s">
        <v>669</v>
      </c>
      <c r="S67" s="299"/>
      <c r="T67" s="299"/>
      <c r="U67" s="299" t="s">
        <v>724</v>
      </c>
      <c r="V67" s="299" t="s">
        <v>645</v>
      </c>
      <c r="W67" s="299" t="s">
        <v>203</v>
      </c>
      <c r="X67" s="299" t="s">
        <v>629</v>
      </c>
      <c r="Y67" s="299">
        <v>0</v>
      </c>
      <c r="Z67" s="302">
        <v>1</v>
      </c>
      <c r="AA67" s="324">
        <f t="shared" si="0"/>
        <v>1E-06</v>
      </c>
      <c r="AB67" s="346">
        <f t="shared" si="27"/>
        <v>0</v>
      </c>
      <c r="AC67" s="302">
        <v>1</v>
      </c>
      <c r="AD67" s="299"/>
      <c r="AE67" s="346">
        <f t="shared" si="28"/>
        <v>0</v>
      </c>
      <c r="AF67" s="302">
        <v>1</v>
      </c>
      <c r="AG67" s="299"/>
      <c r="AH67" s="346">
        <f t="shared" si="29"/>
        <v>0</v>
      </c>
      <c r="AI67" s="302">
        <v>1</v>
      </c>
      <c r="AJ67" s="299"/>
      <c r="AK67" s="346">
        <f t="shared" si="30"/>
        <v>0</v>
      </c>
      <c r="AL67" s="302">
        <v>1</v>
      </c>
      <c r="AM67" s="299"/>
      <c r="AN67" s="191">
        <f>(AO67+AY67+BI67+BS67)</f>
        <v>0</v>
      </c>
      <c r="AO67" s="192">
        <f>(AP67+AQ67+AR67+AS67+AT67+AU67+AV67+AW67)</f>
        <v>0</v>
      </c>
      <c r="AP67" s="192"/>
      <c r="AQ67" s="192"/>
      <c r="AR67" s="192"/>
      <c r="AS67" s="192"/>
      <c r="AT67" s="192"/>
      <c r="AU67" s="192"/>
      <c r="AV67" s="192"/>
      <c r="AW67" s="192"/>
      <c r="AX67" s="192"/>
      <c r="AY67" s="192">
        <f>(AZ67+BA67+BB67+BC67+BD67+BE67+BF67+BG67)</f>
        <v>0</v>
      </c>
      <c r="AZ67" s="192"/>
      <c r="BA67" s="192"/>
      <c r="BB67" s="192"/>
      <c r="BC67" s="192"/>
      <c r="BD67" s="192"/>
      <c r="BE67" s="192"/>
      <c r="BF67" s="192"/>
      <c r="BG67" s="192"/>
      <c r="BH67" s="192"/>
      <c r="BI67" s="192">
        <f>(BJ67+BK67+BL67+BM67+BN67+BO67+BP67+BQ67)</f>
        <v>0</v>
      </c>
      <c r="BJ67" s="192"/>
      <c r="BK67" s="192"/>
      <c r="BL67" s="192"/>
      <c r="BM67" s="192"/>
      <c r="BN67" s="192"/>
      <c r="BO67" s="192"/>
      <c r="BP67" s="192"/>
      <c r="BQ67" s="192"/>
      <c r="BR67" s="192"/>
      <c r="BS67" s="192">
        <f>(BT67+BU67+BV67+BW67+BX67+BY67+BZ67+CA67)</f>
        <v>0</v>
      </c>
      <c r="BT67" s="192"/>
      <c r="BU67" s="192"/>
      <c r="BV67" s="192"/>
      <c r="BW67" s="192"/>
      <c r="BX67" s="192"/>
      <c r="BY67" s="192"/>
      <c r="BZ67" s="192"/>
      <c r="CA67" s="192"/>
      <c r="CB67" s="192"/>
      <c r="CC67" s="193" t="s">
        <v>452</v>
      </c>
    </row>
    <row r="68" spans="2:81" ht="45">
      <c r="B68" s="500"/>
      <c r="C68" s="482"/>
      <c r="D68" s="491"/>
      <c r="E68" s="439"/>
      <c r="F68" s="473"/>
      <c r="G68" s="473"/>
      <c r="H68" s="473"/>
      <c r="I68" s="446"/>
      <c r="J68" s="446"/>
      <c r="K68" s="446"/>
      <c r="L68" s="557"/>
      <c r="M68" s="439"/>
      <c r="N68" s="557"/>
      <c r="O68" s="557"/>
      <c r="P68" s="290">
        <v>62</v>
      </c>
      <c r="Q68" s="221" t="s">
        <v>668</v>
      </c>
      <c r="R68" s="290" t="s">
        <v>669</v>
      </c>
      <c r="S68" s="316"/>
      <c r="T68" s="316"/>
      <c r="U68" s="299" t="s">
        <v>674</v>
      </c>
      <c r="V68" s="299" t="s">
        <v>675</v>
      </c>
      <c r="W68" s="316" t="s">
        <v>203</v>
      </c>
      <c r="X68" s="316" t="s">
        <v>652</v>
      </c>
      <c r="Y68" s="316">
        <v>0</v>
      </c>
      <c r="Z68" s="302">
        <v>1</v>
      </c>
      <c r="AA68" s="324">
        <f t="shared" si="0"/>
        <v>1E-06</v>
      </c>
      <c r="AB68" s="346">
        <f t="shared" si="27"/>
        <v>0</v>
      </c>
      <c r="AC68" s="302">
        <v>1</v>
      </c>
      <c r="AD68" s="316"/>
      <c r="AE68" s="346">
        <f t="shared" si="28"/>
        <v>0</v>
      </c>
      <c r="AF68" s="302">
        <v>1</v>
      </c>
      <c r="AG68" s="316"/>
      <c r="AH68" s="346">
        <f t="shared" si="29"/>
        <v>0</v>
      </c>
      <c r="AI68" s="302">
        <v>1</v>
      </c>
      <c r="AJ68" s="316"/>
      <c r="AK68" s="346">
        <f t="shared" si="30"/>
        <v>0</v>
      </c>
      <c r="AL68" s="302">
        <v>1</v>
      </c>
      <c r="AM68" s="316"/>
      <c r="AN68" s="347">
        <f>(AO68+AY68+BI68+BS68)</f>
        <v>0</v>
      </c>
      <c r="AO68" s="348">
        <f>(AP68+AQ68+AR68+AS68+AT68+AU68+AV68+AW68)</f>
        <v>0</v>
      </c>
      <c r="AP68" s="348"/>
      <c r="AQ68" s="348"/>
      <c r="AR68" s="348"/>
      <c r="AS68" s="348"/>
      <c r="AT68" s="348"/>
      <c r="AU68" s="348"/>
      <c r="AV68" s="348"/>
      <c r="AW68" s="348"/>
      <c r="AX68" s="348"/>
      <c r="AY68" s="348">
        <f>(AZ68+BA68+BB68+BC68+BD68+BE68+BF68+BG68)</f>
        <v>0</v>
      </c>
      <c r="AZ68" s="348"/>
      <c r="BA68" s="348"/>
      <c r="BB68" s="348"/>
      <c r="BC68" s="348"/>
      <c r="BD68" s="348"/>
      <c r="BE68" s="348"/>
      <c r="BF68" s="348"/>
      <c r="BG68" s="348"/>
      <c r="BH68" s="348"/>
      <c r="BI68" s="348">
        <f>(BJ68+BK68+BL68+BM68+BN68+BO68+BP68+BQ68)</f>
        <v>0</v>
      </c>
      <c r="BJ68" s="348"/>
      <c r="BK68" s="348"/>
      <c r="BL68" s="348"/>
      <c r="BM68" s="348"/>
      <c r="BN68" s="348"/>
      <c r="BO68" s="348"/>
      <c r="BP68" s="348"/>
      <c r="BQ68" s="348"/>
      <c r="BR68" s="348"/>
      <c r="BS68" s="348">
        <f>(BT68+BU68+BV68+BW68+BX68+BY68+BZ68+CA68)</f>
        <v>0</v>
      </c>
      <c r="BT68" s="348"/>
      <c r="BU68" s="348"/>
      <c r="BV68" s="348"/>
      <c r="BW68" s="348"/>
      <c r="BX68" s="348"/>
      <c r="BY68" s="348"/>
      <c r="BZ68" s="348"/>
      <c r="CA68" s="348"/>
      <c r="CB68" s="348"/>
      <c r="CC68" s="349"/>
    </row>
    <row r="69" spans="2:81" ht="31.5">
      <c r="B69" s="500"/>
      <c r="C69" s="482"/>
      <c r="D69" s="491"/>
      <c r="E69" s="439"/>
      <c r="F69" s="473"/>
      <c r="G69" s="473"/>
      <c r="H69" s="440">
        <v>15</v>
      </c>
      <c r="I69" s="443" t="s">
        <v>690</v>
      </c>
      <c r="J69" s="443" t="s">
        <v>689</v>
      </c>
      <c r="K69" s="549">
        <v>0.45</v>
      </c>
      <c r="L69" s="459">
        <v>1</v>
      </c>
      <c r="M69" s="465">
        <f>SUM(AA69:AA71)</f>
        <v>3E-06</v>
      </c>
      <c r="N69" s="459">
        <v>0.7</v>
      </c>
      <c r="O69" s="459">
        <v>1</v>
      </c>
      <c r="P69" s="290">
        <v>63</v>
      </c>
      <c r="Q69" s="221" t="s">
        <v>691</v>
      </c>
      <c r="R69" s="290" t="s">
        <v>692</v>
      </c>
      <c r="S69" s="316"/>
      <c r="T69" s="316"/>
      <c r="U69" s="299" t="s">
        <v>693</v>
      </c>
      <c r="V69" s="299" t="s">
        <v>695</v>
      </c>
      <c r="W69" s="316" t="s">
        <v>203</v>
      </c>
      <c r="X69" s="316" t="s">
        <v>159</v>
      </c>
      <c r="Y69" s="224">
        <v>0.6</v>
      </c>
      <c r="Z69" s="302">
        <v>1</v>
      </c>
      <c r="AA69" s="324">
        <f t="shared" si="0"/>
        <v>1E-06</v>
      </c>
      <c r="AB69" s="346">
        <f t="shared" si="27"/>
        <v>0</v>
      </c>
      <c r="AC69" s="302">
        <v>0.6</v>
      </c>
      <c r="AD69" s="316"/>
      <c r="AE69" s="346">
        <f t="shared" si="28"/>
        <v>0</v>
      </c>
      <c r="AF69" s="302">
        <v>0.7</v>
      </c>
      <c r="AG69" s="316"/>
      <c r="AH69" s="346">
        <f t="shared" si="29"/>
        <v>0</v>
      </c>
      <c r="AI69" s="302">
        <v>0.85</v>
      </c>
      <c r="AJ69" s="316"/>
      <c r="AK69" s="346">
        <f t="shared" si="30"/>
        <v>0</v>
      </c>
      <c r="AL69" s="302">
        <v>1</v>
      </c>
      <c r="AM69" s="316"/>
      <c r="AN69" s="347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348"/>
      <c r="BW69" s="348"/>
      <c r="BX69" s="348"/>
      <c r="BY69" s="348"/>
      <c r="BZ69" s="348"/>
      <c r="CA69" s="348"/>
      <c r="CB69" s="348"/>
      <c r="CC69" s="349"/>
    </row>
    <row r="70" spans="2:81" ht="31.5">
      <c r="B70" s="500"/>
      <c r="C70" s="482"/>
      <c r="D70" s="492"/>
      <c r="E70" s="465"/>
      <c r="F70" s="440"/>
      <c r="G70" s="440"/>
      <c r="H70" s="441"/>
      <c r="I70" s="444"/>
      <c r="J70" s="444"/>
      <c r="K70" s="550"/>
      <c r="L70" s="460"/>
      <c r="M70" s="480"/>
      <c r="N70" s="460"/>
      <c r="O70" s="460"/>
      <c r="P70" s="290">
        <v>64</v>
      </c>
      <c r="Q70" s="221" t="s">
        <v>691</v>
      </c>
      <c r="R70" s="290" t="s">
        <v>692</v>
      </c>
      <c r="S70" s="350"/>
      <c r="T70" s="350"/>
      <c r="U70" s="300" t="s">
        <v>705</v>
      </c>
      <c r="V70" s="300" t="s">
        <v>308</v>
      </c>
      <c r="W70" s="350" t="s">
        <v>203</v>
      </c>
      <c r="X70" s="316" t="s">
        <v>159</v>
      </c>
      <c r="Y70" s="226">
        <v>1</v>
      </c>
      <c r="Z70" s="227">
        <v>3</v>
      </c>
      <c r="AA70" s="324">
        <f t="shared" si="0"/>
        <v>1E-06</v>
      </c>
      <c r="AB70" s="346">
        <f t="shared" si="27"/>
        <v>0</v>
      </c>
      <c r="AC70" s="223">
        <v>0</v>
      </c>
      <c r="AD70" s="316"/>
      <c r="AE70" s="346">
        <f t="shared" si="28"/>
        <v>0</v>
      </c>
      <c r="AF70" s="223">
        <v>1</v>
      </c>
      <c r="AG70" s="316"/>
      <c r="AH70" s="346">
        <f t="shared" si="29"/>
        <v>0</v>
      </c>
      <c r="AI70" s="223">
        <v>1</v>
      </c>
      <c r="AJ70" s="316"/>
      <c r="AK70" s="346">
        <f t="shared" si="30"/>
        <v>0</v>
      </c>
      <c r="AL70" s="227">
        <v>1</v>
      </c>
      <c r="AM70" s="350"/>
      <c r="AN70" s="351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2"/>
      <c r="AZ70" s="352"/>
      <c r="BA70" s="352"/>
      <c r="BB70" s="352"/>
      <c r="BC70" s="352"/>
      <c r="BD70" s="352"/>
      <c r="BE70" s="352"/>
      <c r="BF70" s="352"/>
      <c r="BG70" s="352"/>
      <c r="BH70" s="352"/>
      <c r="BI70" s="352"/>
      <c r="BJ70" s="352"/>
      <c r="BK70" s="352"/>
      <c r="BL70" s="352"/>
      <c r="BM70" s="352"/>
      <c r="BN70" s="352"/>
      <c r="BO70" s="352"/>
      <c r="BP70" s="352"/>
      <c r="BQ70" s="352"/>
      <c r="BR70" s="352"/>
      <c r="BS70" s="352"/>
      <c r="BT70" s="352"/>
      <c r="BU70" s="352"/>
      <c r="BV70" s="352"/>
      <c r="BW70" s="352"/>
      <c r="BX70" s="352"/>
      <c r="BY70" s="352"/>
      <c r="BZ70" s="352"/>
      <c r="CA70" s="352"/>
      <c r="CB70" s="352"/>
      <c r="CC70" s="353"/>
    </row>
    <row r="71" spans="2:81" ht="45.75" thickBot="1">
      <c r="B71" s="500"/>
      <c r="C71" s="482"/>
      <c r="D71" s="492"/>
      <c r="E71" s="465"/>
      <c r="F71" s="440"/>
      <c r="G71" s="440"/>
      <c r="H71" s="441"/>
      <c r="I71" s="444"/>
      <c r="J71" s="444"/>
      <c r="K71" s="550"/>
      <c r="L71" s="460"/>
      <c r="M71" s="480"/>
      <c r="N71" s="460"/>
      <c r="O71" s="460"/>
      <c r="P71" s="291">
        <v>65</v>
      </c>
      <c r="Q71" s="230" t="s">
        <v>691</v>
      </c>
      <c r="R71" s="291" t="s">
        <v>692</v>
      </c>
      <c r="S71" s="350"/>
      <c r="T71" s="350"/>
      <c r="U71" s="300" t="s">
        <v>694</v>
      </c>
      <c r="V71" s="300" t="s">
        <v>696</v>
      </c>
      <c r="W71" s="350" t="s">
        <v>203</v>
      </c>
      <c r="X71" s="350" t="s">
        <v>159</v>
      </c>
      <c r="Y71" s="282">
        <v>0.7</v>
      </c>
      <c r="Z71" s="264">
        <v>1</v>
      </c>
      <c r="AA71" s="283">
        <f t="shared" si="0"/>
        <v>1E-06</v>
      </c>
      <c r="AB71" s="354">
        <f t="shared" si="27"/>
        <v>0</v>
      </c>
      <c r="AC71" s="265">
        <v>0.7</v>
      </c>
      <c r="AD71" s="355"/>
      <c r="AE71" s="354">
        <f t="shared" si="28"/>
        <v>0</v>
      </c>
      <c r="AF71" s="265">
        <v>0.8</v>
      </c>
      <c r="AG71" s="355"/>
      <c r="AH71" s="354">
        <f t="shared" si="29"/>
        <v>0</v>
      </c>
      <c r="AI71" s="265">
        <v>0.9</v>
      </c>
      <c r="AJ71" s="355"/>
      <c r="AK71" s="354">
        <f t="shared" si="30"/>
        <v>0</v>
      </c>
      <c r="AL71" s="264">
        <v>1</v>
      </c>
      <c r="AM71" s="350"/>
      <c r="AN71" s="351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2"/>
      <c r="CC71" s="353"/>
    </row>
    <row r="72" spans="2:81" ht="75">
      <c r="B72" s="500"/>
      <c r="C72" s="482"/>
      <c r="D72" s="466" t="s">
        <v>350</v>
      </c>
      <c r="E72" s="469">
        <f>SUM(M72:M106)</f>
        <v>0.028073009894284705</v>
      </c>
      <c r="F72" s="455" t="s">
        <v>351</v>
      </c>
      <c r="G72" s="292" t="s">
        <v>759</v>
      </c>
      <c r="H72" s="292">
        <v>16</v>
      </c>
      <c r="I72" s="303" t="s">
        <v>611</v>
      </c>
      <c r="J72" s="303" t="s">
        <v>612</v>
      </c>
      <c r="K72" s="303">
        <v>0</v>
      </c>
      <c r="L72" s="304">
        <v>1</v>
      </c>
      <c r="M72" s="327">
        <f>SUM(AA72)</f>
        <v>0.014170207017315507</v>
      </c>
      <c r="N72" s="304">
        <v>1</v>
      </c>
      <c r="O72" s="304">
        <v>1</v>
      </c>
      <c r="P72" s="292">
        <v>66</v>
      </c>
      <c r="Q72" s="292" t="s">
        <v>348</v>
      </c>
      <c r="R72" s="292" t="s">
        <v>617</v>
      </c>
      <c r="S72" s="303"/>
      <c r="T72" s="303"/>
      <c r="U72" s="376" t="s">
        <v>624</v>
      </c>
      <c r="V72" s="303" t="s">
        <v>625</v>
      </c>
      <c r="W72" s="303" t="s">
        <v>203</v>
      </c>
      <c r="X72" s="303" t="s">
        <v>623</v>
      </c>
      <c r="Y72" s="303">
        <v>0</v>
      </c>
      <c r="Z72" s="303">
        <v>1</v>
      </c>
      <c r="AA72" s="327">
        <f aca="true" t="shared" si="31" ref="AA72:AA135">IF(AN72,100%/(SUM($AN$7:$AN$187))*AN72,0.0001%)</f>
        <v>0.014170207017315507</v>
      </c>
      <c r="AB72" s="328">
        <f>(100%/(SUM($AO$72:$AO$106))*AO72)*(SUM($AA$72:$AA$106))</f>
        <v>0</v>
      </c>
      <c r="AC72" s="319">
        <v>0</v>
      </c>
      <c r="AD72" s="319"/>
      <c r="AE72" s="328">
        <f>(100%/(SUM($AY$72:$AY$106))*AY72)*(SUM($AA$72:$AA$106))</f>
        <v>0</v>
      </c>
      <c r="AF72" s="319">
        <v>0</v>
      </c>
      <c r="AG72" s="319"/>
      <c r="AH72" s="328">
        <f>(100%/(SUM($BI$72:$BI$106))*BI72)*(SUM($AA$72:$AA$106))</f>
        <v>0.015191844739588033</v>
      </c>
      <c r="AI72" s="319">
        <v>1</v>
      </c>
      <c r="AJ72" s="319"/>
      <c r="AK72" s="328">
        <f>(100%/(SUM($BS$72:$BS$106))*BS72)*(SUM($AA$72:$AA$106))</f>
        <v>0</v>
      </c>
      <c r="AL72" s="303">
        <v>0</v>
      </c>
      <c r="AM72" s="303"/>
      <c r="AN72" s="201">
        <f>(AO72+AY72+BI72+BS72)</f>
        <v>50000000</v>
      </c>
      <c r="AO72" s="202">
        <f>(AP72+AQ72+AR72+AS72+AT72+AU72+AV72+AW72)</f>
        <v>0</v>
      </c>
      <c r="AP72" s="202"/>
      <c r="AQ72" s="202"/>
      <c r="AR72" s="202"/>
      <c r="AS72" s="202"/>
      <c r="AT72" s="202"/>
      <c r="AU72" s="202"/>
      <c r="AV72" s="202"/>
      <c r="AW72" s="202"/>
      <c r="AX72" s="202"/>
      <c r="AY72" s="202">
        <f>(AZ72+BA72+BB72+BC72+BD72+BE72+BF72+BG72)</f>
        <v>0</v>
      </c>
      <c r="AZ72" s="202"/>
      <c r="BA72" s="202"/>
      <c r="BB72" s="202"/>
      <c r="BC72" s="202"/>
      <c r="BD72" s="202"/>
      <c r="BE72" s="202"/>
      <c r="BF72" s="202"/>
      <c r="BG72" s="202"/>
      <c r="BH72" s="202"/>
      <c r="BI72" s="202">
        <f>(BJ72+BK72+BL72+BM72+BN72+BO72+BP72+BQ72)</f>
        <v>50000000</v>
      </c>
      <c r="BJ72" s="202"/>
      <c r="BK72" s="202"/>
      <c r="BL72" s="202">
        <v>50000000</v>
      </c>
      <c r="BM72" s="202"/>
      <c r="BN72" s="202"/>
      <c r="BO72" s="202"/>
      <c r="BP72" s="202"/>
      <c r="BQ72" s="202"/>
      <c r="BR72" s="202"/>
      <c r="BS72" s="202">
        <f>(BT72+BU72+BV72+BW72+BX72+BY72+BZ72+CA72)</f>
        <v>0</v>
      </c>
      <c r="BT72" s="202"/>
      <c r="BU72" s="202"/>
      <c r="BV72" s="202"/>
      <c r="BW72" s="202"/>
      <c r="BX72" s="202"/>
      <c r="BY72" s="202"/>
      <c r="BZ72" s="202"/>
      <c r="CA72" s="202"/>
      <c r="CB72" s="202"/>
      <c r="CC72" s="203" t="s">
        <v>349</v>
      </c>
    </row>
    <row r="73" spans="2:81" ht="90">
      <c r="B73" s="500"/>
      <c r="C73" s="482"/>
      <c r="D73" s="467"/>
      <c r="E73" s="470"/>
      <c r="F73" s="449"/>
      <c r="G73" s="447" t="s">
        <v>352</v>
      </c>
      <c r="H73" s="447">
        <v>17</v>
      </c>
      <c r="I73" s="452" t="s">
        <v>613</v>
      </c>
      <c r="J73" s="452" t="s">
        <v>614</v>
      </c>
      <c r="K73" s="452">
        <v>330</v>
      </c>
      <c r="L73" s="457">
        <v>0.3</v>
      </c>
      <c r="M73" s="523">
        <f>SUM(AA73:AA84)</f>
        <v>0.0008502124210389305</v>
      </c>
      <c r="N73" s="457">
        <v>0.1</v>
      </c>
      <c r="O73" s="457">
        <v>0.3</v>
      </c>
      <c r="P73" s="262">
        <v>67</v>
      </c>
      <c r="Q73" s="262" t="s">
        <v>353</v>
      </c>
      <c r="R73" s="262" t="s">
        <v>354</v>
      </c>
      <c r="S73" s="263"/>
      <c r="T73" s="263"/>
      <c r="U73" s="375" t="s">
        <v>355</v>
      </c>
      <c r="V73" s="263" t="s">
        <v>356</v>
      </c>
      <c r="W73" s="263" t="s">
        <v>357</v>
      </c>
      <c r="X73" s="263" t="s">
        <v>358</v>
      </c>
      <c r="Y73" s="266">
        <v>1</v>
      </c>
      <c r="Z73" s="266">
        <v>1</v>
      </c>
      <c r="AA73" s="267">
        <f t="shared" si="31"/>
        <v>7.085103508657753E-05</v>
      </c>
      <c r="AB73" s="267">
        <f aca="true" t="shared" si="32" ref="AB73:AB106">(100%/(SUM($AO$72:$AO$106))*AO73)*(SUM($AA$72:$AA$106))</f>
        <v>0.0009357669964761574</v>
      </c>
      <c r="AC73" s="266">
        <v>0.5</v>
      </c>
      <c r="AD73" s="263"/>
      <c r="AE73" s="267">
        <f aca="true" t="shared" si="33" ref="AE73:AE106">(100%/(SUM($AY$72:$AY$106))*AY73)*(SUM($AA$72:$AA$106))</f>
        <v>0.0007450374175765584</v>
      </c>
      <c r="AF73" s="266">
        <v>0.2</v>
      </c>
      <c r="AG73" s="263"/>
      <c r="AH73" s="267">
        <f aca="true" t="shared" si="34" ref="AH73:AH105">(100%/(SUM($BI$72:$BI$106))*BI73)*(SUM($AA$72:$AA$106))</f>
        <v>1.8989805924485036E-05</v>
      </c>
      <c r="AI73" s="266">
        <v>0.15</v>
      </c>
      <c r="AJ73" s="263"/>
      <c r="AK73" s="267">
        <f aca="true" t="shared" si="35" ref="AK73:AK106">(100%/(SUM($BS$72:$BS$106))*BS73)*(SUM($AA$72:$AA$106))</f>
        <v>0.0007387634182706507</v>
      </c>
      <c r="AL73" s="266">
        <v>0.15</v>
      </c>
      <c r="AM73" s="263"/>
      <c r="AN73" s="130">
        <f>SUM(AO73,AY73,BI73,BS73)</f>
        <v>250000</v>
      </c>
      <c r="AO73" s="131">
        <f>SUM(AP73:AW73)</f>
        <v>62500</v>
      </c>
      <c r="AP73" s="131"/>
      <c r="AQ73" s="131"/>
      <c r="AR73" s="131">
        <v>62500</v>
      </c>
      <c r="AS73" s="131"/>
      <c r="AT73" s="131"/>
      <c r="AU73" s="131"/>
      <c r="AV73" s="131"/>
      <c r="AW73" s="131"/>
      <c r="AX73" s="131"/>
      <c r="AY73" s="131">
        <f>SUM(AZ73:BG73)</f>
        <v>62500</v>
      </c>
      <c r="AZ73" s="131"/>
      <c r="BA73" s="131"/>
      <c r="BB73" s="131">
        <v>62500</v>
      </c>
      <c r="BC73" s="131"/>
      <c r="BD73" s="131"/>
      <c r="BE73" s="131"/>
      <c r="BF73" s="131"/>
      <c r="BG73" s="131"/>
      <c r="BH73" s="131"/>
      <c r="BI73" s="131">
        <f>SUM(BJ73:BQ73)</f>
        <v>62500</v>
      </c>
      <c r="BJ73" s="131"/>
      <c r="BK73" s="131"/>
      <c r="BL73" s="131">
        <v>62500</v>
      </c>
      <c r="BM73" s="131"/>
      <c r="BN73" s="131"/>
      <c r="BO73" s="131"/>
      <c r="BP73" s="131"/>
      <c r="BQ73" s="131"/>
      <c r="BR73" s="131"/>
      <c r="BS73" s="131">
        <f>SUM(BT73:CA73)</f>
        <v>62500</v>
      </c>
      <c r="BT73" s="131"/>
      <c r="BU73" s="131"/>
      <c r="BV73" s="131">
        <v>62500</v>
      </c>
      <c r="BW73" s="131"/>
      <c r="BX73" s="131"/>
      <c r="BY73" s="131"/>
      <c r="BZ73" s="131"/>
      <c r="CA73" s="131"/>
      <c r="CB73" s="131"/>
      <c r="CC73" s="329"/>
    </row>
    <row r="74" spans="2:81" ht="47.25">
      <c r="B74" s="500"/>
      <c r="C74" s="482"/>
      <c r="D74" s="467"/>
      <c r="E74" s="470"/>
      <c r="F74" s="449"/>
      <c r="G74" s="447"/>
      <c r="H74" s="447"/>
      <c r="I74" s="452"/>
      <c r="J74" s="452"/>
      <c r="K74" s="452"/>
      <c r="L74" s="457"/>
      <c r="M74" s="523"/>
      <c r="N74" s="457"/>
      <c r="O74" s="457"/>
      <c r="P74" s="262">
        <v>68</v>
      </c>
      <c r="Q74" s="262" t="s">
        <v>353</v>
      </c>
      <c r="R74" s="262" t="s">
        <v>354</v>
      </c>
      <c r="S74" s="263"/>
      <c r="T74" s="263"/>
      <c r="U74" s="375" t="s">
        <v>359</v>
      </c>
      <c r="V74" s="263" t="s">
        <v>360</v>
      </c>
      <c r="W74" s="263" t="s">
        <v>357</v>
      </c>
      <c r="X74" s="263" t="s">
        <v>358</v>
      </c>
      <c r="Y74" s="263">
        <v>0</v>
      </c>
      <c r="Z74" s="263">
        <v>14</v>
      </c>
      <c r="AA74" s="267">
        <f t="shared" si="31"/>
        <v>7.085103508657753E-05</v>
      </c>
      <c r="AB74" s="267">
        <f t="shared" si="32"/>
        <v>0.0009357669964761574</v>
      </c>
      <c r="AC74" s="266">
        <v>0.15</v>
      </c>
      <c r="AD74" s="263"/>
      <c r="AE74" s="267">
        <f t="shared" si="33"/>
        <v>0.0007450374175765584</v>
      </c>
      <c r="AF74" s="266">
        <v>0.15</v>
      </c>
      <c r="AG74" s="263"/>
      <c r="AH74" s="267">
        <f t="shared" si="34"/>
        <v>1.8989805924485036E-05</v>
      </c>
      <c r="AI74" s="266">
        <v>0.5</v>
      </c>
      <c r="AJ74" s="263"/>
      <c r="AK74" s="267">
        <f t="shared" si="35"/>
        <v>0.0007387634182706507</v>
      </c>
      <c r="AL74" s="266">
        <v>0.2</v>
      </c>
      <c r="AM74" s="263"/>
      <c r="AN74" s="130">
        <f>SUM(AO74,AY74,BI74,BS74)</f>
        <v>250000</v>
      </c>
      <c r="AO74" s="131">
        <f>SUM(AP74:AW74)</f>
        <v>62500</v>
      </c>
      <c r="AP74" s="131"/>
      <c r="AQ74" s="131"/>
      <c r="AR74" s="131">
        <v>62500</v>
      </c>
      <c r="AS74" s="131"/>
      <c r="AT74" s="131"/>
      <c r="AU74" s="131"/>
      <c r="AV74" s="131"/>
      <c r="AW74" s="131"/>
      <c r="AX74" s="131"/>
      <c r="AY74" s="131">
        <f aca="true" t="shared" si="36" ref="AY74:AY103">SUM(AZ74:BG74)</f>
        <v>62500</v>
      </c>
      <c r="AZ74" s="131"/>
      <c r="BA74" s="131"/>
      <c r="BB74" s="131">
        <v>62500</v>
      </c>
      <c r="BC74" s="131"/>
      <c r="BD74" s="131"/>
      <c r="BE74" s="131"/>
      <c r="BF74" s="131"/>
      <c r="BG74" s="131"/>
      <c r="BH74" s="131"/>
      <c r="BI74" s="131">
        <f aca="true" t="shared" si="37" ref="BI74:BI103">SUM(BJ74:BQ74)</f>
        <v>62500</v>
      </c>
      <c r="BJ74" s="131"/>
      <c r="BK74" s="131"/>
      <c r="BL74" s="131">
        <v>62500</v>
      </c>
      <c r="BM74" s="131"/>
      <c r="BN74" s="131"/>
      <c r="BO74" s="131"/>
      <c r="BP74" s="131"/>
      <c r="BQ74" s="131"/>
      <c r="BR74" s="131"/>
      <c r="BS74" s="131">
        <f aca="true" t="shared" si="38" ref="BS74:BS103">SUM(BT74:CA74)</f>
        <v>62500</v>
      </c>
      <c r="BT74" s="131"/>
      <c r="BU74" s="131"/>
      <c r="BV74" s="131">
        <v>62500</v>
      </c>
      <c r="BW74" s="131"/>
      <c r="BX74" s="131"/>
      <c r="BY74" s="131"/>
      <c r="BZ74" s="131"/>
      <c r="CA74" s="131"/>
      <c r="CB74" s="131"/>
      <c r="CC74" s="329"/>
    </row>
    <row r="75" spans="2:81" ht="90">
      <c r="B75" s="500"/>
      <c r="C75" s="482"/>
      <c r="D75" s="467"/>
      <c r="E75" s="470"/>
      <c r="F75" s="449"/>
      <c r="G75" s="447"/>
      <c r="H75" s="447"/>
      <c r="I75" s="452"/>
      <c r="J75" s="452"/>
      <c r="K75" s="452"/>
      <c r="L75" s="457"/>
      <c r="M75" s="523"/>
      <c r="N75" s="457"/>
      <c r="O75" s="457"/>
      <c r="P75" s="262">
        <v>69</v>
      </c>
      <c r="Q75" s="262" t="s">
        <v>353</v>
      </c>
      <c r="R75" s="262" t="s">
        <v>354</v>
      </c>
      <c r="S75" s="263"/>
      <c r="T75" s="263"/>
      <c r="U75" s="375" t="s">
        <v>361</v>
      </c>
      <c r="V75" s="263" t="s">
        <v>362</v>
      </c>
      <c r="W75" s="263" t="s">
        <v>357</v>
      </c>
      <c r="X75" s="263" t="s">
        <v>358</v>
      </c>
      <c r="Y75" s="266">
        <v>1</v>
      </c>
      <c r="Z75" s="266">
        <v>1</v>
      </c>
      <c r="AA75" s="267">
        <f t="shared" si="31"/>
        <v>7.085103508657753E-05</v>
      </c>
      <c r="AB75" s="267">
        <f t="shared" si="32"/>
        <v>0.0009357669964761574</v>
      </c>
      <c r="AC75" s="266">
        <v>0.5</v>
      </c>
      <c r="AD75" s="263"/>
      <c r="AE75" s="267">
        <f t="shared" si="33"/>
        <v>0.0007450374175765584</v>
      </c>
      <c r="AF75" s="266">
        <v>0.2</v>
      </c>
      <c r="AG75" s="263"/>
      <c r="AH75" s="267">
        <f t="shared" si="34"/>
        <v>1.8989805924485036E-05</v>
      </c>
      <c r="AI75" s="266">
        <v>0.15</v>
      </c>
      <c r="AJ75" s="263"/>
      <c r="AK75" s="267">
        <f t="shared" si="35"/>
        <v>0.0007387634182706507</v>
      </c>
      <c r="AL75" s="266">
        <v>0.15</v>
      </c>
      <c r="AM75" s="263"/>
      <c r="AN75" s="130">
        <f>SUM(AO75,AY75,BI75,BS75)</f>
        <v>250000</v>
      </c>
      <c r="AO75" s="131">
        <f>SUM(AP75:AW75)</f>
        <v>62500</v>
      </c>
      <c r="AP75" s="131"/>
      <c r="AQ75" s="131"/>
      <c r="AR75" s="131">
        <v>62500</v>
      </c>
      <c r="AS75" s="131"/>
      <c r="AT75" s="131"/>
      <c r="AU75" s="131"/>
      <c r="AV75" s="131"/>
      <c r="AW75" s="131"/>
      <c r="AX75" s="131"/>
      <c r="AY75" s="131">
        <f t="shared" si="36"/>
        <v>62500</v>
      </c>
      <c r="AZ75" s="131"/>
      <c r="BA75" s="131"/>
      <c r="BB75" s="131">
        <v>62500</v>
      </c>
      <c r="BC75" s="131"/>
      <c r="BD75" s="131"/>
      <c r="BE75" s="131"/>
      <c r="BF75" s="131"/>
      <c r="BG75" s="131"/>
      <c r="BH75" s="131"/>
      <c r="BI75" s="131">
        <f t="shared" si="37"/>
        <v>62500</v>
      </c>
      <c r="BJ75" s="131"/>
      <c r="BK75" s="131"/>
      <c r="BL75" s="131">
        <v>62500</v>
      </c>
      <c r="BM75" s="131"/>
      <c r="BN75" s="131"/>
      <c r="BO75" s="131"/>
      <c r="BP75" s="131"/>
      <c r="BQ75" s="131"/>
      <c r="BR75" s="131"/>
      <c r="BS75" s="131">
        <f t="shared" si="38"/>
        <v>62500</v>
      </c>
      <c r="BT75" s="131"/>
      <c r="BU75" s="131"/>
      <c r="BV75" s="131">
        <v>62500</v>
      </c>
      <c r="BW75" s="131"/>
      <c r="BX75" s="131"/>
      <c r="BY75" s="131"/>
      <c r="BZ75" s="131"/>
      <c r="CA75" s="131"/>
      <c r="CB75" s="131"/>
      <c r="CC75" s="329"/>
    </row>
    <row r="76" spans="2:81" ht="75">
      <c r="B76" s="500"/>
      <c r="C76" s="482"/>
      <c r="D76" s="467"/>
      <c r="E76" s="470"/>
      <c r="F76" s="449"/>
      <c r="G76" s="447"/>
      <c r="H76" s="447"/>
      <c r="I76" s="452"/>
      <c r="J76" s="452"/>
      <c r="K76" s="452"/>
      <c r="L76" s="457"/>
      <c r="M76" s="523"/>
      <c r="N76" s="457"/>
      <c r="O76" s="457"/>
      <c r="P76" s="262">
        <v>70</v>
      </c>
      <c r="Q76" s="262" t="s">
        <v>353</v>
      </c>
      <c r="R76" s="262" t="s">
        <v>354</v>
      </c>
      <c r="S76" s="263"/>
      <c r="T76" s="263"/>
      <c r="U76" s="375" t="s">
        <v>363</v>
      </c>
      <c r="V76" s="263" t="s">
        <v>364</v>
      </c>
      <c r="W76" s="263" t="s">
        <v>357</v>
      </c>
      <c r="X76" s="263" t="s">
        <v>358</v>
      </c>
      <c r="Y76" s="266">
        <v>0.1</v>
      </c>
      <c r="Z76" s="266">
        <v>0.3</v>
      </c>
      <c r="AA76" s="267">
        <f t="shared" si="31"/>
        <v>7.085103508657753E-05</v>
      </c>
      <c r="AB76" s="267">
        <f t="shared" si="32"/>
        <v>0.0009357669964761574</v>
      </c>
      <c r="AC76" s="266">
        <v>0.05</v>
      </c>
      <c r="AD76" s="263"/>
      <c r="AE76" s="267">
        <f t="shared" si="33"/>
        <v>0.0007450374175765584</v>
      </c>
      <c r="AF76" s="266">
        <v>0.1</v>
      </c>
      <c r="AG76" s="263"/>
      <c r="AH76" s="267">
        <f t="shared" si="34"/>
        <v>1.8989805924485036E-05</v>
      </c>
      <c r="AI76" s="266">
        <v>0.1</v>
      </c>
      <c r="AJ76" s="263"/>
      <c r="AK76" s="267">
        <f t="shared" si="35"/>
        <v>0.0007387634182706507</v>
      </c>
      <c r="AL76" s="266">
        <v>0.05</v>
      </c>
      <c r="AM76" s="263"/>
      <c r="AN76" s="130">
        <f aca="true" t="shared" si="39" ref="AN76:AN103">SUM(AO76,AY76,BI76,BS76)</f>
        <v>250000</v>
      </c>
      <c r="AO76" s="131">
        <f aca="true" t="shared" si="40" ref="AO76:AO103">SUM(AP76:AW76)</f>
        <v>62500</v>
      </c>
      <c r="AP76" s="131"/>
      <c r="AQ76" s="131"/>
      <c r="AR76" s="131">
        <v>62500</v>
      </c>
      <c r="AS76" s="131"/>
      <c r="AT76" s="131"/>
      <c r="AU76" s="131"/>
      <c r="AV76" s="131"/>
      <c r="AW76" s="131"/>
      <c r="AX76" s="131"/>
      <c r="AY76" s="131">
        <f t="shared" si="36"/>
        <v>62500</v>
      </c>
      <c r="AZ76" s="131"/>
      <c r="BA76" s="131"/>
      <c r="BB76" s="131">
        <v>62500</v>
      </c>
      <c r="BC76" s="131"/>
      <c r="BD76" s="131"/>
      <c r="BE76" s="131"/>
      <c r="BF76" s="131"/>
      <c r="BG76" s="131"/>
      <c r="BH76" s="131"/>
      <c r="BI76" s="131">
        <f t="shared" si="37"/>
        <v>62500</v>
      </c>
      <c r="BJ76" s="131"/>
      <c r="BK76" s="131"/>
      <c r="BL76" s="131">
        <v>62500</v>
      </c>
      <c r="BM76" s="131"/>
      <c r="BN76" s="131"/>
      <c r="BO76" s="131"/>
      <c r="BP76" s="131"/>
      <c r="BQ76" s="131"/>
      <c r="BR76" s="131"/>
      <c r="BS76" s="131">
        <f t="shared" si="38"/>
        <v>62500</v>
      </c>
      <c r="BT76" s="131"/>
      <c r="BU76" s="131"/>
      <c r="BV76" s="131">
        <v>62500</v>
      </c>
      <c r="BW76" s="131"/>
      <c r="BX76" s="131"/>
      <c r="BY76" s="131"/>
      <c r="BZ76" s="131"/>
      <c r="CA76" s="131"/>
      <c r="CB76" s="131"/>
      <c r="CC76" s="329"/>
    </row>
    <row r="77" spans="2:81" ht="90">
      <c r="B77" s="500"/>
      <c r="C77" s="482"/>
      <c r="D77" s="467"/>
      <c r="E77" s="470"/>
      <c r="F77" s="449"/>
      <c r="G77" s="447"/>
      <c r="H77" s="447"/>
      <c r="I77" s="452"/>
      <c r="J77" s="452"/>
      <c r="K77" s="452"/>
      <c r="L77" s="457"/>
      <c r="M77" s="523"/>
      <c r="N77" s="457"/>
      <c r="O77" s="457"/>
      <c r="P77" s="262">
        <v>71</v>
      </c>
      <c r="Q77" s="262" t="s">
        <v>353</v>
      </c>
      <c r="R77" s="262" t="s">
        <v>354</v>
      </c>
      <c r="S77" s="263"/>
      <c r="T77" s="263"/>
      <c r="U77" s="375" t="s">
        <v>365</v>
      </c>
      <c r="V77" s="263" t="s">
        <v>366</v>
      </c>
      <c r="W77" s="263" t="s">
        <v>357</v>
      </c>
      <c r="X77" s="263" t="s">
        <v>358</v>
      </c>
      <c r="Y77" s="263">
        <v>0</v>
      </c>
      <c r="Z77" s="266">
        <v>0.3</v>
      </c>
      <c r="AA77" s="267">
        <f t="shared" si="31"/>
        <v>7.085103508657753E-05</v>
      </c>
      <c r="AB77" s="267">
        <f t="shared" si="32"/>
        <v>0.0009357669964761574</v>
      </c>
      <c r="AC77" s="266">
        <v>0.05</v>
      </c>
      <c r="AD77" s="263"/>
      <c r="AE77" s="267">
        <f t="shared" si="33"/>
        <v>0.0007450374175765584</v>
      </c>
      <c r="AF77" s="266">
        <v>0.1</v>
      </c>
      <c r="AG77" s="263"/>
      <c r="AH77" s="267">
        <f t="shared" si="34"/>
        <v>1.8989805924485036E-05</v>
      </c>
      <c r="AI77" s="266">
        <v>0.1</v>
      </c>
      <c r="AJ77" s="263"/>
      <c r="AK77" s="267">
        <f t="shared" si="35"/>
        <v>0.0007387634182706507</v>
      </c>
      <c r="AL77" s="266">
        <v>0.05</v>
      </c>
      <c r="AM77" s="263"/>
      <c r="AN77" s="130">
        <f t="shared" si="39"/>
        <v>250000</v>
      </c>
      <c r="AO77" s="131">
        <f t="shared" si="40"/>
        <v>62500</v>
      </c>
      <c r="AP77" s="131"/>
      <c r="AQ77" s="131"/>
      <c r="AR77" s="131">
        <v>62500</v>
      </c>
      <c r="AS77" s="131"/>
      <c r="AT77" s="131"/>
      <c r="AU77" s="131"/>
      <c r="AV77" s="131"/>
      <c r="AW77" s="131"/>
      <c r="AX77" s="131"/>
      <c r="AY77" s="131">
        <f t="shared" si="36"/>
        <v>62500</v>
      </c>
      <c r="AZ77" s="131"/>
      <c r="BA77" s="131"/>
      <c r="BB77" s="131">
        <v>62500</v>
      </c>
      <c r="BC77" s="131"/>
      <c r="BD77" s="131"/>
      <c r="BE77" s="131"/>
      <c r="BF77" s="131"/>
      <c r="BG77" s="131"/>
      <c r="BH77" s="131"/>
      <c r="BI77" s="131">
        <f t="shared" si="37"/>
        <v>62500</v>
      </c>
      <c r="BJ77" s="131"/>
      <c r="BK77" s="131"/>
      <c r="BL77" s="131">
        <v>62500</v>
      </c>
      <c r="BM77" s="131"/>
      <c r="BN77" s="131"/>
      <c r="BO77" s="131"/>
      <c r="BP77" s="131"/>
      <c r="BQ77" s="131"/>
      <c r="BR77" s="131"/>
      <c r="BS77" s="131">
        <f t="shared" si="38"/>
        <v>62500</v>
      </c>
      <c r="BT77" s="131"/>
      <c r="BU77" s="131"/>
      <c r="BV77" s="131">
        <v>62500</v>
      </c>
      <c r="BW77" s="131"/>
      <c r="BX77" s="131"/>
      <c r="BY77" s="131"/>
      <c r="BZ77" s="131"/>
      <c r="CA77" s="131"/>
      <c r="CB77" s="131"/>
      <c r="CC77" s="329"/>
    </row>
    <row r="78" spans="2:81" ht="120">
      <c r="B78" s="500"/>
      <c r="C78" s="482"/>
      <c r="D78" s="467"/>
      <c r="E78" s="470"/>
      <c r="F78" s="449"/>
      <c r="G78" s="447"/>
      <c r="H78" s="447"/>
      <c r="I78" s="452"/>
      <c r="J78" s="452"/>
      <c r="K78" s="452"/>
      <c r="L78" s="457"/>
      <c r="M78" s="523"/>
      <c r="N78" s="457"/>
      <c r="O78" s="457"/>
      <c r="P78" s="262">
        <v>72</v>
      </c>
      <c r="Q78" s="262" t="s">
        <v>353</v>
      </c>
      <c r="R78" s="262" t="s">
        <v>354</v>
      </c>
      <c r="S78" s="263"/>
      <c r="T78" s="263"/>
      <c r="U78" s="375" t="s">
        <v>367</v>
      </c>
      <c r="V78" s="263" t="s">
        <v>368</v>
      </c>
      <c r="W78" s="263" t="s">
        <v>357</v>
      </c>
      <c r="X78" s="263" t="s">
        <v>358</v>
      </c>
      <c r="Y78" s="263">
        <v>0</v>
      </c>
      <c r="Z78" s="266">
        <v>0.3</v>
      </c>
      <c r="AA78" s="267">
        <f t="shared" si="31"/>
        <v>7.085103508657753E-05</v>
      </c>
      <c r="AB78" s="267">
        <f t="shared" si="32"/>
        <v>0.0009357669964761574</v>
      </c>
      <c r="AC78" s="266">
        <v>0.05</v>
      </c>
      <c r="AD78" s="263"/>
      <c r="AE78" s="267">
        <f t="shared" si="33"/>
        <v>0.0007450374175765584</v>
      </c>
      <c r="AF78" s="266">
        <v>0.1</v>
      </c>
      <c r="AG78" s="263"/>
      <c r="AH78" s="267">
        <f t="shared" si="34"/>
        <v>1.8989805924485036E-05</v>
      </c>
      <c r="AI78" s="266">
        <v>0.1</v>
      </c>
      <c r="AJ78" s="263"/>
      <c r="AK78" s="267">
        <f t="shared" si="35"/>
        <v>0.0007387634182706507</v>
      </c>
      <c r="AL78" s="266">
        <v>0.05</v>
      </c>
      <c r="AM78" s="263"/>
      <c r="AN78" s="130">
        <f t="shared" si="39"/>
        <v>250000</v>
      </c>
      <c r="AO78" s="131">
        <f t="shared" si="40"/>
        <v>62500</v>
      </c>
      <c r="AP78" s="131"/>
      <c r="AQ78" s="131"/>
      <c r="AR78" s="131">
        <v>62500</v>
      </c>
      <c r="AS78" s="131"/>
      <c r="AT78" s="131"/>
      <c r="AU78" s="131"/>
      <c r="AV78" s="131"/>
      <c r="AW78" s="131"/>
      <c r="AX78" s="131"/>
      <c r="AY78" s="131">
        <f t="shared" si="36"/>
        <v>62500</v>
      </c>
      <c r="AZ78" s="131"/>
      <c r="BA78" s="131"/>
      <c r="BB78" s="131">
        <v>62500</v>
      </c>
      <c r="BC78" s="131"/>
      <c r="BD78" s="131"/>
      <c r="BE78" s="131"/>
      <c r="BF78" s="131"/>
      <c r="BG78" s="131"/>
      <c r="BH78" s="131"/>
      <c r="BI78" s="131">
        <f t="shared" si="37"/>
        <v>62500</v>
      </c>
      <c r="BJ78" s="131"/>
      <c r="BK78" s="131"/>
      <c r="BL78" s="131">
        <v>62500</v>
      </c>
      <c r="BM78" s="131"/>
      <c r="BN78" s="131"/>
      <c r="BO78" s="131"/>
      <c r="BP78" s="131"/>
      <c r="BQ78" s="131"/>
      <c r="BR78" s="131"/>
      <c r="BS78" s="131">
        <f t="shared" si="38"/>
        <v>62500</v>
      </c>
      <c r="BT78" s="131"/>
      <c r="BU78" s="131"/>
      <c r="BV78" s="131">
        <v>62500</v>
      </c>
      <c r="BW78" s="131"/>
      <c r="BX78" s="131"/>
      <c r="BY78" s="131"/>
      <c r="BZ78" s="131"/>
      <c r="CA78" s="131"/>
      <c r="CB78" s="131"/>
      <c r="CC78" s="329"/>
    </row>
    <row r="79" spans="2:81" ht="90">
      <c r="B79" s="500"/>
      <c r="C79" s="482"/>
      <c r="D79" s="467"/>
      <c r="E79" s="470"/>
      <c r="F79" s="449"/>
      <c r="G79" s="447"/>
      <c r="H79" s="447"/>
      <c r="I79" s="452"/>
      <c r="J79" s="452"/>
      <c r="K79" s="452"/>
      <c r="L79" s="457"/>
      <c r="M79" s="523"/>
      <c r="N79" s="457"/>
      <c r="O79" s="457"/>
      <c r="P79" s="262">
        <v>73</v>
      </c>
      <c r="Q79" s="262" t="s">
        <v>353</v>
      </c>
      <c r="R79" s="262" t="s">
        <v>354</v>
      </c>
      <c r="S79" s="263"/>
      <c r="T79" s="263"/>
      <c r="U79" s="375" t="s">
        <v>369</v>
      </c>
      <c r="V79" s="263" t="s">
        <v>368</v>
      </c>
      <c r="W79" s="263" t="s">
        <v>357</v>
      </c>
      <c r="X79" s="263" t="s">
        <v>358</v>
      </c>
      <c r="Y79" s="263">
        <v>0</v>
      </c>
      <c r="Z79" s="266">
        <v>0.3</v>
      </c>
      <c r="AA79" s="267">
        <f t="shared" si="31"/>
        <v>7.085103508657753E-05</v>
      </c>
      <c r="AB79" s="267">
        <f t="shared" si="32"/>
        <v>0.0009357669964761574</v>
      </c>
      <c r="AC79" s="266">
        <v>0.05</v>
      </c>
      <c r="AD79" s="263"/>
      <c r="AE79" s="267">
        <f t="shared" si="33"/>
        <v>0.0007450374175765584</v>
      </c>
      <c r="AF79" s="266">
        <v>0.1</v>
      </c>
      <c r="AG79" s="263"/>
      <c r="AH79" s="267">
        <f t="shared" si="34"/>
        <v>1.8989805924485036E-05</v>
      </c>
      <c r="AI79" s="266">
        <v>0.1</v>
      </c>
      <c r="AJ79" s="263"/>
      <c r="AK79" s="267">
        <f t="shared" si="35"/>
        <v>0.0007387634182706507</v>
      </c>
      <c r="AL79" s="266">
        <v>0.05</v>
      </c>
      <c r="AM79" s="263"/>
      <c r="AN79" s="130">
        <f t="shared" si="39"/>
        <v>250000</v>
      </c>
      <c r="AO79" s="131">
        <f t="shared" si="40"/>
        <v>62500</v>
      </c>
      <c r="AP79" s="131"/>
      <c r="AQ79" s="131"/>
      <c r="AR79" s="131">
        <v>62500</v>
      </c>
      <c r="AS79" s="131"/>
      <c r="AT79" s="131"/>
      <c r="AU79" s="131"/>
      <c r="AV79" s="131"/>
      <c r="AW79" s="131"/>
      <c r="AX79" s="131"/>
      <c r="AY79" s="131">
        <f t="shared" si="36"/>
        <v>62500</v>
      </c>
      <c r="AZ79" s="131"/>
      <c r="BA79" s="131"/>
      <c r="BB79" s="131">
        <v>62500</v>
      </c>
      <c r="BC79" s="131"/>
      <c r="BD79" s="131"/>
      <c r="BE79" s="131"/>
      <c r="BF79" s="131"/>
      <c r="BG79" s="131"/>
      <c r="BH79" s="131"/>
      <c r="BI79" s="131">
        <f t="shared" si="37"/>
        <v>62500</v>
      </c>
      <c r="BJ79" s="131"/>
      <c r="BK79" s="131"/>
      <c r="BL79" s="131">
        <v>62500</v>
      </c>
      <c r="BM79" s="131"/>
      <c r="BN79" s="131"/>
      <c r="BO79" s="131"/>
      <c r="BP79" s="131"/>
      <c r="BQ79" s="131"/>
      <c r="BR79" s="131"/>
      <c r="BS79" s="131">
        <f t="shared" si="38"/>
        <v>62500</v>
      </c>
      <c r="BT79" s="131"/>
      <c r="BU79" s="131"/>
      <c r="BV79" s="131">
        <v>62500</v>
      </c>
      <c r="BW79" s="131"/>
      <c r="BX79" s="131"/>
      <c r="BY79" s="131"/>
      <c r="BZ79" s="131"/>
      <c r="CA79" s="131"/>
      <c r="CB79" s="131"/>
      <c r="CC79" s="329"/>
    </row>
    <row r="80" spans="2:81" ht="60">
      <c r="B80" s="500"/>
      <c r="C80" s="482"/>
      <c r="D80" s="467"/>
      <c r="E80" s="470"/>
      <c r="F80" s="449"/>
      <c r="G80" s="447"/>
      <c r="H80" s="447"/>
      <c r="I80" s="452"/>
      <c r="J80" s="452"/>
      <c r="K80" s="452"/>
      <c r="L80" s="457"/>
      <c r="M80" s="523"/>
      <c r="N80" s="457"/>
      <c r="O80" s="457"/>
      <c r="P80" s="262">
        <v>74</v>
      </c>
      <c r="Q80" s="262" t="s">
        <v>353</v>
      </c>
      <c r="R80" s="262" t="s">
        <v>354</v>
      </c>
      <c r="S80" s="263"/>
      <c r="T80" s="263"/>
      <c r="U80" s="263" t="s">
        <v>370</v>
      </c>
      <c r="V80" s="263" t="s">
        <v>371</v>
      </c>
      <c r="W80" s="263" t="s">
        <v>357</v>
      </c>
      <c r="X80" s="263" t="s">
        <v>358</v>
      </c>
      <c r="Y80" s="263">
        <v>0</v>
      </c>
      <c r="Z80" s="266">
        <v>0.3</v>
      </c>
      <c r="AA80" s="267">
        <f t="shared" si="31"/>
        <v>7.085103508657753E-05</v>
      </c>
      <c r="AB80" s="267">
        <f t="shared" si="32"/>
        <v>0.0009357669964761574</v>
      </c>
      <c r="AC80" s="266">
        <v>0.05</v>
      </c>
      <c r="AD80" s="263"/>
      <c r="AE80" s="267">
        <f t="shared" si="33"/>
        <v>0.0007450374175765584</v>
      </c>
      <c r="AF80" s="266">
        <v>0.1</v>
      </c>
      <c r="AG80" s="263"/>
      <c r="AH80" s="267">
        <f t="shared" si="34"/>
        <v>1.8989805924485036E-05</v>
      </c>
      <c r="AI80" s="266">
        <v>0.1</v>
      </c>
      <c r="AJ80" s="263"/>
      <c r="AK80" s="267">
        <f t="shared" si="35"/>
        <v>0.0007387634182706507</v>
      </c>
      <c r="AL80" s="266">
        <v>0.05</v>
      </c>
      <c r="AM80" s="263"/>
      <c r="AN80" s="130">
        <f t="shared" si="39"/>
        <v>250000</v>
      </c>
      <c r="AO80" s="131">
        <f t="shared" si="40"/>
        <v>62500</v>
      </c>
      <c r="AP80" s="131"/>
      <c r="AQ80" s="131"/>
      <c r="AR80" s="131">
        <v>62500</v>
      </c>
      <c r="AS80" s="131"/>
      <c r="AT80" s="131"/>
      <c r="AU80" s="131"/>
      <c r="AV80" s="131"/>
      <c r="AW80" s="131"/>
      <c r="AX80" s="131"/>
      <c r="AY80" s="131">
        <f t="shared" si="36"/>
        <v>62500</v>
      </c>
      <c r="AZ80" s="131"/>
      <c r="BA80" s="131"/>
      <c r="BB80" s="131">
        <v>62500</v>
      </c>
      <c r="BC80" s="131"/>
      <c r="BD80" s="131"/>
      <c r="BE80" s="131"/>
      <c r="BF80" s="131"/>
      <c r="BG80" s="131"/>
      <c r="BH80" s="131"/>
      <c r="BI80" s="131">
        <f t="shared" si="37"/>
        <v>62500</v>
      </c>
      <c r="BJ80" s="131"/>
      <c r="BK80" s="131"/>
      <c r="BL80" s="131">
        <v>62500</v>
      </c>
      <c r="BM80" s="131"/>
      <c r="BN80" s="131"/>
      <c r="BO80" s="131"/>
      <c r="BP80" s="131"/>
      <c r="BQ80" s="131"/>
      <c r="BR80" s="131"/>
      <c r="BS80" s="131">
        <f t="shared" si="38"/>
        <v>62500</v>
      </c>
      <c r="BT80" s="131"/>
      <c r="BU80" s="131"/>
      <c r="BV80" s="131">
        <v>62500</v>
      </c>
      <c r="BW80" s="131"/>
      <c r="BX80" s="131"/>
      <c r="BY80" s="131"/>
      <c r="BZ80" s="131"/>
      <c r="CA80" s="131"/>
      <c r="CB80" s="131"/>
      <c r="CC80" s="329"/>
    </row>
    <row r="81" spans="2:81" ht="75">
      <c r="B81" s="500"/>
      <c r="C81" s="482"/>
      <c r="D81" s="467"/>
      <c r="E81" s="470"/>
      <c r="F81" s="449"/>
      <c r="G81" s="447"/>
      <c r="H81" s="447"/>
      <c r="I81" s="452"/>
      <c r="J81" s="452"/>
      <c r="K81" s="452"/>
      <c r="L81" s="457"/>
      <c r="M81" s="523"/>
      <c r="N81" s="457"/>
      <c r="O81" s="457"/>
      <c r="P81" s="262">
        <v>75</v>
      </c>
      <c r="Q81" s="262" t="s">
        <v>353</v>
      </c>
      <c r="R81" s="262" t="s">
        <v>354</v>
      </c>
      <c r="S81" s="263"/>
      <c r="T81" s="263"/>
      <c r="U81" s="263" t="s">
        <v>379</v>
      </c>
      <c r="V81" s="263" t="s">
        <v>380</v>
      </c>
      <c r="W81" s="263" t="s">
        <v>357</v>
      </c>
      <c r="X81" s="263" t="s">
        <v>358</v>
      </c>
      <c r="Y81" s="263">
        <v>0</v>
      </c>
      <c r="Z81" s="266">
        <v>0.3</v>
      </c>
      <c r="AA81" s="267">
        <f t="shared" si="31"/>
        <v>7.085103508657753E-05</v>
      </c>
      <c r="AB81" s="267">
        <f t="shared" si="32"/>
        <v>0.0009357669964761574</v>
      </c>
      <c r="AC81" s="266">
        <v>0.05</v>
      </c>
      <c r="AD81" s="263"/>
      <c r="AE81" s="267">
        <f t="shared" si="33"/>
        <v>0.0007450374175765584</v>
      </c>
      <c r="AF81" s="266">
        <v>0.1</v>
      </c>
      <c r="AG81" s="263"/>
      <c r="AH81" s="267">
        <f t="shared" si="34"/>
        <v>1.8989805924485036E-05</v>
      </c>
      <c r="AI81" s="266">
        <v>0.1</v>
      </c>
      <c r="AJ81" s="263"/>
      <c r="AK81" s="267">
        <f t="shared" si="35"/>
        <v>0.0007387634182706507</v>
      </c>
      <c r="AL81" s="266">
        <v>0.05</v>
      </c>
      <c r="AM81" s="263"/>
      <c r="AN81" s="130">
        <f t="shared" si="39"/>
        <v>250000</v>
      </c>
      <c r="AO81" s="131">
        <f t="shared" si="40"/>
        <v>62500</v>
      </c>
      <c r="AP81" s="131"/>
      <c r="AQ81" s="131"/>
      <c r="AR81" s="131">
        <v>62500</v>
      </c>
      <c r="AS81" s="131"/>
      <c r="AT81" s="131"/>
      <c r="AU81" s="131"/>
      <c r="AV81" s="131"/>
      <c r="AW81" s="131"/>
      <c r="AX81" s="131"/>
      <c r="AY81" s="131">
        <f t="shared" si="36"/>
        <v>62500</v>
      </c>
      <c r="AZ81" s="131"/>
      <c r="BA81" s="131"/>
      <c r="BB81" s="131">
        <v>62500</v>
      </c>
      <c r="BC81" s="131"/>
      <c r="BD81" s="131"/>
      <c r="BE81" s="131"/>
      <c r="BF81" s="131"/>
      <c r="BG81" s="131"/>
      <c r="BH81" s="131"/>
      <c r="BI81" s="131">
        <f t="shared" si="37"/>
        <v>62500</v>
      </c>
      <c r="BJ81" s="131"/>
      <c r="BK81" s="131"/>
      <c r="BL81" s="131">
        <v>62500</v>
      </c>
      <c r="BM81" s="131"/>
      <c r="BN81" s="131"/>
      <c r="BO81" s="131"/>
      <c r="BP81" s="131"/>
      <c r="BQ81" s="131"/>
      <c r="BR81" s="131"/>
      <c r="BS81" s="131">
        <f t="shared" si="38"/>
        <v>62500</v>
      </c>
      <c r="BT81" s="131"/>
      <c r="BU81" s="131"/>
      <c r="BV81" s="131">
        <v>62500</v>
      </c>
      <c r="BW81" s="131"/>
      <c r="BX81" s="131"/>
      <c r="BY81" s="131"/>
      <c r="BZ81" s="131"/>
      <c r="CA81" s="131"/>
      <c r="CB81" s="131"/>
      <c r="CC81" s="329"/>
    </row>
    <row r="82" spans="2:81" ht="150">
      <c r="B82" s="500"/>
      <c r="C82" s="482"/>
      <c r="D82" s="467"/>
      <c r="E82" s="470"/>
      <c r="F82" s="449"/>
      <c r="G82" s="447"/>
      <c r="H82" s="447"/>
      <c r="I82" s="452"/>
      <c r="J82" s="452"/>
      <c r="K82" s="452"/>
      <c r="L82" s="457"/>
      <c r="M82" s="523"/>
      <c r="N82" s="457"/>
      <c r="O82" s="457"/>
      <c r="P82" s="262">
        <v>76</v>
      </c>
      <c r="Q82" s="262" t="s">
        <v>353</v>
      </c>
      <c r="R82" s="262" t="s">
        <v>354</v>
      </c>
      <c r="S82" s="263"/>
      <c r="T82" s="263"/>
      <c r="U82" s="263" t="s">
        <v>381</v>
      </c>
      <c r="V82" s="263" t="s">
        <v>382</v>
      </c>
      <c r="W82" s="263" t="s">
        <v>357</v>
      </c>
      <c r="X82" s="263" t="s">
        <v>358</v>
      </c>
      <c r="Y82" s="263">
        <v>0</v>
      </c>
      <c r="Z82" s="263">
        <v>4</v>
      </c>
      <c r="AA82" s="267">
        <f t="shared" si="31"/>
        <v>7.085103508657753E-05</v>
      </c>
      <c r="AB82" s="267">
        <f t="shared" si="32"/>
        <v>0.0009357669964761574</v>
      </c>
      <c r="AC82" s="263">
        <v>1</v>
      </c>
      <c r="AD82" s="263"/>
      <c r="AE82" s="267">
        <f t="shared" si="33"/>
        <v>0.0007450374175765584</v>
      </c>
      <c r="AF82" s="263">
        <v>1</v>
      </c>
      <c r="AG82" s="263"/>
      <c r="AH82" s="267">
        <f t="shared" si="34"/>
        <v>1.8989805924485036E-05</v>
      </c>
      <c r="AI82" s="263">
        <v>1</v>
      </c>
      <c r="AJ82" s="263"/>
      <c r="AK82" s="267">
        <f t="shared" si="35"/>
        <v>0.0007387634182706507</v>
      </c>
      <c r="AL82" s="263">
        <v>1</v>
      </c>
      <c r="AM82" s="263"/>
      <c r="AN82" s="130">
        <f t="shared" si="39"/>
        <v>250000</v>
      </c>
      <c r="AO82" s="131">
        <f t="shared" si="40"/>
        <v>62500</v>
      </c>
      <c r="AP82" s="131"/>
      <c r="AQ82" s="131"/>
      <c r="AR82" s="131">
        <v>62500</v>
      </c>
      <c r="AS82" s="131"/>
      <c r="AT82" s="131"/>
      <c r="AU82" s="131"/>
      <c r="AV82" s="131"/>
      <c r="AW82" s="131"/>
      <c r="AX82" s="131"/>
      <c r="AY82" s="131">
        <f t="shared" si="36"/>
        <v>62500</v>
      </c>
      <c r="AZ82" s="131"/>
      <c r="BA82" s="131"/>
      <c r="BB82" s="131">
        <v>62500</v>
      </c>
      <c r="BC82" s="131"/>
      <c r="BD82" s="131"/>
      <c r="BE82" s="131"/>
      <c r="BF82" s="131"/>
      <c r="BG82" s="131"/>
      <c r="BH82" s="131"/>
      <c r="BI82" s="131">
        <f t="shared" si="37"/>
        <v>62500</v>
      </c>
      <c r="BJ82" s="131"/>
      <c r="BK82" s="131"/>
      <c r="BL82" s="131">
        <v>62500</v>
      </c>
      <c r="BM82" s="131"/>
      <c r="BN82" s="131"/>
      <c r="BO82" s="131"/>
      <c r="BP82" s="131"/>
      <c r="BQ82" s="131"/>
      <c r="BR82" s="131"/>
      <c r="BS82" s="131">
        <f t="shared" si="38"/>
        <v>62500</v>
      </c>
      <c r="BT82" s="131"/>
      <c r="BU82" s="131"/>
      <c r="BV82" s="131">
        <v>62500</v>
      </c>
      <c r="BW82" s="131"/>
      <c r="BX82" s="131"/>
      <c r="BY82" s="131"/>
      <c r="BZ82" s="131"/>
      <c r="CA82" s="131"/>
      <c r="CB82" s="131"/>
      <c r="CC82" s="329"/>
    </row>
    <row r="83" spans="2:81" ht="60">
      <c r="B83" s="500"/>
      <c r="C83" s="482"/>
      <c r="D83" s="467"/>
      <c r="E83" s="470"/>
      <c r="F83" s="449"/>
      <c r="G83" s="447"/>
      <c r="H83" s="447"/>
      <c r="I83" s="452"/>
      <c r="J83" s="452"/>
      <c r="K83" s="452"/>
      <c r="L83" s="457"/>
      <c r="M83" s="523"/>
      <c r="N83" s="457"/>
      <c r="O83" s="457"/>
      <c r="P83" s="262">
        <v>77</v>
      </c>
      <c r="Q83" s="262" t="s">
        <v>353</v>
      </c>
      <c r="R83" s="262" t="s">
        <v>354</v>
      </c>
      <c r="S83" s="263"/>
      <c r="T83" s="263"/>
      <c r="U83" s="263" t="s">
        <v>383</v>
      </c>
      <c r="V83" s="263" t="s">
        <v>384</v>
      </c>
      <c r="W83" s="263" t="s">
        <v>357</v>
      </c>
      <c r="X83" s="263" t="s">
        <v>358</v>
      </c>
      <c r="Y83" s="263">
        <v>0</v>
      </c>
      <c r="Z83" s="266">
        <v>0.3</v>
      </c>
      <c r="AA83" s="267">
        <f t="shared" si="31"/>
        <v>7.085103508657753E-05</v>
      </c>
      <c r="AB83" s="267">
        <f t="shared" si="32"/>
        <v>0.0009357669964761574</v>
      </c>
      <c r="AC83" s="266">
        <v>0.05</v>
      </c>
      <c r="AD83" s="263"/>
      <c r="AE83" s="267">
        <f t="shared" si="33"/>
        <v>0.0007450374175765584</v>
      </c>
      <c r="AF83" s="266">
        <v>0.1</v>
      </c>
      <c r="AG83" s="263"/>
      <c r="AH83" s="267">
        <f t="shared" si="34"/>
        <v>1.8989805924485036E-05</v>
      </c>
      <c r="AI83" s="266">
        <v>0.1</v>
      </c>
      <c r="AJ83" s="263"/>
      <c r="AK83" s="267">
        <f t="shared" si="35"/>
        <v>0.0007387634182706507</v>
      </c>
      <c r="AL83" s="266">
        <v>0.05</v>
      </c>
      <c r="AM83" s="263"/>
      <c r="AN83" s="130">
        <f t="shared" si="39"/>
        <v>250000</v>
      </c>
      <c r="AO83" s="131">
        <f t="shared" si="40"/>
        <v>62500</v>
      </c>
      <c r="AP83" s="131"/>
      <c r="AQ83" s="131"/>
      <c r="AR83" s="131">
        <v>62500</v>
      </c>
      <c r="AS83" s="131"/>
      <c r="AT83" s="131"/>
      <c r="AU83" s="131"/>
      <c r="AV83" s="131"/>
      <c r="AW83" s="131"/>
      <c r="AX83" s="131"/>
      <c r="AY83" s="131">
        <f t="shared" si="36"/>
        <v>62500</v>
      </c>
      <c r="AZ83" s="131"/>
      <c r="BA83" s="131"/>
      <c r="BB83" s="131">
        <v>62500</v>
      </c>
      <c r="BC83" s="131"/>
      <c r="BD83" s="131"/>
      <c r="BE83" s="131"/>
      <c r="BF83" s="131"/>
      <c r="BG83" s="131"/>
      <c r="BH83" s="131"/>
      <c r="BI83" s="131">
        <f t="shared" si="37"/>
        <v>62500</v>
      </c>
      <c r="BJ83" s="131"/>
      <c r="BK83" s="131"/>
      <c r="BL83" s="131">
        <v>62500</v>
      </c>
      <c r="BM83" s="131"/>
      <c r="BN83" s="131"/>
      <c r="BO83" s="131"/>
      <c r="BP83" s="131"/>
      <c r="BQ83" s="131"/>
      <c r="BR83" s="131"/>
      <c r="BS83" s="131">
        <f t="shared" si="38"/>
        <v>62500</v>
      </c>
      <c r="BT83" s="131"/>
      <c r="BU83" s="131"/>
      <c r="BV83" s="131">
        <v>62500</v>
      </c>
      <c r="BW83" s="131"/>
      <c r="BX83" s="131"/>
      <c r="BY83" s="131"/>
      <c r="BZ83" s="131"/>
      <c r="CA83" s="131"/>
      <c r="CB83" s="131"/>
      <c r="CC83" s="329"/>
    </row>
    <row r="84" spans="2:81" ht="90">
      <c r="B84" s="500"/>
      <c r="C84" s="482"/>
      <c r="D84" s="467"/>
      <c r="E84" s="470"/>
      <c r="F84" s="449"/>
      <c r="G84" s="447"/>
      <c r="H84" s="447"/>
      <c r="I84" s="452"/>
      <c r="J84" s="452"/>
      <c r="K84" s="452"/>
      <c r="L84" s="457"/>
      <c r="M84" s="523"/>
      <c r="N84" s="457"/>
      <c r="O84" s="457"/>
      <c r="P84" s="262">
        <v>78</v>
      </c>
      <c r="Q84" s="262" t="s">
        <v>353</v>
      </c>
      <c r="R84" s="262" t="s">
        <v>354</v>
      </c>
      <c r="S84" s="263"/>
      <c r="T84" s="263"/>
      <c r="U84" s="263" t="s">
        <v>385</v>
      </c>
      <c r="V84" s="263" t="s">
        <v>386</v>
      </c>
      <c r="W84" s="263" t="s">
        <v>357</v>
      </c>
      <c r="X84" s="263" t="s">
        <v>358</v>
      </c>
      <c r="Y84" s="263">
        <v>0</v>
      </c>
      <c r="Z84" s="266">
        <v>0.3</v>
      </c>
      <c r="AA84" s="267">
        <f t="shared" si="31"/>
        <v>7.085103508657753E-05</v>
      </c>
      <c r="AB84" s="267">
        <f t="shared" si="32"/>
        <v>0.0009357669964761574</v>
      </c>
      <c r="AC84" s="266">
        <v>0.05</v>
      </c>
      <c r="AD84" s="263"/>
      <c r="AE84" s="267">
        <f t="shared" si="33"/>
        <v>0.0007450374175765584</v>
      </c>
      <c r="AF84" s="266">
        <v>0.1</v>
      </c>
      <c r="AG84" s="263"/>
      <c r="AH84" s="267">
        <f t="shared" si="34"/>
        <v>1.8989805924485036E-05</v>
      </c>
      <c r="AI84" s="266">
        <v>0.1</v>
      </c>
      <c r="AJ84" s="263"/>
      <c r="AK84" s="267">
        <f t="shared" si="35"/>
        <v>0.0007387634182706507</v>
      </c>
      <c r="AL84" s="266">
        <v>0.05</v>
      </c>
      <c r="AM84" s="263"/>
      <c r="AN84" s="130">
        <f t="shared" si="39"/>
        <v>250000</v>
      </c>
      <c r="AO84" s="131">
        <f t="shared" si="40"/>
        <v>62500</v>
      </c>
      <c r="AP84" s="131"/>
      <c r="AQ84" s="131"/>
      <c r="AR84" s="131">
        <v>62500</v>
      </c>
      <c r="AS84" s="131"/>
      <c r="AT84" s="131"/>
      <c r="AU84" s="131"/>
      <c r="AV84" s="131"/>
      <c r="AW84" s="131"/>
      <c r="AX84" s="131"/>
      <c r="AY84" s="131">
        <f t="shared" si="36"/>
        <v>62500</v>
      </c>
      <c r="AZ84" s="131"/>
      <c r="BA84" s="131"/>
      <c r="BB84" s="131">
        <v>62500</v>
      </c>
      <c r="BC84" s="131"/>
      <c r="BD84" s="131"/>
      <c r="BE84" s="131"/>
      <c r="BF84" s="131"/>
      <c r="BG84" s="131"/>
      <c r="BH84" s="131"/>
      <c r="BI84" s="131">
        <f t="shared" si="37"/>
        <v>62500</v>
      </c>
      <c r="BJ84" s="131"/>
      <c r="BK84" s="131"/>
      <c r="BL84" s="131">
        <v>62500</v>
      </c>
      <c r="BM84" s="131"/>
      <c r="BN84" s="131"/>
      <c r="BO84" s="131"/>
      <c r="BP84" s="131"/>
      <c r="BQ84" s="131"/>
      <c r="BR84" s="131"/>
      <c r="BS84" s="131">
        <f t="shared" si="38"/>
        <v>62500</v>
      </c>
      <c r="BT84" s="131"/>
      <c r="BU84" s="131"/>
      <c r="BV84" s="131">
        <v>62500</v>
      </c>
      <c r="BW84" s="131"/>
      <c r="BX84" s="131"/>
      <c r="BY84" s="131"/>
      <c r="BZ84" s="131"/>
      <c r="CA84" s="131"/>
      <c r="CB84" s="131"/>
      <c r="CC84" s="329"/>
    </row>
    <row r="85" spans="2:81" ht="45">
      <c r="B85" s="500"/>
      <c r="C85" s="482"/>
      <c r="D85" s="467"/>
      <c r="E85" s="470"/>
      <c r="F85" s="449"/>
      <c r="G85" s="262" t="s">
        <v>387</v>
      </c>
      <c r="H85" s="262">
        <v>18</v>
      </c>
      <c r="I85" s="263" t="s">
        <v>388</v>
      </c>
      <c r="J85" s="263" t="s">
        <v>389</v>
      </c>
      <c r="K85" s="263">
        <v>100</v>
      </c>
      <c r="L85" s="263">
        <v>200</v>
      </c>
      <c r="M85" s="267">
        <f>SUM(AA85)</f>
        <v>1E-06</v>
      </c>
      <c r="N85" s="263">
        <v>150</v>
      </c>
      <c r="O85" s="263">
        <v>200</v>
      </c>
      <c r="P85" s="262">
        <v>79</v>
      </c>
      <c r="Q85" s="262"/>
      <c r="R85" s="262"/>
      <c r="S85" s="263"/>
      <c r="T85" s="263"/>
      <c r="U85" s="263" t="s">
        <v>390</v>
      </c>
      <c r="V85" s="263" t="s">
        <v>391</v>
      </c>
      <c r="W85" s="263" t="s">
        <v>357</v>
      </c>
      <c r="X85" s="263" t="s">
        <v>392</v>
      </c>
      <c r="Y85" s="263">
        <v>100</v>
      </c>
      <c r="Z85" s="263">
        <v>200</v>
      </c>
      <c r="AA85" s="267">
        <f t="shared" si="31"/>
        <v>1E-06</v>
      </c>
      <c r="AB85" s="267">
        <f t="shared" si="32"/>
        <v>0</v>
      </c>
      <c r="AC85" s="263">
        <v>25</v>
      </c>
      <c r="AD85" s="263"/>
      <c r="AE85" s="267">
        <f t="shared" si="33"/>
        <v>0</v>
      </c>
      <c r="AF85" s="263">
        <v>25</v>
      </c>
      <c r="AG85" s="263"/>
      <c r="AH85" s="267">
        <f t="shared" si="34"/>
        <v>0</v>
      </c>
      <c r="AI85" s="263">
        <v>25</v>
      </c>
      <c r="AJ85" s="263"/>
      <c r="AK85" s="267">
        <f t="shared" si="35"/>
        <v>0</v>
      </c>
      <c r="AL85" s="263">
        <v>25</v>
      </c>
      <c r="AM85" s="263"/>
      <c r="AN85" s="130">
        <f t="shared" si="39"/>
        <v>0</v>
      </c>
      <c r="AO85" s="131">
        <f t="shared" si="40"/>
        <v>0</v>
      </c>
      <c r="AP85" s="131"/>
      <c r="AQ85" s="131"/>
      <c r="AR85" s="131"/>
      <c r="AS85" s="131"/>
      <c r="AT85" s="131"/>
      <c r="AU85" s="131"/>
      <c r="AV85" s="131"/>
      <c r="AW85" s="131"/>
      <c r="AX85" s="131"/>
      <c r="AY85" s="131">
        <f t="shared" si="36"/>
        <v>0</v>
      </c>
      <c r="AZ85" s="131"/>
      <c r="BA85" s="131"/>
      <c r="BB85" s="131"/>
      <c r="BC85" s="131"/>
      <c r="BD85" s="131"/>
      <c r="BE85" s="131"/>
      <c r="BF85" s="131"/>
      <c r="BG85" s="131"/>
      <c r="BH85" s="131"/>
      <c r="BI85" s="131">
        <f t="shared" si="37"/>
        <v>0</v>
      </c>
      <c r="BJ85" s="131"/>
      <c r="BK85" s="131"/>
      <c r="BL85" s="131"/>
      <c r="BM85" s="131"/>
      <c r="BN85" s="131"/>
      <c r="BO85" s="131"/>
      <c r="BP85" s="131"/>
      <c r="BQ85" s="131"/>
      <c r="BR85" s="131"/>
      <c r="BS85" s="131">
        <f t="shared" si="38"/>
        <v>0</v>
      </c>
      <c r="BT85" s="131"/>
      <c r="BU85" s="131"/>
      <c r="BV85" s="131"/>
      <c r="BW85" s="131"/>
      <c r="BX85" s="131"/>
      <c r="BY85" s="131"/>
      <c r="BZ85" s="131"/>
      <c r="CA85" s="131"/>
      <c r="CB85" s="131"/>
      <c r="CC85" s="329"/>
    </row>
    <row r="86" spans="2:81" ht="45">
      <c r="B86" s="500"/>
      <c r="C86" s="482"/>
      <c r="D86" s="467"/>
      <c r="E86" s="470"/>
      <c r="F86" s="449"/>
      <c r="G86" s="447" t="s">
        <v>393</v>
      </c>
      <c r="H86" s="447">
        <v>19</v>
      </c>
      <c r="I86" s="452" t="s">
        <v>394</v>
      </c>
      <c r="J86" s="452" t="s">
        <v>395</v>
      </c>
      <c r="K86" s="452">
        <v>215</v>
      </c>
      <c r="L86" s="452">
        <v>85</v>
      </c>
      <c r="M86" s="523">
        <f>SUM(AA86:AA91)</f>
        <v>0.012473782175237645</v>
      </c>
      <c r="N86" s="452">
        <v>250</v>
      </c>
      <c r="O86" s="452">
        <v>300</v>
      </c>
      <c r="P86" s="262">
        <v>80</v>
      </c>
      <c r="Q86" s="262" t="s">
        <v>396</v>
      </c>
      <c r="R86" s="262" t="s">
        <v>397</v>
      </c>
      <c r="S86" s="263"/>
      <c r="T86" s="263"/>
      <c r="U86" s="263" t="s">
        <v>398</v>
      </c>
      <c r="V86" s="263" t="s">
        <v>399</v>
      </c>
      <c r="W86" s="263" t="s">
        <v>357</v>
      </c>
      <c r="X86" s="263" t="s">
        <v>400</v>
      </c>
      <c r="Y86" s="263">
        <v>215</v>
      </c>
      <c r="Z86" s="263">
        <v>300</v>
      </c>
      <c r="AA86" s="267">
        <f t="shared" si="31"/>
        <v>1E-06</v>
      </c>
      <c r="AB86" s="267">
        <f t="shared" si="32"/>
        <v>0</v>
      </c>
      <c r="AC86" s="263">
        <v>15</v>
      </c>
      <c r="AD86" s="263"/>
      <c r="AE86" s="267">
        <f t="shared" si="33"/>
        <v>0</v>
      </c>
      <c r="AF86" s="263">
        <v>25</v>
      </c>
      <c r="AG86" s="263"/>
      <c r="AH86" s="267">
        <f t="shared" si="34"/>
        <v>0</v>
      </c>
      <c r="AI86" s="263">
        <v>25</v>
      </c>
      <c r="AJ86" s="263"/>
      <c r="AK86" s="267">
        <f t="shared" si="35"/>
        <v>0</v>
      </c>
      <c r="AL86" s="263">
        <v>20</v>
      </c>
      <c r="AM86" s="263"/>
      <c r="AN86" s="130">
        <f t="shared" si="39"/>
        <v>0</v>
      </c>
      <c r="AO86" s="131">
        <f t="shared" si="40"/>
        <v>0</v>
      </c>
      <c r="AP86" s="131"/>
      <c r="AQ86" s="131"/>
      <c r="AR86" s="131"/>
      <c r="AS86" s="131"/>
      <c r="AT86" s="131"/>
      <c r="AU86" s="131"/>
      <c r="AV86" s="131"/>
      <c r="AW86" s="131"/>
      <c r="AX86" s="131"/>
      <c r="AY86" s="131">
        <f t="shared" si="36"/>
        <v>0</v>
      </c>
      <c r="AZ86" s="131"/>
      <c r="BA86" s="131"/>
      <c r="BB86" s="131"/>
      <c r="BC86" s="131"/>
      <c r="BD86" s="131"/>
      <c r="BE86" s="131"/>
      <c r="BF86" s="131"/>
      <c r="BG86" s="131"/>
      <c r="BH86" s="131"/>
      <c r="BI86" s="131">
        <f t="shared" si="37"/>
        <v>0</v>
      </c>
      <c r="BJ86" s="131"/>
      <c r="BK86" s="131"/>
      <c r="BL86" s="131"/>
      <c r="BM86" s="131"/>
      <c r="BN86" s="131"/>
      <c r="BO86" s="131"/>
      <c r="BP86" s="131"/>
      <c r="BQ86" s="131"/>
      <c r="BR86" s="131"/>
      <c r="BS86" s="131">
        <f t="shared" si="38"/>
        <v>0</v>
      </c>
      <c r="BT86" s="131"/>
      <c r="BU86" s="131"/>
      <c r="BV86" s="131"/>
      <c r="BW86" s="131"/>
      <c r="BX86" s="131"/>
      <c r="BY86" s="131"/>
      <c r="BZ86" s="131"/>
      <c r="CA86" s="131"/>
      <c r="CB86" s="131"/>
      <c r="CC86" s="329"/>
    </row>
    <row r="87" spans="2:81" ht="45">
      <c r="B87" s="500"/>
      <c r="C87" s="482"/>
      <c r="D87" s="467"/>
      <c r="E87" s="470"/>
      <c r="F87" s="449"/>
      <c r="G87" s="447"/>
      <c r="H87" s="447"/>
      <c r="I87" s="452"/>
      <c r="J87" s="452"/>
      <c r="K87" s="452"/>
      <c r="L87" s="452"/>
      <c r="M87" s="523"/>
      <c r="N87" s="452"/>
      <c r="O87" s="452"/>
      <c r="P87" s="262">
        <v>81</v>
      </c>
      <c r="Q87" s="262" t="s">
        <v>396</v>
      </c>
      <c r="R87" s="262" t="s">
        <v>397</v>
      </c>
      <c r="S87" s="263"/>
      <c r="T87" s="263"/>
      <c r="U87" s="263" t="s">
        <v>401</v>
      </c>
      <c r="V87" s="263" t="s">
        <v>402</v>
      </c>
      <c r="W87" s="263" t="s">
        <v>357</v>
      </c>
      <c r="X87" s="263" t="s">
        <v>400</v>
      </c>
      <c r="Y87" s="263">
        <v>0</v>
      </c>
      <c r="Z87" s="263">
        <v>1</v>
      </c>
      <c r="AA87" s="267">
        <f t="shared" si="31"/>
        <v>1E-06</v>
      </c>
      <c r="AB87" s="267">
        <f t="shared" si="32"/>
        <v>0</v>
      </c>
      <c r="AC87" s="263">
        <v>0</v>
      </c>
      <c r="AD87" s="263"/>
      <c r="AE87" s="267">
        <f t="shared" si="33"/>
        <v>0</v>
      </c>
      <c r="AF87" s="263">
        <v>1</v>
      </c>
      <c r="AG87" s="263"/>
      <c r="AH87" s="267">
        <f t="shared" si="34"/>
        <v>0</v>
      </c>
      <c r="AI87" s="263">
        <v>0</v>
      </c>
      <c r="AJ87" s="263"/>
      <c r="AK87" s="267">
        <f t="shared" si="35"/>
        <v>0</v>
      </c>
      <c r="AL87" s="263">
        <v>0</v>
      </c>
      <c r="AM87" s="263"/>
      <c r="AN87" s="130">
        <f t="shared" si="39"/>
        <v>0</v>
      </c>
      <c r="AO87" s="131">
        <f t="shared" si="40"/>
        <v>0</v>
      </c>
      <c r="AP87" s="131"/>
      <c r="AQ87" s="131"/>
      <c r="AR87" s="131"/>
      <c r="AS87" s="131"/>
      <c r="AT87" s="131"/>
      <c r="AU87" s="131"/>
      <c r="AV87" s="131"/>
      <c r="AW87" s="131"/>
      <c r="AX87" s="131"/>
      <c r="AY87" s="131">
        <f t="shared" si="36"/>
        <v>0</v>
      </c>
      <c r="AZ87" s="131"/>
      <c r="BA87" s="131"/>
      <c r="BB87" s="131"/>
      <c r="BC87" s="131"/>
      <c r="BD87" s="131"/>
      <c r="BE87" s="131"/>
      <c r="BF87" s="131"/>
      <c r="BG87" s="131"/>
      <c r="BH87" s="131"/>
      <c r="BI87" s="131">
        <f t="shared" si="37"/>
        <v>0</v>
      </c>
      <c r="BJ87" s="131"/>
      <c r="BK87" s="131"/>
      <c r="BL87" s="131"/>
      <c r="BM87" s="131"/>
      <c r="BN87" s="131"/>
      <c r="BO87" s="131"/>
      <c r="BP87" s="131"/>
      <c r="BQ87" s="131"/>
      <c r="BR87" s="131"/>
      <c r="BS87" s="131">
        <f t="shared" si="38"/>
        <v>0</v>
      </c>
      <c r="BT87" s="131"/>
      <c r="BU87" s="131"/>
      <c r="BV87" s="131"/>
      <c r="BW87" s="131"/>
      <c r="BX87" s="131"/>
      <c r="BY87" s="131"/>
      <c r="BZ87" s="131"/>
      <c r="CA87" s="131"/>
      <c r="CB87" s="131"/>
      <c r="CC87" s="329"/>
    </row>
    <row r="88" spans="2:81" ht="45">
      <c r="B88" s="500"/>
      <c r="C88" s="482"/>
      <c r="D88" s="467"/>
      <c r="E88" s="470"/>
      <c r="F88" s="449"/>
      <c r="G88" s="447"/>
      <c r="H88" s="447"/>
      <c r="I88" s="452"/>
      <c r="J88" s="452"/>
      <c r="K88" s="452"/>
      <c r="L88" s="452"/>
      <c r="M88" s="523"/>
      <c r="N88" s="452"/>
      <c r="O88" s="452"/>
      <c r="P88" s="262">
        <v>82</v>
      </c>
      <c r="Q88" s="262" t="s">
        <v>396</v>
      </c>
      <c r="R88" s="262" t="s">
        <v>397</v>
      </c>
      <c r="S88" s="263"/>
      <c r="T88" s="263"/>
      <c r="U88" s="263" t="s">
        <v>403</v>
      </c>
      <c r="V88" s="263" t="s">
        <v>404</v>
      </c>
      <c r="W88" s="263" t="s">
        <v>357</v>
      </c>
      <c r="X88" s="263" t="s">
        <v>400</v>
      </c>
      <c r="Y88" s="263">
        <v>0</v>
      </c>
      <c r="Z88" s="263">
        <v>1</v>
      </c>
      <c r="AA88" s="267">
        <f t="shared" si="31"/>
        <v>0.0011336165613852404</v>
      </c>
      <c r="AB88" s="267">
        <f t="shared" si="32"/>
        <v>0.014972271943618519</v>
      </c>
      <c r="AC88" s="263">
        <v>0</v>
      </c>
      <c r="AD88" s="263"/>
      <c r="AE88" s="267">
        <f t="shared" si="33"/>
        <v>0.011920598681224935</v>
      </c>
      <c r="AF88" s="263">
        <v>1</v>
      </c>
      <c r="AG88" s="263"/>
      <c r="AH88" s="267">
        <f t="shared" si="34"/>
        <v>0.0003038368947917606</v>
      </c>
      <c r="AI88" s="263">
        <v>0</v>
      </c>
      <c r="AJ88" s="263"/>
      <c r="AK88" s="267">
        <f t="shared" si="35"/>
        <v>0.01182021469233041</v>
      </c>
      <c r="AL88" s="263">
        <v>0</v>
      </c>
      <c r="AM88" s="263"/>
      <c r="AN88" s="130">
        <f t="shared" si="39"/>
        <v>4000000</v>
      </c>
      <c r="AO88" s="131">
        <f t="shared" si="40"/>
        <v>1000000</v>
      </c>
      <c r="AP88" s="131"/>
      <c r="AQ88" s="131"/>
      <c r="AR88" s="131">
        <v>1000000</v>
      </c>
      <c r="AS88" s="131"/>
      <c r="AT88" s="131"/>
      <c r="AU88" s="131"/>
      <c r="AV88" s="131"/>
      <c r="AW88" s="131"/>
      <c r="AX88" s="131"/>
      <c r="AY88" s="131">
        <f t="shared" si="36"/>
        <v>1000000</v>
      </c>
      <c r="AZ88" s="131"/>
      <c r="BA88" s="131"/>
      <c r="BB88" s="131">
        <v>1000000</v>
      </c>
      <c r="BC88" s="131"/>
      <c r="BD88" s="131"/>
      <c r="BE88" s="131"/>
      <c r="BF88" s="131"/>
      <c r="BG88" s="131"/>
      <c r="BH88" s="131"/>
      <c r="BI88" s="131">
        <f t="shared" si="37"/>
        <v>1000000</v>
      </c>
      <c r="BJ88" s="131"/>
      <c r="BK88" s="131"/>
      <c r="BL88" s="131">
        <v>1000000</v>
      </c>
      <c r="BM88" s="131"/>
      <c r="BN88" s="131"/>
      <c r="BO88" s="131"/>
      <c r="BP88" s="131"/>
      <c r="BQ88" s="131"/>
      <c r="BR88" s="131"/>
      <c r="BS88" s="131">
        <f t="shared" si="38"/>
        <v>1000000</v>
      </c>
      <c r="BT88" s="131"/>
      <c r="BU88" s="131"/>
      <c r="BV88" s="131">
        <v>1000000</v>
      </c>
      <c r="BW88" s="131"/>
      <c r="BX88" s="131"/>
      <c r="BY88" s="131"/>
      <c r="BZ88" s="131"/>
      <c r="CA88" s="131"/>
      <c r="CB88" s="131"/>
      <c r="CC88" s="329"/>
    </row>
    <row r="89" spans="2:81" ht="45">
      <c r="B89" s="500"/>
      <c r="C89" s="482"/>
      <c r="D89" s="467"/>
      <c r="E89" s="470"/>
      <c r="F89" s="449"/>
      <c r="G89" s="447"/>
      <c r="H89" s="447"/>
      <c r="I89" s="452"/>
      <c r="J89" s="452"/>
      <c r="K89" s="452"/>
      <c r="L89" s="452"/>
      <c r="M89" s="523"/>
      <c r="N89" s="452"/>
      <c r="O89" s="452"/>
      <c r="P89" s="262">
        <v>83</v>
      </c>
      <c r="Q89" s="262" t="s">
        <v>396</v>
      </c>
      <c r="R89" s="262" t="s">
        <v>397</v>
      </c>
      <c r="S89" s="263"/>
      <c r="T89" s="263"/>
      <c r="U89" s="263" t="s">
        <v>405</v>
      </c>
      <c r="V89" s="263" t="s">
        <v>406</v>
      </c>
      <c r="W89" s="263" t="s">
        <v>357</v>
      </c>
      <c r="X89" s="263" t="s">
        <v>400</v>
      </c>
      <c r="Y89" s="263">
        <v>0</v>
      </c>
      <c r="Z89" s="263">
        <v>1</v>
      </c>
      <c r="AA89" s="267">
        <f t="shared" si="31"/>
        <v>1E-06</v>
      </c>
      <c r="AB89" s="267">
        <f t="shared" si="32"/>
        <v>0</v>
      </c>
      <c r="AC89" s="263">
        <v>0</v>
      </c>
      <c r="AD89" s="263"/>
      <c r="AE89" s="267">
        <f t="shared" si="33"/>
        <v>0</v>
      </c>
      <c r="AF89" s="263">
        <v>1</v>
      </c>
      <c r="AG89" s="263"/>
      <c r="AH89" s="267">
        <f t="shared" si="34"/>
        <v>0</v>
      </c>
      <c r="AI89" s="263">
        <v>0</v>
      </c>
      <c r="AJ89" s="263"/>
      <c r="AK89" s="267">
        <f t="shared" si="35"/>
        <v>0</v>
      </c>
      <c r="AL89" s="263">
        <v>0</v>
      </c>
      <c r="AM89" s="263"/>
      <c r="AN89" s="130">
        <f t="shared" si="39"/>
        <v>0</v>
      </c>
      <c r="AO89" s="131">
        <f t="shared" si="40"/>
        <v>0</v>
      </c>
      <c r="AP89" s="131"/>
      <c r="AQ89" s="131"/>
      <c r="AR89" s="131"/>
      <c r="AS89" s="131"/>
      <c r="AT89" s="131"/>
      <c r="AU89" s="131"/>
      <c r="AV89" s="131"/>
      <c r="AW89" s="131"/>
      <c r="AX89" s="131"/>
      <c r="AY89" s="131">
        <f t="shared" si="36"/>
        <v>0</v>
      </c>
      <c r="AZ89" s="131"/>
      <c r="BA89" s="131"/>
      <c r="BB89" s="131"/>
      <c r="BC89" s="131"/>
      <c r="BD89" s="131"/>
      <c r="BE89" s="131"/>
      <c r="BF89" s="131"/>
      <c r="BG89" s="131"/>
      <c r="BH89" s="131"/>
      <c r="BI89" s="131">
        <f t="shared" si="37"/>
        <v>0</v>
      </c>
      <c r="BJ89" s="131"/>
      <c r="BK89" s="131"/>
      <c r="BL89" s="131"/>
      <c r="BM89" s="131"/>
      <c r="BN89" s="131"/>
      <c r="BO89" s="131"/>
      <c r="BP89" s="131"/>
      <c r="BQ89" s="131"/>
      <c r="BR89" s="131"/>
      <c r="BS89" s="131">
        <f t="shared" si="38"/>
        <v>0</v>
      </c>
      <c r="BT89" s="131"/>
      <c r="BU89" s="131"/>
      <c r="BV89" s="131"/>
      <c r="BW89" s="131"/>
      <c r="BX89" s="131"/>
      <c r="BY89" s="131"/>
      <c r="BZ89" s="131"/>
      <c r="CA89" s="131"/>
      <c r="CB89" s="131"/>
      <c r="CC89" s="329"/>
    </row>
    <row r="90" spans="2:81" ht="30">
      <c r="B90" s="500"/>
      <c r="C90" s="482"/>
      <c r="D90" s="467"/>
      <c r="E90" s="470"/>
      <c r="F90" s="449"/>
      <c r="G90" s="447"/>
      <c r="H90" s="447"/>
      <c r="I90" s="452"/>
      <c r="J90" s="452"/>
      <c r="K90" s="452"/>
      <c r="L90" s="452"/>
      <c r="M90" s="523"/>
      <c r="N90" s="452"/>
      <c r="O90" s="452"/>
      <c r="P90" s="262">
        <v>84</v>
      </c>
      <c r="Q90" s="262" t="s">
        <v>396</v>
      </c>
      <c r="R90" s="262" t="s">
        <v>397</v>
      </c>
      <c r="S90" s="263"/>
      <c r="T90" s="263"/>
      <c r="U90" s="263" t="s">
        <v>407</v>
      </c>
      <c r="V90" s="263" t="s">
        <v>408</v>
      </c>
      <c r="W90" s="263" t="s">
        <v>357</v>
      </c>
      <c r="X90" s="263" t="s">
        <v>400</v>
      </c>
      <c r="Y90" s="263">
        <v>0</v>
      </c>
      <c r="Z90" s="263">
        <v>1</v>
      </c>
      <c r="AA90" s="267">
        <f t="shared" si="31"/>
        <v>0.011336165613852405</v>
      </c>
      <c r="AB90" s="267">
        <f t="shared" si="32"/>
        <v>0</v>
      </c>
      <c r="AC90" s="263">
        <v>0</v>
      </c>
      <c r="AD90" s="263"/>
      <c r="AE90" s="267">
        <f t="shared" si="33"/>
        <v>0</v>
      </c>
      <c r="AF90" s="263">
        <v>0</v>
      </c>
      <c r="AG90" s="263"/>
      <c r="AH90" s="267">
        <f t="shared" si="34"/>
        <v>0.012153475791670426</v>
      </c>
      <c r="AI90" s="263">
        <v>1</v>
      </c>
      <c r="AJ90" s="263"/>
      <c r="AK90" s="267">
        <f t="shared" si="35"/>
        <v>0</v>
      </c>
      <c r="AL90" s="263">
        <v>0</v>
      </c>
      <c r="AM90" s="263"/>
      <c r="AN90" s="130">
        <f t="shared" si="39"/>
        <v>40000000</v>
      </c>
      <c r="AO90" s="131">
        <f t="shared" si="40"/>
        <v>0</v>
      </c>
      <c r="AP90" s="131"/>
      <c r="AQ90" s="131"/>
      <c r="AR90" s="131"/>
      <c r="AS90" s="131"/>
      <c r="AT90" s="131"/>
      <c r="AU90" s="131"/>
      <c r="AV90" s="131"/>
      <c r="AW90" s="131"/>
      <c r="AX90" s="131"/>
      <c r="AY90" s="131">
        <f t="shared" si="36"/>
        <v>0</v>
      </c>
      <c r="AZ90" s="131"/>
      <c r="BA90" s="131"/>
      <c r="BB90" s="131"/>
      <c r="BC90" s="131"/>
      <c r="BD90" s="131"/>
      <c r="BE90" s="131"/>
      <c r="BF90" s="131"/>
      <c r="BG90" s="131"/>
      <c r="BH90" s="131"/>
      <c r="BI90" s="131">
        <f t="shared" si="37"/>
        <v>40000000</v>
      </c>
      <c r="BJ90" s="131"/>
      <c r="BK90" s="131"/>
      <c r="BL90" s="131">
        <v>40000000</v>
      </c>
      <c r="BM90" s="131"/>
      <c r="BN90" s="131"/>
      <c r="BO90" s="131"/>
      <c r="BP90" s="131"/>
      <c r="BQ90" s="131"/>
      <c r="BR90" s="131"/>
      <c r="BS90" s="131">
        <f t="shared" si="38"/>
        <v>0</v>
      </c>
      <c r="BT90" s="131"/>
      <c r="BU90" s="131"/>
      <c r="BV90" s="131"/>
      <c r="BW90" s="131"/>
      <c r="BX90" s="131"/>
      <c r="BY90" s="131"/>
      <c r="BZ90" s="131"/>
      <c r="CA90" s="131"/>
      <c r="CB90" s="131"/>
      <c r="CC90" s="329"/>
    </row>
    <row r="91" spans="2:81" ht="90">
      <c r="B91" s="500"/>
      <c r="C91" s="482"/>
      <c r="D91" s="467"/>
      <c r="E91" s="470"/>
      <c r="F91" s="449"/>
      <c r="G91" s="447"/>
      <c r="H91" s="447"/>
      <c r="I91" s="452"/>
      <c r="J91" s="452"/>
      <c r="K91" s="452"/>
      <c r="L91" s="452"/>
      <c r="M91" s="523"/>
      <c r="N91" s="452"/>
      <c r="O91" s="452"/>
      <c r="P91" s="262">
        <v>85</v>
      </c>
      <c r="Q91" s="262" t="s">
        <v>396</v>
      </c>
      <c r="R91" s="262" t="s">
        <v>397</v>
      </c>
      <c r="S91" s="263"/>
      <c r="T91" s="263"/>
      <c r="U91" s="263" t="s">
        <v>409</v>
      </c>
      <c r="V91" s="263" t="s">
        <v>382</v>
      </c>
      <c r="W91" s="263" t="s">
        <v>357</v>
      </c>
      <c r="X91" s="263" t="s">
        <v>400</v>
      </c>
      <c r="Y91" s="263">
        <v>0</v>
      </c>
      <c r="Z91" s="263">
        <v>4</v>
      </c>
      <c r="AA91" s="267">
        <f t="shared" si="31"/>
        <v>1E-06</v>
      </c>
      <c r="AB91" s="267">
        <f t="shared" si="32"/>
        <v>0</v>
      </c>
      <c r="AC91" s="263">
        <v>1</v>
      </c>
      <c r="AD91" s="263"/>
      <c r="AE91" s="267">
        <f t="shared" si="33"/>
        <v>0</v>
      </c>
      <c r="AF91" s="263">
        <v>1</v>
      </c>
      <c r="AG91" s="263"/>
      <c r="AH91" s="267">
        <f t="shared" si="34"/>
        <v>0</v>
      </c>
      <c r="AI91" s="263">
        <v>1</v>
      </c>
      <c r="AJ91" s="263"/>
      <c r="AK91" s="267">
        <f t="shared" si="35"/>
        <v>0</v>
      </c>
      <c r="AL91" s="263">
        <v>1</v>
      </c>
      <c r="AM91" s="263"/>
      <c r="AN91" s="130">
        <f t="shared" si="39"/>
        <v>0</v>
      </c>
      <c r="AO91" s="131">
        <f t="shared" si="40"/>
        <v>0</v>
      </c>
      <c r="AP91" s="131"/>
      <c r="AQ91" s="131"/>
      <c r="AR91" s="131"/>
      <c r="AS91" s="131"/>
      <c r="AT91" s="131"/>
      <c r="AU91" s="131"/>
      <c r="AV91" s="131"/>
      <c r="AW91" s="131"/>
      <c r="AX91" s="131"/>
      <c r="AY91" s="131">
        <f t="shared" si="36"/>
        <v>0</v>
      </c>
      <c r="AZ91" s="131"/>
      <c r="BA91" s="131"/>
      <c r="BB91" s="131"/>
      <c r="BC91" s="131"/>
      <c r="BD91" s="131"/>
      <c r="BE91" s="131"/>
      <c r="BF91" s="131"/>
      <c r="BG91" s="131"/>
      <c r="BH91" s="131"/>
      <c r="BI91" s="131">
        <f t="shared" si="37"/>
        <v>0</v>
      </c>
      <c r="BJ91" s="131"/>
      <c r="BK91" s="131"/>
      <c r="BL91" s="131"/>
      <c r="BM91" s="131"/>
      <c r="BN91" s="131"/>
      <c r="BO91" s="131"/>
      <c r="BP91" s="131"/>
      <c r="BQ91" s="131"/>
      <c r="BR91" s="131"/>
      <c r="BS91" s="131">
        <f t="shared" si="38"/>
        <v>0</v>
      </c>
      <c r="BT91" s="131"/>
      <c r="BU91" s="131"/>
      <c r="BV91" s="131"/>
      <c r="BW91" s="131"/>
      <c r="BX91" s="131"/>
      <c r="BY91" s="131"/>
      <c r="BZ91" s="131"/>
      <c r="CA91" s="131"/>
      <c r="CB91" s="131"/>
      <c r="CC91" s="329"/>
    </row>
    <row r="92" spans="2:81" ht="45">
      <c r="B92" s="500"/>
      <c r="C92" s="482"/>
      <c r="D92" s="467"/>
      <c r="E92" s="470"/>
      <c r="F92" s="449"/>
      <c r="G92" s="447" t="s">
        <v>410</v>
      </c>
      <c r="H92" s="447">
        <v>20</v>
      </c>
      <c r="I92" s="452" t="s">
        <v>411</v>
      </c>
      <c r="J92" s="452" t="s">
        <v>412</v>
      </c>
      <c r="K92" s="457">
        <v>0</v>
      </c>
      <c r="L92" s="457">
        <v>0.4</v>
      </c>
      <c r="M92" s="523">
        <f>SUM(AA92:AA94)</f>
        <v>3E-06</v>
      </c>
      <c r="N92" s="457">
        <v>0.1</v>
      </c>
      <c r="O92" s="457">
        <v>0.3</v>
      </c>
      <c r="P92" s="262">
        <v>86</v>
      </c>
      <c r="Q92" s="137" t="s">
        <v>413</v>
      </c>
      <c r="R92" s="262" t="s">
        <v>414</v>
      </c>
      <c r="S92" s="263"/>
      <c r="T92" s="263"/>
      <c r="U92" s="368" t="s">
        <v>774</v>
      </c>
      <c r="V92" s="263" t="s">
        <v>416</v>
      </c>
      <c r="W92" s="263" t="s">
        <v>357</v>
      </c>
      <c r="X92" s="263" t="s">
        <v>417</v>
      </c>
      <c r="Y92" s="263">
        <v>0</v>
      </c>
      <c r="Z92" s="263">
        <v>1</v>
      </c>
      <c r="AA92" s="267">
        <f t="shared" si="31"/>
        <v>1E-06</v>
      </c>
      <c r="AB92" s="267">
        <f t="shared" si="32"/>
        <v>0</v>
      </c>
      <c r="AC92" s="263">
        <v>0</v>
      </c>
      <c r="AD92" s="263"/>
      <c r="AE92" s="267">
        <f t="shared" si="33"/>
        <v>0</v>
      </c>
      <c r="AF92" s="263">
        <v>1</v>
      </c>
      <c r="AG92" s="263"/>
      <c r="AH92" s="267">
        <f t="shared" si="34"/>
        <v>0</v>
      </c>
      <c r="AI92" s="263">
        <v>0</v>
      </c>
      <c r="AJ92" s="263"/>
      <c r="AK92" s="267">
        <f t="shared" si="35"/>
        <v>0</v>
      </c>
      <c r="AL92" s="263">
        <v>0</v>
      </c>
      <c r="AM92" s="263"/>
      <c r="AN92" s="130">
        <f t="shared" si="39"/>
        <v>0</v>
      </c>
      <c r="AO92" s="131">
        <f t="shared" si="40"/>
        <v>0</v>
      </c>
      <c r="AP92" s="131"/>
      <c r="AQ92" s="131"/>
      <c r="AR92" s="131"/>
      <c r="AS92" s="131"/>
      <c r="AT92" s="131"/>
      <c r="AU92" s="131"/>
      <c r="AV92" s="131"/>
      <c r="AW92" s="131"/>
      <c r="AX92" s="131"/>
      <c r="AY92" s="131">
        <f t="shared" si="36"/>
        <v>0</v>
      </c>
      <c r="AZ92" s="131"/>
      <c r="BA92" s="131"/>
      <c r="BB92" s="131"/>
      <c r="BC92" s="131"/>
      <c r="BD92" s="131"/>
      <c r="BE92" s="131"/>
      <c r="BF92" s="131"/>
      <c r="BG92" s="131"/>
      <c r="BH92" s="131"/>
      <c r="BI92" s="131">
        <f t="shared" si="37"/>
        <v>0</v>
      </c>
      <c r="BJ92" s="131"/>
      <c r="BK92" s="131"/>
      <c r="BL92" s="131"/>
      <c r="BM92" s="131"/>
      <c r="BN92" s="131"/>
      <c r="BO92" s="131"/>
      <c r="BP92" s="131"/>
      <c r="BQ92" s="131"/>
      <c r="BR92" s="131"/>
      <c r="BS92" s="131">
        <f t="shared" si="38"/>
        <v>0</v>
      </c>
      <c r="BT92" s="131"/>
      <c r="BU92" s="131"/>
      <c r="BV92" s="131"/>
      <c r="BW92" s="131"/>
      <c r="BX92" s="131"/>
      <c r="BY92" s="131"/>
      <c r="BZ92" s="131"/>
      <c r="CA92" s="131"/>
      <c r="CB92" s="131"/>
      <c r="CC92" s="132"/>
    </row>
    <row r="93" spans="2:81" ht="45">
      <c r="B93" s="500"/>
      <c r="C93" s="482"/>
      <c r="D93" s="467"/>
      <c r="E93" s="470"/>
      <c r="F93" s="449"/>
      <c r="G93" s="447"/>
      <c r="H93" s="447"/>
      <c r="I93" s="452"/>
      <c r="J93" s="452"/>
      <c r="K93" s="452"/>
      <c r="L93" s="457"/>
      <c r="M93" s="523"/>
      <c r="N93" s="457"/>
      <c r="O93" s="457"/>
      <c r="P93" s="262">
        <v>87</v>
      </c>
      <c r="Q93" s="137" t="s">
        <v>413</v>
      </c>
      <c r="R93" s="262" t="s">
        <v>414</v>
      </c>
      <c r="S93" s="263"/>
      <c r="T93" s="263"/>
      <c r="U93" s="263" t="s">
        <v>418</v>
      </c>
      <c r="V93" s="263" t="s">
        <v>419</v>
      </c>
      <c r="W93" s="263" t="s">
        <v>357</v>
      </c>
      <c r="X93" s="263" t="s">
        <v>417</v>
      </c>
      <c r="Y93" s="263">
        <v>0</v>
      </c>
      <c r="Z93" s="263">
        <v>2</v>
      </c>
      <c r="AA93" s="267">
        <f t="shared" si="31"/>
        <v>1E-06</v>
      </c>
      <c r="AB93" s="267">
        <f t="shared" si="32"/>
        <v>0</v>
      </c>
      <c r="AC93" s="263">
        <v>0</v>
      </c>
      <c r="AD93" s="263"/>
      <c r="AE93" s="267">
        <f t="shared" si="33"/>
        <v>0</v>
      </c>
      <c r="AF93" s="263">
        <v>2</v>
      </c>
      <c r="AG93" s="263"/>
      <c r="AH93" s="267">
        <f t="shared" si="34"/>
        <v>0</v>
      </c>
      <c r="AI93" s="263">
        <v>0</v>
      </c>
      <c r="AJ93" s="263"/>
      <c r="AK93" s="267">
        <f t="shared" si="35"/>
        <v>0</v>
      </c>
      <c r="AL93" s="263">
        <v>0</v>
      </c>
      <c r="AM93" s="263"/>
      <c r="AN93" s="130">
        <f t="shared" si="39"/>
        <v>0</v>
      </c>
      <c r="AO93" s="131">
        <f t="shared" si="40"/>
        <v>0</v>
      </c>
      <c r="AP93" s="131"/>
      <c r="AQ93" s="131"/>
      <c r="AR93" s="131"/>
      <c r="AS93" s="131"/>
      <c r="AT93" s="131"/>
      <c r="AU93" s="131"/>
      <c r="AV93" s="131"/>
      <c r="AW93" s="131"/>
      <c r="AX93" s="131"/>
      <c r="AY93" s="131">
        <f t="shared" si="36"/>
        <v>0</v>
      </c>
      <c r="AZ93" s="131"/>
      <c r="BA93" s="131"/>
      <c r="BB93" s="131"/>
      <c r="BC93" s="131"/>
      <c r="BD93" s="131"/>
      <c r="BE93" s="131"/>
      <c r="BF93" s="131"/>
      <c r="BG93" s="131"/>
      <c r="BH93" s="131"/>
      <c r="BI93" s="131">
        <f t="shared" si="37"/>
        <v>0</v>
      </c>
      <c r="BJ93" s="131"/>
      <c r="BK93" s="131"/>
      <c r="BL93" s="131"/>
      <c r="BM93" s="131"/>
      <c r="BN93" s="131"/>
      <c r="BO93" s="131"/>
      <c r="BP93" s="131"/>
      <c r="BQ93" s="131"/>
      <c r="BR93" s="131"/>
      <c r="BS93" s="131">
        <f t="shared" si="38"/>
        <v>0</v>
      </c>
      <c r="BT93" s="131"/>
      <c r="BU93" s="131"/>
      <c r="BV93" s="131"/>
      <c r="BW93" s="131"/>
      <c r="BX93" s="131"/>
      <c r="BY93" s="131"/>
      <c r="BZ93" s="131"/>
      <c r="CA93" s="131"/>
      <c r="CB93" s="131"/>
      <c r="CC93" s="132"/>
    </row>
    <row r="94" spans="2:81" ht="75">
      <c r="B94" s="500"/>
      <c r="C94" s="482"/>
      <c r="D94" s="467"/>
      <c r="E94" s="470"/>
      <c r="F94" s="449"/>
      <c r="G94" s="447"/>
      <c r="H94" s="447"/>
      <c r="I94" s="452"/>
      <c r="J94" s="452"/>
      <c r="K94" s="452"/>
      <c r="L94" s="457"/>
      <c r="M94" s="523"/>
      <c r="N94" s="457"/>
      <c r="O94" s="457"/>
      <c r="P94" s="262">
        <v>88</v>
      </c>
      <c r="Q94" s="137" t="s">
        <v>413</v>
      </c>
      <c r="R94" s="262" t="s">
        <v>414</v>
      </c>
      <c r="S94" s="263"/>
      <c r="T94" s="263"/>
      <c r="U94" s="368" t="s">
        <v>775</v>
      </c>
      <c r="V94" s="263" t="s">
        <v>421</v>
      </c>
      <c r="W94" s="263" t="s">
        <v>357</v>
      </c>
      <c r="X94" s="263" t="s">
        <v>417</v>
      </c>
      <c r="Y94" s="263">
        <v>0</v>
      </c>
      <c r="Z94" s="263">
        <v>3</v>
      </c>
      <c r="AA94" s="267">
        <f t="shared" si="31"/>
        <v>1E-06</v>
      </c>
      <c r="AB94" s="267">
        <f t="shared" si="32"/>
        <v>0</v>
      </c>
      <c r="AC94" s="263">
        <v>0</v>
      </c>
      <c r="AD94" s="263"/>
      <c r="AE94" s="267">
        <f t="shared" si="33"/>
        <v>0</v>
      </c>
      <c r="AF94" s="263">
        <v>1</v>
      </c>
      <c r="AG94" s="263"/>
      <c r="AH94" s="267">
        <f t="shared" si="34"/>
        <v>0</v>
      </c>
      <c r="AI94" s="263">
        <v>1</v>
      </c>
      <c r="AJ94" s="263"/>
      <c r="AK94" s="267">
        <f t="shared" si="35"/>
        <v>0</v>
      </c>
      <c r="AL94" s="263">
        <v>1</v>
      </c>
      <c r="AM94" s="263"/>
      <c r="AN94" s="130">
        <f t="shared" si="39"/>
        <v>0</v>
      </c>
      <c r="AO94" s="131">
        <f t="shared" si="40"/>
        <v>0</v>
      </c>
      <c r="AP94" s="131"/>
      <c r="AQ94" s="131"/>
      <c r="AR94" s="131"/>
      <c r="AS94" s="131"/>
      <c r="AT94" s="131"/>
      <c r="AU94" s="131"/>
      <c r="AV94" s="131"/>
      <c r="AW94" s="131"/>
      <c r="AX94" s="131"/>
      <c r="AY94" s="131">
        <f t="shared" si="36"/>
        <v>0</v>
      </c>
      <c r="AZ94" s="131"/>
      <c r="BA94" s="131"/>
      <c r="BB94" s="131"/>
      <c r="BC94" s="131"/>
      <c r="BD94" s="131"/>
      <c r="BE94" s="131"/>
      <c r="BF94" s="131"/>
      <c r="BG94" s="131"/>
      <c r="BH94" s="131"/>
      <c r="BI94" s="131">
        <f t="shared" si="37"/>
        <v>0</v>
      </c>
      <c r="BJ94" s="131"/>
      <c r="BK94" s="131"/>
      <c r="BL94" s="131"/>
      <c r="BM94" s="131"/>
      <c r="BN94" s="131"/>
      <c r="BO94" s="131"/>
      <c r="BP94" s="131"/>
      <c r="BQ94" s="131"/>
      <c r="BR94" s="131"/>
      <c r="BS94" s="131">
        <f t="shared" si="38"/>
        <v>0</v>
      </c>
      <c r="BT94" s="131"/>
      <c r="BU94" s="131"/>
      <c r="BV94" s="131"/>
      <c r="BW94" s="131"/>
      <c r="BX94" s="131"/>
      <c r="BY94" s="131"/>
      <c r="BZ94" s="131"/>
      <c r="CA94" s="131"/>
      <c r="CB94" s="131"/>
      <c r="CC94" s="132"/>
    </row>
    <row r="95" spans="2:81" ht="45">
      <c r="B95" s="500"/>
      <c r="C95" s="482"/>
      <c r="D95" s="467"/>
      <c r="E95" s="470"/>
      <c r="F95" s="449"/>
      <c r="G95" s="447" t="s">
        <v>422</v>
      </c>
      <c r="H95" s="447">
        <v>21</v>
      </c>
      <c r="I95" s="452" t="s">
        <v>423</v>
      </c>
      <c r="J95" s="452" t="s">
        <v>424</v>
      </c>
      <c r="K95" s="452">
        <v>0</v>
      </c>
      <c r="L95" s="452">
        <v>400</v>
      </c>
      <c r="M95" s="523">
        <f>SUM(AA95:AA103)</f>
        <v>0.0005718082806926203</v>
      </c>
      <c r="N95" s="452">
        <v>200</v>
      </c>
      <c r="O95" s="452">
        <v>400</v>
      </c>
      <c r="P95" s="262">
        <v>89</v>
      </c>
      <c r="Q95" s="262" t="s">
        <v>425</v>
      </c>
      <c r="R95" s="262" t="s">
        <v>426</v>
      </c>
      <c r="S95" s="263"/>
      <c r="T95" s="263"/>
      <c r="U95" s="263" t="s">
        <v>427</v>
      </c>
      <c r="V95" s="263" t="s">
        <v>428</v>
      </c>
      <c r="W95" s="263" t="s">
        <v>357</v>
      </c>
      <c r="X95" s="263" t="s">
        <v>429</v>
      </c>
      <c r="Y95" s="263">
        <v>0</v>
      </c>
      <c r="Z95" s="263">
        <v>3</v>
      </c>
      <c r="AA95" s="267">
        <f t="shared" si="31"/>
        <v>0.00014170207017315505</v>
      </c>
      <c r="AB95" s="267">
        <f t="shared" si="32"/>
        <v>0</v>
      </c>
      <c r="AC95" s="263">
        <v>0</v>
      </c>
      <c r="AD95" s="263"/>
      <c r="AE95" s="267">
        <f t="shared" si="33"/>
        <v>0.0019072957889959897</v>
      </c>
      <c r="AF95" s="263">
        <v>1</v>
      </c>
      <c r="AG95" s="263"/>
      <c r="AH95" s="267">
        <f t="shared" si="34"/>
        <v>4.86139031666817E-05</v>
      </c>
      <c r="AI95" s="263">
        <v>1</v>
      </c>
      <c r="AJ95" s="263"/>
      <c r="AK95" s="267">
        <f t="shared" si="35"/>
        <v>0.002127638644619474</v>
      </c>
      <c r="AL95" s="263">
        <v>1</v>
      </c>
      <c r="AM95" s="263"/>
      <c r="AN95" s="130">
        <f t="shared" si="39"/>
        <v>500000</v>
      </c>
      <c r="AO95" s="131">
        <f t="shared" si="40"/>
        <v>0</v>
      </c>
      <c r="AP95" s="131"/>
      <c r="AQ95" s="131"/>
      <c r="AR95" s="131"/>
      <c r="AS95" s="131"/>
      <c r="AT95" s="131"/>
      <c r="AU95" s="131"/>
      <c r="AV95" s="131"/>
      <c r="AW95" s="131"/>
      <c r="AX95" s="131"/>
      <c r="AY95" s="131">
        <f t="shared" si="36"/>
        <v>160000</v>
      </c>
      <c r="AZ95" s="131"/>
      <c r="BA95" s="131"/>
      <c r="BB95" s="131">
        <v>160000</v>
      </c>
      <c r="BC95" s="131"/>
      <c r="BD95" s="131"/>
      <c r="BE95" s="131"/>
      <c r="BF95" s="131"/>
      <c r="BG95" s="131"/>
      <c r="BH95" s="131"/>
      <c r="BI95" s="131">
        <f t="shared" si="37"/>
        <v>160000</v>
      </c>
      <c r="BJ95" s="131"/>
      <c r="BK95" s="131"/>
      <c r="BL95" s="131">
        <v>160000</v>
      </c>
      <c r="BM95" s="131"/>
      <c r="BN95" s="131"/>
      <c r="BO95" s="131"/>
      <c r="BP95" s="131"/>
      <c r="BQ95" s="131"/>
      <c r="BR95" s="131"/>
      <c r="BS95" s="131">
        <f t="shared" si="38"/>
        <v>180000</v>
      </c>
      <c r="BT95" s="131"/>
      <c r="BU95" s="131"/>
      <c r="BV95" s="131">
        <v>180000</v>
      </c>
      <c r="BW95" s="131"/>
      <c r="BX95" s="131"/>
      <c r="BY95" s="131"/>
      <c r="BZ95" s="131"/>
      <c r="CA95" s="131"/>
      <c r="CB95" s="131"/>
      <c r="CC95" s="132"/>
    </row>
    <row r="96" spans="2:81" ht="75">
      <c r="B96" s="500"/>
      <c r="C96" s="482"/>
      <c r="D96" s="467"/>
      <c r="E96" s="470"/>
      <c r="F96" s="449"/>
      <c r="G96" s="447"/>
      <c r="H96" s="447"/>
      <c r="I96" s="452"/>
      <c r="J96" s="452"/>
      <c r="K96" s="452"/>
      <c r="L96" s="452"/>
      <c r="M96" s="523"/>
      <c r="N96" s="452"/>
      <c r="O96" s="452"/>
      <c r="P96" s="262">
        <v>90</v>
      </c>
      <c r="Q96" s="262" t="s">
        <v>425</v>
      </c>
      <c r="R96" s="262" t="s">
        <v>426</v>
      </c>
      <c r="S96" s="263"/>
      <c r="T96" s="263"/>
      <c r="U96" s="368" t="s">
        <v>776</v>
      </c>
      <c r="V96" s="263" t="s">
        <v>431</v>
      </c>
      <c r="W96" s="263" t="s">
        <v>357</v>
      </c>
      <c r="X96" s="263" t="s">
        <v>429</v>
      </c>
      <c r="Y96" s="263">
        <v>0</v>
      </c>
      <c r="Z96" s="263">
        <v>8</v>
      </c>
      <c r="AA96" s="267">
        <f t="shared" si="31"/>
        <v>0.00014170207017315505</v>
      </c>
      <c r="AB96" s="267">
        <f t="shared" si="32"/>
        <v>0.0018715339929523149</v>
      </c>
      <c r="AC96" s="263">
        <v>2</v>
      </c>
      <c r="AD96" s="263"/>
      <c r="AE96" s="267">
        <f t="shared" si="33"/>
        <v>0.0014900748351531169</v>
      </c>
      <c r="AF96" s="263">
        <v>2</v>
      </c>
      <c r="AG96" s="263"/>
      <c r="AH96" s="267">
        <f t="shared" si="34"/>
        <v>3.797961184897007E-05</v>
      </c>
      <c r="AI96" s="263">
        <v>2</v>
      </c>
      <c r="AJ96" s="263"/>
      <c r="AK96" s="267">
        <f t="shared" si="35"/>
        <v>0.0014775268365413013</v>
      </c>
      <c r="AL96" s="263">
        <v>2</v>
      </c>
      <c r="AM96" s="263"/>
      <c r="AN96" s="130">
        <f t="shared" si="39"/>
        <v>500000</v>
      </c>
      <c r="AO96" s="131">
        <f t="shared" si="40"/>
        <v>125000</v>
      </c>
      <c r="AP96" s="131"/>
      <c r="AQ96" s="131"/>
      <c r="AR96" s="131">
        <v>125000</v>
      </c>
      <c r="AS96" s="131"/>
      <c r="AT96" s="131"/>
      <c r="AU96" s="131"/>
      <c r="AV96" s="131"/>
      <c r="AW96" s="131"/>
      <c r="AX96" s="131"/>
      <c r="AY96" s="131">
        <f t="shared" si="36"/>
        <v>125000</v>
      </c>
      <c r="AZ96" s="131"/>
      <c r="BA96" s="131"/>
      <c r="BB96" s="131">
        <v>125000</v>
      </c>
      <c r="BC96" s="131"/>
      <c r="BD96" s="131"/>
      <c r="BE96" s="131"/>
      <c r="BF96" s="131"/>
      <c r="BG96" s="131"/>
      <c r="BH96" s="131"/>
      <c r="BI96" s="131">
        <f t="shared" si="37"/>
        <v>125000</v>
      </c>
      <c r="BJ96" s="131"/>
      <c r="BK96" s="131"/>
      <c r="BL96" s="131">
        <v>125000</v>
      </c>
      <c r="BM96" s="131"/>
      <c r="BN96" s="131"/>
      <c r="BO96" s="131"/>
      <c r="BP96" s="131"/>
      <c r="BQ96" s="131"/>
      <c r="BR96" s="131"/>
      <c r="BS96" s="131">
        <f t="shared" si="38"/>
        <v>125000</v>
      </c>
      <c r="BT96" s="131"/>
      <c r="BU96" s="131"/>
      <c r="BV96" s="131">
        <v>125000</v>
      </c>
      <c r="BW96" s="131"/>
      <c r="BX96" s="131"/>
      <c r="BY96" s="131"/>
      <c r="BZ96" s="131"/>
      <c r="CA96" s="131"/>
      <c r="CB96" s="131"/>
      <c r="CC96" s="132"/>
    </row>
    <row r="97" spans="2:81" ht="60">
      <c r="B97" s="500"/>
      <c r="C97" s="482"/>
      <c r="D97" s="467"/>
      <c r="E97" s="470"/>
      <c r="F97" s="449"/>
      <c r="G97" s="447"/>
      <c r="H97" s="447"/>
      <c r="I97" s="452"/>
      <c r="J97" s="452"/>
      <c r="K97" s="452"/>
      <c r="L97" s="452"/>
      <c r="M97" s="523"/>
      <c r="N97" s="452"/>
      <c r="O97" s="452"/>
      <c r="P97" s="262">
        <v>91</v>
      </c>
      <c r="Q97" s="262" t="s">
        <v>425</v>
      </c>
      <c r="R97" s="262" t="s">
        <v>426</v>
      </c>
      <c r="S97" s="263"/>
      <c r="T97" s="263"/>
      <c r="U97" s="263" t="s">
        <v>626</v>
      </c>
      <c r="V97" s="263" t="s">
        <v>432</v>
      </c>
      <c r="W97" s="263" t="s">
        <v>357</v>
      </c>
      <c r="X97" s="263" t="s">
        <v>429</v>
      </c>
      <c r="Y97" s="263">
        <v>0</v>
      </c>
      <c r="Z97" s="263">
        <v>1</v>
      </c>
      <c r="AA97" s="267">
        <f t="shared" si="31"/>
        <v>1E-06</v>
      </c>
      <c r="AB97" s="267">
        <f t="shared" si="32"/>
        <v>0</v>
      </c>
      <c r="AC97" s="263">
        <v>0</v>
      </c>
      <c r="AD97" s="263"/>
      <c r="AE97" s="267">
        <f t="shared" si="33"/>
        <v>0</v>
      </c>
      <c r="AF97" s="263">
        <v>1</v>
      </c>
      <c r="AG97" s="263"/>
      <c r="AH97" s="267">
        <f t="shared" si="34"/>
        <v>0</v>
      </c>
      <c r="AI97" s="263">
        <v>0</v>
      </c>
      <c r="AJ97" s="263"/>
      <c r="AK97" s="267">
        <f t="shared" si="35"/>
        <v>0</v>
      </c>
      <c r="AL97" s="263">
        <v>0</v>
      </c>
      <c r="AM97" s="263"/>
      <c r="AN97" s="130">
        <f t="shared" si="39"/>
        <v>0</v>
      </c>
      <c r="AO97" s="131">
        <f t="shared" si="40"/>
        <v>0</v>
      </c>
      <c r="AP97" s="131"/>
      <c r="AQ97" s="131"/>
      <c r="AR97" s="131"/>
      <c r="AS97" s="131"/>
      <c r="AT97" s="131"/>
      <c r="AU97" s="131"/>
      <c r="AV97" s="131"/>
      <c r="AW97" s="131"/>
      <c r="AX97" s="131"/>
      <c r="AY97" s="131">
        <f t="shared" si="36"/>
        <v>0</v>
      </c>
      <c r="AZ97" s="131"/>
      <c r="BA97" s="131"/>
      <c r="BB97" s="131"/>
      <c r="BC97" s="131"/>
      <c r="BD97" s="131"/>
      <c r="BE97" s="131"/>
      <c r="BF97" s="131"/>
      <c r="BG97" s="131"/>
      <c r="BH97" s="131"/>
      <c r="BI97" s="131">
        <f t="shared" si="37"/>
        <v>0</v>
      </c>
      <c r="BJ97" s="131"/>
      <c r="BK97" s="131"/>
      <c r="BL97" s="131"/>
      <c r="BM97" s="131"/>
      <c r="BN97" s="131"/>
      <c r="BO97" s="131"/>
      <c r="BP97" s="131"/>
      <c r="BQ97" s="131"/>
      <c r="BR97" s="131"/>
      <c r="BS97" s="131">
        <f t="shared" si="38"/>
        <v>0</v>
      </c>
      <c r="BT97" s="131"/>
      <c r="BU97" s="131"/>
      <c r="BV97" s="131"/>
      <c r="BW97" s="131"/>
      <c r="BX97" s="131"/>
      <c r="BY97" s="131"/>
      <c r="BZ97" s="131"/>
      <c r="CA97" s="131"/>
      <c r="CB97" s="131"/>
      <c r="CC97" s="132"/>
    </row>
    <row r="98" spans="2:81" ht="60">
      <c r="B98" s="500"/>
      <c r="C98" s="482"/>
      <c r="D98" s="467"/>
      <c r="E98" s="470"/>
      <c r="F98" s="449"/>
      <c r="G98" s="447"/>
      <c r="H98" s="447"/>
      <c r="I98" s="452"/>
      <c r="J98" s="452"/>
      <c r="K98" s="452"/>
      <c r="L98" s="452"/>
      <c r="M98" s="523"/>
      <c r="N98" s="452"/>
      <c r="O98" s="452"/>
      <c r="P98" s="262">
        <v>92</v>
      </c>
      <c r="Q98" s="262" t="s">
        <v>425</v>
      </c>
      <c r="R98" s="262" t="s">
        <v>426</v>
      </c>
      <c r="S98" s="263"/>
      <c r="T98" s="263"/>
      <c r="U98" s="368" t="s">
        <v>777</v>
      </c>
      <c r="V98" s="263" t="s">
        <v>434</v>
      </c>
      <c r="W98" s="263" t="s">
        <v>357</v>
      </c>
      <c r="X98" s="263" t="s">
        <v>429</v>
      </c>
      <c r="Y98" s="263">
        <v>0</v>
      </c>
      <c r="Z98" s="263">
        <v>2</v>
      </c>
      <c r="AA98" s="267">
        <f t="shared" si="31"/>
        <v>1E-06</v>
      </c>
      <c r="AB98" s="267">
        <f t="shared" si="32"/>
        <v>0</v>
      </c>
      <c r="AC98" s="263">
        <v>0</v>
      </c>
      <c r="AD98" s="263"/>
      <c r="AE98" s="267">
        <f t="shared" si="33"/>
        <v>0</v>
      </c>
      <c r="AF98" s="263">
        <v>2</v>
      </c>
      <c r="AG98" s="263"/>
      <c r="AH98" s="267">
        <f t="shared" si="34"/>
        <v>0</v>
      </c>
      <c r="AI98" s="263">
        <v>0</v>
      </c>
      <c r="AJ98" s="263"/>
      <c r="AK98" s="267">
        <f t="shared" si="35"/>
        <v>0</v>
      </c>
      <c r="AL98" s="263">
        <v>0</v>
      </c>
      <c r="AM98" s="263"/>
      <c r="AN98" s="130">
        <f t="shared" si="39"/>
        <v>0</v>
      </c>
      <c r="AO98" s="131">
        <f t="shared" si="40"/>
        <v>0</v>
      </c>
      <c r="AP98" s="131"/>
      <c r="AQ98" s="131"/>
      <c r="AR98" s="131"/>
      <c r="AS98" s="131"/>
      <c r="AT98" s="131"/>
      <c r="AU98" s="131"/>
      <c r="AV98" s="131"/>
      <c r="AW98" s="131"/>
      <c r="AX98" s="131"/>
      <c r="AY98" s="131">
        <f t="shared" si="36"/>
        <v>0</v>
      </c>
      <c r="AZ98" s="131"/>
      <c r="BA98" s="131"/>
      <c r="BB98" s="131"/>
      <c r="BC98" s="131"/>
      <c r="BD98" s="131"/>
      <c r="BE98" s="131"/>
      <c r="BF98" s="131"/>
      <c r="BG98" s="131"/>
      <c r="BH98" s="131"/>
      <c r="BI98" s="131">
        <f t="shared" si="37"/>
        <v>0</v>
      </c>
      <c r="BJ98" s="131"/>
      <c r="BK98" s="131"/>
      <c r="BL98" s="131"/>
      <c r="BM98" s="131"/>
      <c r="BN98" s="131"/>
      <c r="BO98" s="131"/>
      <c r="BP98" s="131"/>
      <c r="BQ98" s="131"/>
      <c r="BR98" s="131"/>
      <c r="BS98" s="131">
        <f t="shared" si="38"/>
        <v>0</v>
      </c>
      <c r="BT98" s="131"/>
      <c r="BU98" s="131"/>
      <c r="BV98" s="131"/>
      <c r="BW98" s="131"/>
      <c r="BX98" s="131"/>
      <c r="BY98" s="131"/>
      <c r="BZ98" s="131"/>
      <c r="CA98" s="131"/>
      <c r="CB98" s="131"/>
      <c r="CC98" s="132"/>
    </row>
    <row r="99" spans="2:81" ht="60">
      <c r="B99" s="500"/>
      <c r="C99" s="482"/>
      <c r="D99" s="467"/>
      <c r="E99" s="470"/>
      <c r="F99" s="449"/>
      <c r="G99" s="447"/>
      <c r="H99" s="447"/>
      <c r="I99" s="452"/>
      <c r="J99" s="452"/>
      <c r="K99" s="452"/>
      <c r="L99" s="452"/>
      <c r="M99" s="523"/>
      <c r="N99" s="452"/>
      <c r="O99" s="452"/>
      <c r="P99" s="262">
        <v>93</v>
      </c>
      <c r="Q99" s="262" t="s">
        <v>425</v>
      </c>
      <c r="R99" s="262" t="s">
        <v>426</v>
      </c>
      <c r="S99" s="263"/>
      <c r="T99" s="263"/>
      <c r="U99" s="263" t="s">
        <v>435</v>
      </c>
      <c r="V99" s="263" t="s">
        <v>111</v>
      </c>
      <c r="W99" s="263" t="s">
        <v>357</v>
      </c>
      <c r="X99" s="263" t="s">
        <v>429</v>
      </c>
      <c r="Y99" s="263">
        <v>0</v>
      </c>
      <c r="Z99" s="263">
        <v>3</v>
      </c>
      <c r="AA99" s="267">
        <f t="shared" si="31"/>
        <v>0.00014170207017315505</v>
      </c>
      <c r="AB99" s="267">
        <f t="shared" si="32"/>
        <v>0</v>
      </c>
      <c r="AC99" s="263">
        <v>1</v>
      </c>
      <c r="AD99" s="263"/>
      <c r="AE99" s="267">
        <f t="shared" si="33"/>
        <v>0.0019072957889959897</v>
      </c>
      <c r="AF99" s="263">
        <v>1</v>
      </c>
      <c r="AG99" s="263"/>
      <c r="AH99" s="267">
        <f t="shared" si="34"/>
        <v>5.4690641062516906E-05</v>
      </c>
      <c r="AI99" s="263">
        <v>1</v>
      </c>
      <c r="AJ99" s="263"/>
      <c r="AK99" s="267">
        <f t="shared" si="35"/>
        <v>0.0018912343507728655</v>
      </c>
      <c r="AL99" s="263">
        <v>1</v>
      </c>
      <c r="AM99" s="263"/>
      <c r="AN99" s="130">
        <f t="shared" si="39"/>
        <v>500000</v>
      </c>
      <c r="AO99" s="131">
        <f t="shared" si="40"/>
        <v>0</v>
      </c>
      <c r="AP99" s="131"/>
      <c r="AQ99" s="131"/>
      <c r="AR99" s="131"/>
      <c r="AS99" s="131"/>
      <c r="AT99" s="131"/>
      <c r="AU99" s="131"/>
      <c r="AV99" s="131"/>
      <c r="AW99" s="131"/>
      <c r="AX99" s="131"/>
      <c r="AY99" s="131">
        <f t="shared" si="36"/>
        <v>160000</v>
      </c>
      <c r="AZ99" s="131"/>
      <c r="BA99" s="131"/>
      <c r="BB99" s="131">
        <v>160000</v>
      </c>
      <c r="BC99" s="131"/>
      <c r="BD99" s="131"/>
      <c r="BE99" s="131"/>
      <c r="BF99" s="131"/>
      <c r="BG99" s="131"/>
      <c r="BH99" s="131"/>
      <c r="BI99" s="131">
        <f t="shared" si="37"/>
        <v>180000</v>
      </c>
      <c r="BJ99" s="131"/>
      <c r="BK99" s="131"/>
      <c r="BL99" s="131">
        <v>180000</v>
      </c>
      <c r="BM99" s="131"/>
      <c r="BN99" s="131"/>
      <c r="BO99" s="131"/>
      <c r="BP99" s="131"/>
      <c r="BQ99" s="131"/>
      <c r="BR99" s="131"/>
      <c r="BS99" s="131">
        <f t="shared" si="38"/>
        <v>160000</v>
      </c>
      <c r="BT99" s="131"/>
      <c r="BU99" s="131"/>
      <c r="BV99" s="131">
        <v>160000</v>
      </c>
      <c r="BW99" s="131"/>
      <c r="BX99" s="131"/>
      <c r="BY99" s="131"/>
      <c r="BZ99" s="131"/>
      <c r="CA99" s="131"/>
      <c r="CB99" s="131"/>
      <c r="CC99" s="132"/>
    </row>
    <row r="100" spans="2:81" ht="45">
      <c r="B100" s="500"/>
      <c r="C100" s="482"/>
      <c r="D100" s="467"/>
      <c r="E100" s="470"/>
      <c r="F100" s="449"/>
      <c r="G100" s="447"/>
      <c r="H100" s="447"/>
      <c r="I100" s="452"/>
      <c r="J100" s="452"/>
      <c r="K100" s="452"/>
      <c r="L100" s="452"/>
      <c r="M100" s="523"/>
      <c r="N100" s="452"/>
      <c r="O100" s="452"/>
      <c r="P100" s="262">
        <v>94</v>
      </c>
      <c r="Q100" s="262" t="s">
        <v>425</v>
      </c>
      <c r="R100" s="262" t="s">
        <v>426</v>
      </c>
      <c r="S100" s="263"/>
      <c r="T100" s="263"/>
      <c r="U100" s="263" t="s">
        <v>436</v>
      </c>
      <c r="V100" s="263" t="s">
        <v>437</v>
      </c>
      <c r="W100" s="263" t="s">
        <v>357</v>
      </c>
      <c r="X100" s="263" t="s">
        <v>429</v>
      </c>
      <c r="Y100" s="263">
        <v>0</v>
      </c>
      <c r="Z100" s="263">
        <v>3</v>
      </c>
      <c r="AA100" s="267">
        <f t="shared" si="31"/>
        <v>0.00014170207017315505</v>
      </c>
      <c r="AB100" s="267">
        <f t="shared" si="32"/>
        <v>0</v>
      </c>
      <c r="AC100" s="263">
        <v>0</v>
      </c>
      <c r="AD100" s="263"/>
      <c r="AE100" s="267">
        <f t="shared" si="33"/>
        <v>0.0019072957889959897</v>
      </c>
      <c r="AF100" s="263">
        <v>1</v>
      </c>
      <c r="AG100" s="263"/>
      <c r="AH100" s="267">
        <f t="shared" si="34"/>
        <v>5.4690641062516906E-05</v>
      </c>
      <c r="AI100" s="263">
        <v>1</v>
      </c>
      <c r="AJ100" s="263"/>
      <c r="AK100" s="267">
        <f t="shared" si="35"/>
        <v>0.0018912343507728655</v>
      </c>
      <c r="AL100" s="263">
        <v>1</v>
      </c>
      <c r="AM100" s="263"/>
      <c r="AN100" s="130">
        <f t="shared" si="39"/>
        <v>500000</v>
      </c>
      <c r="AO100" s="131">
        <f t="shared" si="40"/>
        <v>0</v>
      </c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>
        <f t="shared" si="36"/>
        <v>160000</v>
      </c>
      <c r="AZ100" s="131"/>
      <c r="BA100" s="131"/>
      <c r="BB100" s="131">
        <v>160000</v>
      </c>
      <c r="BC100" s="131"/>
      <c r="BD100" s="131"/>
      <c r="BE100" s="131"/>
      <c r="BF100" s="131"/>
      <c r="BG100" s="131"/>
      <c r="BH100" s="131"/>
      <c r="BI100" s="131">
        <f t="shared" si="37"/>
        <v>180000</v>
      </c>
      <c r="BJ100" s="131"/>
      <c r="BK100" s="131"/>
      <c r="BL100" s="131">
        <v>180000</v>
      </c>
      <c r="BM100" s="131"/>
      <c r="BN100" s="131"/>
      <c r="BO100" s="131"/>
      <c r="BP100" s="131"/>
      <c r="BQ100" s="131"/>
      <c r="BR100" s="131"/>
      <c r="BS100" s="131">
        <f t="shared" si="38"/>
        <v>160000</v>
      </c>
      <c r="BT100" s="131"/>
      <c r="BU100" s="131"/>
      <c r="BV100" s="131">
        <v>160000</v>
      </c>
      <c r="BW100" s="131"/>
      <c r="BX100" s="131"/>
      <c r="BY100" s="131"/>
      <c r="BZ100" s="131"/>
      <c r="CA100" s="131"/>
      <c r="CB100" s="131"/>
      <c r="CC100" s="132"/>
    </row>
    <row r="101" spans="2:81" ht="31.5">
      <c r="B101" s="500"/>
      <c r="C101" s="482"/>
      <c r="D101" s="467"/>
      <c r="E101" s="470"/>
      <c r="F101" s="449"/>
      <c r="G101" s="447"/>
      <c r="H101" s="447"/>
      <c r="I101" s="452"/>
      <c r="J101" s="452"/>
      <c r="K101" s="452"/>
      <c r="L101" s="452"/>
      <c r="M101" s="523"/>
      <c r="N101" s="452"/>
      <c r="O101" s="452"/>
      <c r="P101" s="262">
        <v>95</v>
      </c>
      <c r="Q101" s="262" t="s">
        <v>425</v>
      </c>
      <c r="R101" s="262" t="s">
        <v>426</v>
      </c>
      <c r="S101" s="263"/>
      <c r="T101" s="263"/>
      <c r="U101" s="263" t="s">
        <v>438</v>
      </c>
      <c r="V101" s="263" t="s">
        <v>439</v>
      </c>
      <c r="W101" s="263" t="s">
        <v>357</v>
      </c>
      <c r="X101" s="263" t="s">
        <v>429</v>
      </c>
      <c r="Y101" s="263">
        <v>0</v>
      </c>
      <c r="Z101" s="263">
        <v>4</v>
      </c>
      <c r="AA101" s="267">
        <f t="shared" si="31"/>
        <v>1E-06</v>
      </c>
      <c r="AB101" s="267">
        <f t="shared" si="32"/>
        <v>0</v>
      </c>
      <c r="AC101" s="263">
        <v>0</v>
      </c>
      <c r="AD101" s="263"/>
      <c r="AE101" s="267">
        <f t="shared" si="33"/>
        <v>0</v>
      </c>
      <c r="AF101" s="263">
        <v>2</v>
      </c>
      <c r="AG101" s="263"/>
      <c r="AH101" s="267">
        <f t="shared" si="34"/>
        <v>0</v>
      </c>
      <c r="AI101" s="263">
        <v>1</v>
      </c>
      <c r="AJ101" s="263"/>
      <c r="AK101" s="267">
        <f t="shared" si="35"/>
        <v>0</v>
      </c>
      <c r="AL101" s="263">
        <v>1</v>
      </c>
      <c r="AM101" s="263"/>
      <c r="AN101" s="130">
        <f t="shared" si="39"/>
        <v>0</v>
      </c>
      <c r="AO101" s="131">
        <f t="shared" si="40"/>
        <v>0</v>
      </c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>
        <f t="shared" si="36"/>
        <v>0</v>
      </c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>
        <f t="shared" si="37"/>
        <v>0</v>
      </c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>
        <f t="shared" si="38"/>
        <v>0</v>
      </c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2"/>
    </row>
    <row r="102" spans="2:81" ht="90">
      <c r="B102" s="500"/>
      <c r="C102" s="482"/>
      <c r="D102" s="467"/>
      <c r="E102" s="470"/>
      <c r="F102" s="449"/>
      <c r="G102" s="447"/>
      <c r="H102" s="447"/>
      <c r="I102" s="452"/>
      <c r="J102" s="452"/>
      <c r="K102" s="452"/>
      <c r="L102" s="452"/>
      <c r="M102" s="523"/>
      <c r="N102" s="452"/>
      <c r="O102" s="452"/>
      <c r="P102" s="262">
        <v>96</v>
      </c>
      <c r="Q102" s="262" t="s">
        <v>425</v>
      </c>
      <c r="R102" s="262" t="s">
        <v>426</v>
      </c>
      <c r="S102" s="263"/>
      <c r="T102" s="263"/>
      <c r="U102" s="263" t="s">
        <v>440</v>
      </c>
      <c r="V102" s="263" t="s">
        <v>441</v>
      </c>
      <c r="W102" s="263" t="s">
        <v>357</v>
      </c>
      <c r="X102" s="263" t="s">
        <v>429</v>
      </c>
      <c r="Y102" s="263">
        <v>0</v>
      </c>
      <c r="Z102" s="266">
        <v>1</v>
      </c>
      <c r="AA102" s="267">
        <f t="shared" si="31"/>
        <v>1E-06</v>
      </c>
      <c r="AB102" s="267">
        <f t="shared" si="32"/>
        <v>0</v>
      </c>
      <c r="AC102" s="266">
        <v>1</v>
      </c>
      <c r="AD102" s="263"/>
      <c r="AE102" s="267">
        <f t="shared" si="33"/>
        <v>0</v>
      </c>
      <c r="AF102" s="266">
        <v>1</v>
      </c>
      <c r="AG102" s="263"/>
      <c r="AH102" s="267">
        <f t="shared" si="34"/>
        <v>0</v>
      </c>
      <c r="AI102" s="266">
        <v>1</v>
      </c>
      <c r="AJ102" s="263"/>
      <c r="AK102" s="267">
        <f t="shared" si="35"/>
        <v>0</v>
      </c>
      <c r="AL102" s="266">
        <v>1</v>
      </c>
      <c r="AM102" s="263"/>
      <c r="AN102" s="130">
        <f t="shared" si="39"/>
        <v>0</v>
      </c>
      <c r="AO102" s="131">
        <f t="shared" si="40"/>
        <v>0</v>
      </c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>
        <f t="shared" si="36"/>
        <v>0</v>
      </c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>
        <f t="shared" si="37"/>
        <v>0</v>
      </c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>
        <f t="shared" si="38"/>
        <v>0</v>
      </c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2"/>
    </row>
    <row r="103" spans="2:81" ht="45">
      <c r="B103" s="500"/>
      <c r="C103" s="482"/>
      <c r="D103" s="467"/>
      <c r="E103" s="470"/>
      <c r="F103" s="449"/>
      <c r="G103" s="447"/>
      <c r="H103" s="447"/>
      <c r="I103" s="452"/>
      <c r="J103" s="452"/>
      <c r="K103" s="452"/>
      <c r="L103" s="452"/>
      <c r="M103" s="523"/>
      <c r="N103" s="452"/>
      <c r="O103" s="452"/>
      <c r="P103" s="262">
        <v>97</v>
      </c>
      <c r="Q103" s="262" t="s">
        <v>425</v>
      </c>
      <c r="R103" s="262" t="s">
        <v>426</v>
      </c>
      <c r="S103" s="263"/>
      <c r="T103" s="263"/>
      <c r="U103" s="263" t="s">
        <v>442</v>
      </c>
      <c r="V103" s="263" t="s">
        <v>443</v>
      </c>
      <c r="W103" s="263" t="s">
        <v>357</v>
      </c>
      <c r="X103" s="263" t="s">
        <v>429</v>
      </c>
      <c r="Y103" s="263">
        <v>0</v>
      </c>
      <c r="Z103" s="263">
        <v>2</v>
      </c>
      <c r="AA103" s="267">
        <f t="shared" si="31"/>
        <v>1E-06</v>
      </c>
      <c r="AB103" s="267">
        <f t="shared" si="32"/>
        <v>0</v>
      </c>
      <c r="AC103" s="263">
        <v>0</v>
      </c>
      <c r="AD103" s="263"/>
      <c r="AE103" s="267">
        <f t="shared" si="33"/>
        <v>0</v>
      </c>
      <c r="AF103" s="263">
        <v>1</v>
      </c>
      <c r="AG103" s="263"/>
      <c r="AH103" s="267">
        <f t="shared" si="34"/>
        <v>0</v>
      </c>
      <c r="AI103" s="263">
        <v>1</v>
      </c>
      <c r="AJ103" s="263"/>
      <c r="AK103" s="267">
        <f t="shared" si="35"/>
        <v>0</v>
      </c>
      <c r="AL103" s="263">
        <v>1</v>
      </c>
      <c r="AM103" s="263"/>
      <c r="AN103" s="130">
        <f t="shared" si="39"/>
        <v>0</v>
      </c>
      <c r="AO103" s="131">
        <f t="shared" si="40"/>
        <v>0</v>
      </c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>
        <f t="shared" si="36"/>
        <v>0</v>
      </c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>
        <f t="shared" si="37"/>
        <v>0</v>
      </c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>
        <f t="shared" si="38"/>
        <v>0</v>
      </c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2"/>
    </row>
    <row r="104" spans="2:81" ht="45">
      <c r="B104" s="500"/>
      <c r="C104" s="482"/>
      <c r="D104" s="467"/>
      <c r="E104" s="470"/>
      <c r="F104" s="449"/>
      <c r="G104" s="447" t="s">
        <v>760</v>
      </c>
      <c r="H104" s="262">
        <v>22</v>
      </c>
      <c r="I104" s="263" t="s">
        <v>444</v>
      </c>
      <c r="J104" s="263" t="s">
        <v>445</v>
      </c>
      <c r="K104" s="366">
        <v>0</v>
      </c>
      <c r="L104" s="266">
        <v>1</v>
      </c>
      <c r="M104" s="267">
        <f>SUM(AA104)</f>
        <v>1E-06</v>
      </c>
      <c r="N104" s="266">
        <v>1</v>
      </c>
      <c r="O104" s="266">
        <v>1</v>
      </c>
      <c r="P104" s="262">
        <v>98</v>
      </c>
      <c r="Q104" s="262" t="s">
        <v>450</v>
      </c>
      <c r="R104" s="262" t="s">
        <v>618</v>
      </c>
      <c r="S104" s="263"/>
      <c r="T104" s="263"/>
      <c r="U104" s="263" t="s">
        <v>640</v>
      </c>
      <c r="V104" s="263" t="s">
        <v>641</v>
      </c>
      <c r="W104" s="263" t="s">
        <v>203</v>
      </c>
      <c r="X104" s="263" t="s">
        <v>629</v>
      </c>
      <c r="Y104" s="263">
        <v>0</v>
      </c>
      <c r="Z104" s="266">
        <v>1</v>
      </c>
      <c r="AA104" s="267">
        <f t="shared" si="31"/>
        <v>1E-06</v>
      </c>
      <c r="AB104" s="267">
        <f t="shared" si="32"/>
        <v>0</v>
      </c>
      <c r="AC104" s="266">
        <v>1</v>
      </c>
      <c r="AD104" s="263"/>
      <c r="AE104" s="267">
        <f t="shared" si="33"/>
        <v>0</v>
      </c>
      <c r="AF104" s="266">
        <v>1</v>
      </c>
      <c r="AG104" s="263"/>
      <c r="AH104" s="267">
        <f t="shared" si="34"/>
        <v>0</v>
      </c>
      <c r="AI104" s="266">
        <v>1</v>
      </c>
      <c r="AJ104" s="263"/>
      <c r="AK104" s="267">
        <f t="shared" si="35"/>
        <v>0</v>
      </c>
      <c r="AL104" s="266">
        <v>1</v>
      </c>
      <c r="AM104" s="263"/>
      <c r="AN104" s="130">
        <f>(AO104+AY104+BI104+BS104)</f>
        <v>0</v>
      </c>
      <c r="AO104" s="131">
        <f>(AP104+AQ104+AR104+AS104+AT104+AU104+AV104+AW104)</f>
        <v>0</v>
      </c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>
        <f>(AZ104+BA104+BB104+BC104+BD104+BE104+BF104+BG104)</f>
        <v>0</v>
      </c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>
        <f>(BJ104+BK104+BL104+BM104+BN104+BO104+BP104+BQ104)</f>
        <v>0</v>
      </c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>
        <f>(BT104+BU104+BV104+BW104+BX104+BY104+BZ104+CA104)</f>
        <v>0</v>
      </c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2" t="s">
        <v>451</v>
      </c>
    </row>
    <row r="105" spans="2:81" ht="60">
      <c r="B105" s="500"/>
      <c r="C105" s="482"/>
      <c r="D105" s="467"/>
      <c r="E105" s="470"/>
      <c r="F105" s="449"/>
      <c r="G105" s="447"/>
      <c r="H105" s="447">
        <v>23</v>
      </c>
      <c r="I105" s="452" t="s">
        <v>453</v>
      </c>
      <c r="J105" s="452" t="s">
        <v>454</v>
      </c>
      <c r="K105" s="457">
        <v>0</v>
      </c>
      <c r="L105" s="457">
        <v>1</v>
      </c>
      <c r="M105" s="523">
        <f>SUM(AA105:AA106)</f>
        <v>2E-06</v>
      </c>
      <c r="N105" s="457">
        <v>1</v>
      </c>
      <c r="O105" s="457">
        <v>1</v>
      </c>
      <c r="P105" s="262">
        <v>99</v>
      </c>
      <c r="Q105" s="262" t="s">
        <v>455</v>
      </c>
      <c r="R105" s="262" t="s">
        <v>619</v>
      </c>
      <c r="S105" s="263"/>
      <c r="T105" s="263"/>
      <c r="U105" s="263" t="s">
        <v>646</v>
      </c>
      <c r="V105" s="263" t="s">
        <v>647</v>
      </c>
      <c r="W105" s="263" t="s">
        <v>203</v>
      </c>
      <c r="X105" s="263" t="s">
        <v>629</v>
      </c>
      <c r="Y105" s="263">
        <v>0</v>
      </c>
      <c r="Z105" s="266">
        <v>0.8</v>
      </c>
      <c r="AA105" s="267">
        <f t="shared" si="31"/>
        <v>1E-06</v>
      </c>
      <c r="AB105" s="267">
        <f t="shared" si="32"/>
        <v>0</v>
      </c>
      <c r="AC105" s="266">
        <v>0.2</v>
      </c>
      <c r="AD105" s="263"/>
      <c r="AE105" s="267">
        <f t="shared" si="33"/>
        <v>0</v>
      </c>
      <c r="AF105" s="266">
        <v>0.2</v>
      </c>
      <c r="AG105" s="263"/>
      <c r="AH105" s="267">
        <f t="shared" si="34"/>
        <v>0</v>
      </c>
      <c r="AI105" s="366">
        <v>0.2</v>
      </c>
      <c r="AJ105" s="263"/>
      <c r="AK105" s="267">
        <f t="shared" si="35"/>
        <v>0</v>
      </c>
      <c r="AL105" s="366">
        <v>0.2</v>
      </c>
      <c r="AM105" s="263"/>
      <c r="AN105" s="130">
        <f>(AO105+AY105+BI105+BS105)</f>
        <v>0</v>
      </c>
      <c r="AO105" s="131">
        <f>(AP105+AQ105+AR105+AS105+AT105+AU105+AV105+AW105)</f>
        <v>0</v>
      </c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>
        <f>(AZ105+BA105+BB105+BC105+BD105+BE105+BF105+BG105)</f>
        <v>0</v>
      </c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>
        <f>(BJ105+BK105+BL105+BM105+BN105+BO105+BP105+BQ105)</f>
        <v>0</v>
      </c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>
        <f>(BT105+BU105+BV105+BW105+BX105+BY105+BZ105+CA105)</f>
        <v>0</v>
      </c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2" t="s">
        <v>447</v>
      </c>
    </row>
    <row r="106" spans="2:81" ht="60.75" thickBot="1">
      <c r="B106" s="501"/>
      <c r="C106" s="483"/>
      <c r="D106" s="468"/>
      <c r="E106" s="471"/>
      <c r="F106" s="450"/>
      <c r="G106" s="489"/>
      <c r="H106" s="489"/>
      <c r="I106" s="461"/>
      <c r="J106" s="461"/>
      <c r="K106" s="461"/>
      <c r="L106" s="458"/>
      <c r="M106" s="547"/>
      <c r="N106" s="458"/>
      <c r="O106" s="458"/>
      <c r="P106" s="306">
        <v>100</v>
      </c>
      <c r="Q106" s="306" t="s">
        <v>450</v>
      </c>
      <c r="R106" s="306" t="s">
        <v>618</v>
      </c>
      <c r="S106" s="307"/>
      <c r="T106" s="307"/>
      <c r="U106" s="307" t="s">
        <v>648</v>
      </c>
      <c r="V106" s="307" t="s">
        <v>649</v>
      </c>
      <c r="W106" s="307" t="s">
        <v>203</v>
      </c>
      <c r="X106" s="307" t="s">
        <v>629</v>
      </c>
      <c r="Y106" s="307">
        <v>0</v>
      </c>
      <c r="Z106" s="308">
        <v>1</v>
      </c>
      <c r="AA106" s="331">
        <f t="shared" si="31"/>
        <v>1E-06</v>
      </c>
      <c r="AB106" s="331">
        <f t="shared" si="32"/>
        <v>0</v>
      </c>
      <c r="AC106" s="308">
        <v>1</v>
      </c>
      <c r="AD106" s="307"/>
      <c r="AE106" s="331">
        <f t="shared" si="33"/>
        <v>0</v>
      </c>
      <c r="AF106" s="308">
        <v>1</v>
      </c>
      <c r="AG106" s="307"/>
      <c r="AH106" s="331">
        <f>(100%/(SUM($BI$72:$BI$106))*BI106)*(SUM($AA$72:$AA$106))</f>
        <v>0</v>
      </c>
      <c r="AI106" s="308">
        <v>1</v>
      </c>
      <c r="AJ106" s="307"/>
      <c r="AK106" s="331">
        <f t="shared" si="35"/>
        <v>0</v>
      </c>
      <c r="AL106" s="308">
        <v>1</v>
      </c>
      <c r="AM106" s="307"/>
      <c r="AN106" s="233">
        <f>(AO106+AY106+BI106+BS106)</f>
        <v>0</v>
      </c>
      <c r="AO106" s="234">
        <f>(AP106+AQ106+AR106+AS106+AT106+AU106+AV106+AW106)</f>
        <v>0</v>
      </c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>
        <f>(AZ106+BA106+BB106+BC106+BD106+BE106+BF106+BG106)</f>
        <v>0</v>
      </c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>
        <f>(BJ106+BK106+BL106+BM106+BN106+BO106+BP106+BQ106)</f>
        <v>0</v>
      </c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4">
        <f>(BT106+BU106+BV106+BW106+BX106+BY106+BZ106+CA106)</f>
        <v>0</v>
      </c>
      <c r="BT106" s="234"/>
      <c r="BU106" s="234"/>
      <c r="BV106" s="234"/>
      <c r="BW106" s="234"/>
      <c r="BX106" s="234"/>
      <c r="BY106" s="234"/>
      <c r="BZ106" s="234"/>
      <c r="CA106" s="234"/>
      <c r="CB106" s="234"/>
      <c r="CC106" s="235" t="s">
        <v>456</v>
      </c>
    </row>
    <row r="107" spans="2:81" ht="45">
      <c r="B107" s="498" t="s">
        <v>106</v>
      </c>
      <c r="C107" s="502">
        <f>SUM(E107:E126)</f>
        <v>0.29191526484010344</v>
      </c>
      <c r="D107" s="540" t="s">
        <v>122</v>
      </c>
      <c r="E107" s="575">
        <f>SUM(M107:M111)</f>
        <v>0.005669083090330343</v>
      </c>
      <c r="F107" s="442" t="s">
        <v>107</v>
      </c>
      <c r="G107" s="442" t="s">
        <v>112</v>
      </c>
      <c r="H107" s="442">
        <v>24</v>
      </c>
      <c r="I107" s="445" t="s">
        <v>187</v>
      </c>
      <c r="J107" s="445" t="s">
        <v>188</v>
      </c>
      <c r="K107" s="445">
        <v>800</v>
      </c>
      <c r="L107" s="445">
        <v>800</v>
      </c>
      <c r="M107" s="575">
        <f>SUM(AA107:AA110)</f>
        <v>0.005668083090330343</v>
      </c>
      <c r="N107" s="445">
        <v>800</v>
      </c>
      <c r="O107" s="445">
        <v>800</v>
      </c>
      <c r="P107" s="289">
        <v>101</v>
      </c>
      <c r="Q107" s="289" t="s">
        <v>160</v>
      </c>
      <c r="R107" s="289" t="s">
        <v>161</v>
      </c>
      <c r="S107" s="309"/>
      <c r="T107" s="309"/>
      <c r="U107" s="309" t="s">
        <v>114</v>
      </c>
      <c r="V107" s="309" t="s">
        <v>113</v>
      </c>
      <c r="W107" s="309" t="s">
        <v>155</v>
      </c>
      <c r="X107" s="309" t="s">
        <v>159</v>
      </c>
      <c r="Y107" s="309">
        <v>0</v>
      </c>
      <c r="Z107" s="309">
        <v>500</v>
      </c>
      <c r="AA107" s="326">
        <f t="shared" si="31"/>
        <v>0.0014170207017315506</v>
      </c>
      <c r="AB107" s="326">
        <f>(100%/(SUM($AO$107:$AO$111))*AO107)*(SUM($AA$107:$AA$111))</f>
        <v>0</v>
      </c>
      <c r="AC107" s="309">
        <v>0</v>
      </c>
      <c r="AD107" s="309"/>
      <c r="AE107" s="326">
        <f>(100%/(SUM($AY$107:$AY$111))*AY107)*(SUM($AA$107:$AA$111))</f>
        <v>0</v>
      </c>
      <c r="AF107" s="309">
        <v>0</v>
      </c>
      <c r="AG107" s="309"/>
      <c r="AH107" s="326">
        <f>(100%/(SUM($BI$107:$BI$111))*BI107)*(SUM($AA$107:$AA$111))</f>
        <v>0.005669083090330343</v>
      </c>
      <c r="AI107" s="309">
        <v>500</v>
      </c>
      <c r="AJ107" s="309"/>
      <c r="AK107" s="326">
        <f>(100%/(SUM($BS$107:$BS$111))*BS107)*(SUM($AA$107:$AA$111))</f>
        <v>0</v>
      </c>
      <c r="AL107" s="309">
        <v>0</v>
      </c>
      <c r="AM107" s="309"/>
      <c r="AN107" s="188">
        <f aca="true" t="shared" si="41" ref="AN107:AN123">SUM(AO107,AY107,BI107,BS107)</f>
        <v>5000000</v>
      </c>
      <c r="AO107" s="189">
        <f aca="true" t="shared" si="42" ref="AO107:AO141">SUM(AP107:AW107)</f>
        <v>0</v>
      </c>
      <c r="AP107" s="189">
        <v>0</v>
      </c>
      <c r="AQ107" s="189">
        <v>0</v>
      </c>
      <c r="AR107" s="189">
        <v>0</v>
      </c>
      <c r="AS107" s="189">
        <v>0</v>
      </c>
      <c r="AT107" s="189">
        <v>0</v>
      </c>
      <c r="AU107" s="189">
        <v>0</v>
      </c>
      <c r="AV107" s="189">
        <v>0</v>
      </c>
      <c r="AW107" s="189">
        <v>0</v>
      </c>
      <c r="AX107" s="189">
        <v>0</v>
      </c>
      <c r="AY107" s="189">
        <f aca="true" t="shared" si="43" ref="AY107:AY141">SUM(AZ107:BG107)</f>
        <v>0</v>
      </c>
      <c r="AZ107" s="189">
        <v>0</v>
      </c>
      <c r="BA107" s="189">
        <v>0</v>
      </c>
      <c r="BB107" s="189">
        <v>0</v>
      </c>
      <c r="BC107" s="189">
        <v>0</v>
      </c>
      <c r="BD107" s="189">
        <v>0</v>
      </c>
      <c r="BE107" s="189">
        <v>0</v>
      </c>
      <c r="BF107" s="189">
        <v>0</v>
      </c>
      <c r="BG107" s="189">
        <v>0</v>
      </c>
      <c r="BH107" s="189">
        <v>0</v>
      </c>
      <c r="BI107" s="189">
        <f aca="true" t="shared" si="44" ref="BI107:BI141">SUM(BJ107:BQ107)</f>
        <v>5000000</v>
      </c>
      <c r="BJ107" s="189">
        <v>0</v>
      </c>
      <c r="BK107" s="189">
        <v>0</v>
      </c>
      <c r="BL107" s="189">
        <v>5000000</v>
      </c>
      <c r="BM107" s="189">
        <v>0</v>
      </c>
      <c r="BN107" s="189">
        <v>0</v>
      </c>
      <c r="BO107" s="189">
        <v>0</v>
      </c>
      <c r="BP107" s="189">
        <v>0</v>
      </c>
      <c r="BQ107" s="189">
        <v>0</v>
      </c>
      <c r="BR107" s="189">
        <v>0</v>
      </c>
      <c r="BS107" s="189">
        <f aca="true" t="shared" si="45" ref="BS107:BS141">SUM(BT107:CA107)</f>
        <v>0</v>
      </c>
      <c r="BT107" s="189">
        <v>0</v>
      </c>
      <c r="BU107" s="189">
        <v>0</v>
      </c>
      <c r="BV107" s="189">
        <v>0</v>
      </c>
      <c r="BW107" s="189">
        <v>0</v>
      </c>
      <c r="BX107" s="189">
        <v>0</v>
      </c>
      <c r="BY107" s="189">
        <v>0</v>
      </c>
      <c r="BZ107" s="189">
        <v>0</v>
      </c>
      <c r="CA107" s="189">
        <v>0</v>
      </c>
      <c r="CB107" s="189">
        <v>0</v>
      </c>
      <c r="CC107" s="190"/>
    </row>
    <row r="108" spans="2:81" ht="45">
      <c r="B108" s="500"/>
      <c r="C108" s="504"/>
      <c r="D108" s="491"/>
      <c r="E108" s="439"/>
      <c r="F108" s="473"/>
      <c r="G108" s="473"/>
      <c r="H108" s="473"/>
      <c r="I108" s="446"/>
      <c r="J108" s="446"/>
      <c r="K108" s="446"/>
      <c r="L108" s="446"/>
      <c r="M108" s="439"/>
      <c r="N108" s="446"/>
      <c r="O108" s="446"/>
      <c r="P108" s="290">
        <v>102</v>
      </c>
      <c r="Q108" s="290" t="s">
        <v>160</v>
      </c>
      <c r="R108" s="290" t="s">
        <v>161</v>
      </c>
      <c r="S108" s="299"/>
      <c r="T108" s="299"/>
      <c r="U108" s="299" t="s">
        <v>116</v>
      </c>
      <c r="V108" s="299" t="s">
        <v>113</v>
      </c>
      <c r="W108" s="299" t="s">
        <v>155</v>
      </c>
      <c r="X108" s="299" t="s">
        <v>159</v>
      </c>
      <c r="Y108" s="299">
        <v>0</v>
      </c>
      <c r="Z108" s="299">
        <v>300</v>
      </c>
      <c r="AA108" s="324">
        <f t="shared" si="31"/>
        <v>0.0014170207017315506</v>
      </c>
      <c r="AB108" s="326">
        <f>(100%/(SUM($AO$107:$AO$111))*AO108)*(SUM($AA$107:$AA$111))</f>
        <v>0</v>
      </c>
      <c r="AC108" s="299">
        <v>0</v>
      </c>
      <c r="AD108" s="299"/>
      <c r="AE108" s="326">
        <f>(100%/(SUM($AY$107:$AY$111))*AY108)*(SUM($AA$107:$AA$111))</f>
        <v>0</v>
      </c>
      <c r="AF108" s="299">
        <v>0</v>
      </c>
      <c r="AG108" s="299"/>
      <c r="AH108" s="326">
        <f>(100%/(SUM($BI$107:$BI$111))*BI108)*(SUM($AA$107:$AA$111))</f>
        <v>0</v>
      </c>
      <c r="AI108" s="299">
        <v>0</v>
      </c>
      <c r="AJ108" s="299"/>
      <c r="AK108" s="326">
        <f>(100%/(SUM($BS$107:$BS$111))*BS108)*(SUM($AA$107:$AA$111))</f>
        <v>0.0028345415451651716</v>
      </c>
      <c r="AL108" s="299">
        <v>300</v>
      </c>
      <c r="AM108" s="299"/>
      <c r="AN108" s="191">
        <f t="shared" si="41"/>
        <v>5000000</v>
      </c>
      <c r="AO108" s="192">
        <f t="shared" si="42"/>
        <v>0</v>
      </c>
      <c r="AP108" s="192">
        <v>0</v>
      </c>
      <c r="AQ108" s="192">
        <v>0</v>
      </c>
      <c r="AR108" s="192">
        <v>0</v>
      </c>
      <c r="AS108" s="192">
        <v>0</v>
      </c>
      <c r="AT108" s="192">
        <v>0</v>
      </c>
      <c r="AU108" s="192">
        <v>0</v>
      </c>
      <c r="AV108" s="192">
        <v>0</v>
      </c>
      <c r="AW108" s="192">
        <v>0</v>
      </c>
      <c r="AX108" s="192">
        <v>0</v>
      </c>
      <c r="AY108" s="192">
        <f t="shared" si="43"/>
        <v>0</v>
      </c>
      <c r="AZ108" s="192">
        <v>0</v>
      </c>
      <c r="BA108" s="192">
        <v>0</v>
      </c>
      <c r="BB108" s="192">
        <v>0</v>
      </c>
      <c r="BC108" s="192">
        <v>0</v>
      </c>
      <c r="BD108" s="192">
        <v>0</v>
      </c>
      <c r="BE108" s="192">
        <v>0</v>
      </c>
      <c r="BF108" s="192">
        <v>0</v>
      </c>
      <c r="BG108" s="192">
        <v>0</v>
      </c>
      <c r="BH108" s="192">
        <v>0</v>
      </c>
      <c r="BI108" s="192">
        <f t="shared" si="44"/>
        <v>0</v>
      </c>
      <c r="BJ108" s="192">
        <v>0</v>
      </c>
      <c r="BK108" s="192">
        <v>0</v>
      </c>
      <c r="BL108" s="192">
        <v>0</v>
      </c>
      <c r="BM108" s="192">
        <v>0</v>
      </c>
      <c r="BN108" s="192">
        <v>0</v>
      </c>
      <c r="BO108" s="192">
        <v>0</v>
      </c>
      <c r="BP108" s="192">
        <v>0</v>
      </c>
      <c r="BQ108" s="192">
        <v>0</v>
      </c>
      <c r="BR108" s="192">
        <v>0</v>
      </c>
      <c r="BS108" s="192">
        <f t="shared" si="45"/>
        <v>5000000</v>
      </c>
      <c r="BT108" s="192">
        <v>0</v>
      </c>
      <c r="BU108" s="192">
        <v>0</v>
      </c>
      <c r="BV108" s="192">
        <v>5000000</v>
      </c>
      <c r="BW108" s="192">
        <v>0</v>
      </c>
      <c r="BX108" s="192">
        <v>0</v>
      </c>
      <c r="BY108" s="192">
        <v>0</v>
      </c>
      <c r="BZ108" s="192">
        <v>0</v>
      </c>
      <c r="CA108" s="192">
        <v>0</v>
      </c>
      <c r="CB108" s="192">
        <v>0</v>
      </c>
      <c r="CC108" s="193"/>
    </row>
    <row r="109" spans="2:81" ht="60">
      <c r="B109" s="500"/>
      <c r="C109" s="504"/>
      <c r="D109" s="491"/>
      <c r="E109" s="439"/>
      <c r="F109" s="473"/>
      <c r="G109" s="473"/>
      <c r="H109" s="473"/>
      <c r="I109" s="446"/>
      <c r="J109" s="446"/>
      <c r="K109" s="446"/>
      <c r="L109" s="446"/>
      <c r="M109" s="439"/>
      <c r="N109" s="446"/>
      <c r="O109" s="446"/>
      <c r="P109" s="290">
        <v>103</v>
      </c>
      <c r="Q109" s="290" t="s">
        <v>160</v>
      </c>
      <c r="R109" s="290" t="s">
        <v>161</v>
      </c>
      <c r="S109" s="299"/>
      <c r="T109" s="299"/>
      <c r="U109" s="299" t="s">
        <v>117</v>
      </c>
      <c r="V109" s="299" t="s">
        <v>115</v>
      </c>
      <c r="W109" s="299" t="s">
        <v>155</v>
      </c>
      <c r="X109" s="299" t="s">
        <v>159</v>
      </c>
      <c r="Y109" s="299">
        <v>0</v>
      </c>
      <c r="Z109" s="299">
        <v>500</v>
      </c>
      <c r="AA109" s="324">
        <f t="shared" si="31"/>
        <v>0.001417020985135691</v>
      </c>
      <c r="AB109" s="326">
        <f>(100%/(SUM($AO$107:$AO$111))*AO109)*(SUM($AA$107:$AA$111))</f>
        <v>0.005669083090330343</v>
      </c>
      <c r="AC109" s="299">
        <v>0</v>
      </c>
      <c r="AD109" s="299"/>
      <c r="AE109" s="326">
        <f>(100%/(SUM($AY$107:$AY$111))*AY109)*(SUM($AA$107:$AA$111))</f>
        <v>0.005669083090330343</v>
      </c>
      <c r="AF109" s="299">
        <v>500</v>
      </c>
      <c r="AG109" s="299"/>
      <c r="AH109" s="326">
        <f>(100%/(SUM($BI$107:$BI$111))*BI109)*(SUM($AA$107:$AA$111))</f>
        <v>0</v>
      </c>
      <c r="AI109" s="299">
        <v>0</v>
      </c>
      <c r="AJ109" s="299"/>
      <c r="AK109" s="326">
        <f>(100%/(SUM($BS$107:$BS$111))*BS109)*(SUM($AA$107:$AA$111))</f>
        <v>0</v>
      </c>
      <c r="AL109" s="299">
        <v>0</v>
      </c>
      <c r="AM109" s="299"/>
      <c r="AN109" s="191">
        <f t="shared" si="41"/>
        <v>5000001</v>
      </c>
      <c r="AO109" s="192">
        <v>1</v>
      </c>
      <c r="AP109" s="192">
        <v>0</v>
      </c>
      <c r="AQ109" s="192">
        <v>0</v>
      </c>
      <c r="AR109" s="192">
        <v>0</v>
      </c>
      <c r="AS109" s="192">
        <v>0</v>
      </c>
      <c r="AT109" s="192">
        <v>0</v>
      </c>
      <c r="AU109" s="192">
        <v>0</v>
      </c>
      <c r="AV109" s="192">
        <v>0</v>
      </c>
      <c r="AW109" s="192">
        <v>0</v>
      </c>
      <c r="AX109" s="192">
        <v>0</v>
      </c>
      <c r="AY109" s="192">
        <f t="shared" si="43"/>
        <v>5000000</v>
      </c>
      <c r="AZ109" s="192">
        <v>0</v>
      </c>
      <c r="BA109" s="192">
        <v>0</v>
      </c>
      <c r="BB109" s="192">
        <v>5000000</v>
      </c>
      <c r="BC109" s="192">
        <v>0</v>
      </c>
      <c r="BD109" s="192">
        <v>0</v>
      </c>
      <c r="BE109" s="192">
        <v>0</v>
      </c>
      <c r="BF109" s="192">
        <v>0</v>
      </c>
      <c r="BG109" s="192">
        <v>0</v>
      </c>
      <c r="BH109" s="192">
        <v>0</v>
      </c>
      <c r="BI109" s="192">
        <f t="shared" si="44"/>
        <v>0</v>
      </c>
      <c r="BJ109" s="192">
        <v>0</v>
      </c>
      <c r="BK109" s="192">
        <v>0</v>
      </c>
      <c r="BL109" s="192">
        <v>0</v>
      </c>
      <c r="BM109" s="192">
        <v>0</v>
      </c>
      <c r="BN109" s="192">
        <v>0</v>
      </c>
      <c r="BO109" s="192">
        <v>0</v>
      </c>
      <c r="BP109" s="192">
        <v>0</v>
      </c>
      <c r="BQ109" s="192">
        <v>0</v>
      </c>
      <c r="BR109" s="192">
        <v>0</v>
      </c>
      <c r="BS109" s="192">
        <f t="shared" si="45"/>
        <v>0</v>
      </c>
      <c r="BT109" s="192">
        <v>0</v>
      </c>
      <c r="BU109" s="192">
        <v>0</v>
      </c>
      <c r="BV109" s="192">
        <v>0</v>
      </c>
      <c r="BW109" s="192">
        <v>0</v>
      </c>
      <c r="BX109" s="192">
        <v>0</v>
      </c>
      <c r="BY109" s="192">
        <v>0</v>
      </c>
      <c r="BZ109" s="192">
        <v>0</v>
      </c>
      <c r="CA109" s="192">
        <v>0</v>
      </c>
      <c r="CB109" s="192">
        <v>0</v>
      </c>
      <c r="CC109" s="193"/>
    </row>
    <row r="110" spans="2:81" ht="45">
      <c r="B110" s="500"/>
      <c r="C110" s="504"/>
      <c r="D110" s="491"/>
      <c r="E110" s="439"/>
      <c r="F110" s="473"/>
      <c r="G110" s="473"/>
      <c r="H110" s="473"/>
      <c r="I110" s="446"/>
      <c r="J110" s="446"/>
      <c r="K110" s="446"/>
      <c r="L110" s="446"/>
      <c r="M110" s="439"/>
      <c r="N110" s="446"/>
      <c r="O110" s="446"/>
      <c r="P110" s="290">
        <v>104</v>
      </c>
      <c r="Q110" s="290" t="s">
        <v>160</v>
      </c>
      <c r="R110" s="290" t="s">
        <v>161</v>
      </c>
      <c r="S110" s="299"/>
      <c r="T110" s="299"/>
      <c r="U110" s="299" t="s">
        <v>118</v>
      </c>
      <c r="V110" s="299" t="s">
        <v>115</v>
      </c>
      <c r="W110" s="299" t="s">
        <v>155</v>
      </c>
      <c r="X110" s="299" t="s">
        <v>159</v>
      </c>
      <c r="Y110" s="299">
        <v>0</v>
      </c>
      <c r="Z110" s="299">
        <v>300</v>
      </c>
      <c r="AA110" s="324">
        <f t="shared" si="31"/>
        <v>0.0014170207017315506</v>
      </c>
      <c r="AB110" s="326">
        <f>(100%/(SUM($AO$107:$AO$111))*AO110)*(SUM($AA$107:$AA$111))</f>
        <v>0</v>
      </c>
      <c r="AC110" s="299">
        <v>0</v>
      </c>
      <c r="AD110" s="299"/>
      <c r="AE110" s="326">
        <f>(100%/(SUM($AY$107:$AY$111))*AY110)*(SUM($AA$107:$AA$111))</f>
        <v>0</v>
      </c>
      <c r="AF110" s="299">
        <v>0</v>
      </c>
      <c r="AG110" s="299"/>
      <c r="AH110" s="326">
        <f>(100%/(SUM($BI$107:$BI$111))*BI110)*(SUM($AA$107:$AA$111))</f>
        <v>0</v>
      </c>
      <c r="AI110" s="299">
        <v>0</v>
      </c>
      <c r="AJ110" s="299"/>
      <c r="AK110" s="326">
        <f>(100%/(SUM($BS$107:$BS$111))*BS110)*(SUM($AA$107:$AA$111))</f>
        <v>0.0028345415451651716</v>
      </c>
      <c r="AL110" s="299">
        <v>300</v>
      </c>
      <c r="AM110" s="299"/>
      <c r="AN110" s="191">
        <f t="shared" si="41"/>
        <v>5000000</v>
      </c>
      <c r="AO110" s="192">
        <f t="shared" si="42"/>
        <v>0</v>
      </c>
      <c r="AP110" s="192">
        <v>0</v>
      </c>
      <c r="AQ110" s="192">
        <v>0</v>
      </c>
      <c r="AR110" s="192">
        <v>0</v>
      </c>
      <c r="AS110" s="192">
        <v>0</v>
      </c>
      <c r="AT110" s="192">
        <v>0</v>
      </c>
      <c r="AU110" s="192">
        <v>0</v>
      </c>
      <c r="AV110" s="192">
        <v>0</v>
      </c>
      <c r="AW110" s="192">
        <v>0</v>
      </c>
      <c r="AX110" s="192">
        <v>0</v>
      </c>
      <c r="AY110" s="192">
        <f t="shared" si="43"/>
        <v>0</v>
      </c>
      <c r="AZ110" s="192">
        <v>0</v>
      </c>
      <c r="BA110" s="192">
        <v>0</v>
      </c>
      <c r="BB110" s="192">
        <v>0</v>
      </c>
      <c r="BC110" s="192">
        <v>0</v>
      </c>
      <c r="BD110" s="192">
        <v>0</v>
      </c>
      <c r="BE110" s="192">
        <v>0</v>
      </c>
      <c r="BF110" s="192">
        <v>0</v>
      </c>
      <c r="BG110" s="192">
        <v>0</v>
      </c>
      <c r="BH110" s="192">
        <v>0</v>
      </c>
      <c r="BI110" s="192">
        <f t="shared" si="44"/>
        <v>0</v>
      </c>
      <c r="BJ110" s="192">
        <v>0</v>
      </c>
      <c r="BK110" s="192">
        <v>0</v>
      </c>
      <c r="BL110" s="192">
        <v>0</v>
      </c>
      <c r="BM110" s="192">
        <v>0</v>
      </c>
      <c r="BN110" s="192">
        <v>0</v>
      </c>
      <c r="BO110" s="192">
        <v>0</v>
      </c>
      <c r="BP110" s="192">
        <v>0</v>
      </c>
      <c r="BQ110" s="192">
        <v>0</v>
      </c>
      <c r="BR110" s="192">
        <v>0</v>
      </c>
      <c r="BS110" s="192">
        <f t="shared" si="45"/>
        <v>5000000</v>
      </c>
      <c r="BT110" s="192">
        <v>0</v>
      </c>
      <c r="BU110" s="192">
        <v>0</v>
      </c>
      <c r="BV110" s="192">
        <v>5000000</v>
      </c>
      <c r="BW110" s="192">
        <v>0</v>
      </c>
      <c r="BX110" s="192">
        <v>0</v>
      </c>
      <c r="BY110" s="192">
        <v>0</v>
      </c>
      <c r="BZ110" s="192">
        <v>0</v>
      </c>
      <c r="CA110" s="192">
        <v>0</v>
      </c>
      <c r="CB110" s="192">
        <v>0</v>
      </c>
      <c r="CC110" s="193"/>
    </row>
    <row r="111" spans="2:81" ht="30.75" thickBot="1">
      <c r="B111" s="500"/>
      <c r="C111" s="504"/>
      <c r="D111" s="492"/>
      <c r="E111" s="465"/>
      <c r="F111" s="440"/>
      <c r="G111" s="440"/>
      <c r="H111" s="291">
        <v>25</v>
      </c>
      <c r="I111" s="300" t="s">
        <v>767</v>
      </c>
      <c r="J111" s="300" t="s">
        <v>768</v>
      </c>
      <c r="K111" s="264">
        <v>0</v>
      </c>
      <c r="L111" s="264">
        <v>0.3</v>
      </c>
      <c r="M111" s="283">
        <f>SUM(AA111)</f>
        <v>1E-06</v>
      </c>
      <c r="N111" s="264">
        <v>0.1</v>
      </c>
      <c r="O111" s="264">
        <v>0.3</v>
      </c>
      <c r="P111" s="291">
        <v>105</v>
      </c>
      <c r="Q111" s="291" t="s">
        <v>162</v>
      </c>
      <c r="R111" s="291" t="s">
        <v>163</v>
      </c>
      <c r="S111" s="300"/>
      <c r="T111" s="300"/>
      <c r="U111" s="300" t="s">
        <v>119</v>
      </c>
      <c r="V111" s="300" t="s">
        <v>120</v>
      </c>
      <c r="W111" s="300" t="s">
        <v>154</v>
      </c>
      <c r="X111" s="300" t="s">
        <v>159</v>
      </c>
      <c r="Y111" s="300">
        <v>0</v>
      </c>
      <c r="Z111" s="300">
        <v>1</v>
      </c>
      <c r="AA111" s="325">
        <f t="shared" si="31"/>
        <v>1E-06</v>
      </c>
      <c r="AB111" s="326">
        <f>(100%/(SUM($AO$107:$AO$111))*AO111)*(SUM($AA$107:$AA$111))</f>
        <v>0</v>
      </c>
      <c r="AC111" s="300">
        <v>1</v>
      </c>
      <c r="AD111" s="300"/>
      <c r="AE111" s="326">
        <f>(100%/(SUM($AY$107:$AY$111))*AY111)*(SUM($AA$107:$AA$111))</f>
        <v>0</v>
      </c>
      <c r="AF111" s="300">
        <v>0</v>
      </c>
      <c r="AG111" s="300"/>
      <c r="AH111" s="326">
        <f>(100%/(SUM($BI$107:$BI$111))*BI111)*(SUM($AA$107:$AA$111))</f>
        <v>0</v>
      </c>
      <c r="AI111" s="300">
        <v>0</v>
      </c>
      <c r="AJ111" s="300"/>
      <c r="AK111" s="326">
        <f>(100%/(SUM($BS$107:$BS$111))*BS111)*(SUM($AA$107:$AA$111))</f>
        <v>0</v>
      </c>
      <c r="AL111" s="300">
        <v>0</v>
      </c>
      <c r="AM111" s="300"/>
      <c r="AN111" s="196">
        <f t="shared" si="41"/>
        <v>0</v>
      </c>
      <c r="AO111" s="197">
        <f t="shared" si="42"/>
        <v>0</v>
      </c>
      <c r="AP111" s="197">
        <v>0</v>
      </c>
      <c r="AQ111" s="197">
        <v>0</v>
      </c>
      <c r="AR111" s="197">
        <v>0</v>
      </c>
      <c r="AS111" s="197">
        <v>0</v>
      </c>
      <c r="AT111" s="197">
        <v>0</v>
      </c>
      <c r="AU111" s="197">
        <v>0</v>
      </c>
      <c r="AV111" s="197">
        <v>0</v>
      </c>
      <c r="AW111" s="197">
        <v>0</v>
      </c>
      <c r="AX111" s="197">
        <v>0</v>
      </c>
      <c r="AY111" s="197">
        <f t="shared" si="43"/>
        <v>0</v>
      </c>
      <c r="AZ111" s="197">
        <v>0</v>
      </c>
      <c r="BA111" s="197">
        <v>0</v>
      </c>
      <c r="BB111" s="197">
        <v>0</v>
      </c>
      <c r="BC111" s="197">
        <v>0</v>
      </c>
      <c r="BD111" s="197">
        <v>0</v>
      </c>
      <c r="BE111" s="197">
        <v>0</v>
      </c>
      <c r="BF111" s="197">
        <v>0</v>
      </c>
      <c r="BG111" s="197">
        <v>0</v>
      </c>
      <c r="BH111" s="197">
        <v>0</v>
      </c>
      <c r="BI111" s="197">
        <f t="shared" si="44"/>
        <v>0</v>
      </c>
      <c r="BJ111" s="197">
        <v>0</v>
      </c>
      <c r="BK111" s="197">
        <v>0</v>
      </c>
      <c r="BL111" s="197">
        <v>0</v>
      </c>
      <c r="BM111" s="197">
        <v>0</v>
      </c>
      <c r="BN111" s="197">
        <v>0</v>
      </c>
      <c r="BO111" s="197">
        <v>0</v>
      </c>
      <c r="BP111" s="197">
        <v>0</v>
      </c>
      <c r="BQ111" s="197">
        <v>0</v>
      </c>
      <c r="BR111" s="197">
        <v>0</v>
      </c>
      <c r="BS111" s="197">
        <f t="shared" si="45"/>
        <v>0</v>
      </c>
      <c r="BT111" s="197">
        <v>0</v>
      </c>
      <c r="BU111" s="197">
        <v>0</v>
      </c>
      <c r="BV111" s="197">
        <v>0</v>
      </c>
      <c r="BW111" s="197">
        <v>0</v>
      </c>
      <c r="BX111" s="197">
        <v>0</v>
      </c>
      <c r="BY111" s="197">
        <v>0</v>
      </c>
      <c r="BZ111" s="197">
        <v>0</v>
      </c>
      <c r="CA111" s="197">
        <v>0</v>
      </c>
      <c r="CB111" s="197">
        <v>0</v>
      </c>
      <c r="CC111" s="198"/>
    </row>
    <row r="112" spans="2:81" ht="30">
      <c r="B112" s="500"/>
      <c r="C112" s="504"/>
      <c r="D112" s="466" t="s">
        <v>123</v>
      </c>
      <c r="E112" s="522">
        <f>SUM(M112:M123)</f>
        <v>0.2839789486270026</v>
      </c>
      <c r="F112" s="529" t="s">
        <v>107</v>
      </c>
      <c r="G112" s="529" t="s">
        <v>121</v>
      </c>
      <c r="H112" s="455">
        <v>26</v>
      </c>
      <c r="I112" s="588" t="s">
        <v>192</v>
      </c>
      <c r="J112" s="588" t="s">
        <v>191</v>
      </c>
      <c r="K112" s="595">
        <v>0.482</v>
      </c>
      <c r="L112" s="589">
        <v>0.53</v>
      </c>
      <c r="M112" s="469">
        <f>SUM(AA112:AA116)</f>
        <v>0.28340814034631</v>
      </c>
      <c r="N112" s="592">
        <v>0.482</v>
      </c>
      <c r="O112" s="589">
        <v>0.53</v>
      </c>
      <c r="P112" s="292">
        <v>106</v>
      </c>
      <c r="Q112" s="292" t="s">
        <v>164</v>
      </c>
      <c r="R112" s="292" t="s">
        <v>165</v>
      </c>
      <c r="S112" s="303"/>
      <c r="T112" s="303"/>
      <c r="U112" s="303" t="s">
        <v>156</v>
      </c>
      <c r="V112" s="303" t="s">
        <v>157</v>
      </c>
      <c r="W112" s="303" t="s">
        <v>154</v>
      </c>
      <c r="X112" s="303" t="s">
        <v>159</v>
      </c>
      <c r="Y112" s="303">
        <v>10</v>
      </c>
      <c r="Z112" s="303">
        <v>7</v>
      </c>
      <c r="AA112" s="327">
        <f t="shared" si="31"/>
        <v>0.2834041403463101</v>
      </c>
      <c r="AB112" s="328">
        <f>(100%/(SUM($AO$112:$AO$123))*AO112)*(SUM($AA$112:$AA$123))</f>
        <v>0</v>
      </c>
      <c r="AC112" s="319">
        <v>0</v>
      </c>
      <c r="AD112" s="319"/>
      <c r="AE112" s="328">
        <f>(100%/(SUM($AY$112:$AY$123))*AY112)*(SUM($AA$112:$AA$123))</f>
        <v>0</v>
      </c>
      <c r="AF112" s="319">
        <v>0</v>
      </c>
      <c r="AG112" s="319"/>
      <c r="AH112" s="328">
        <f>(100%/(SUM($BI$112:$BI$123))*BI112)*(SUM($AA$112:$AA$123))</f>
        <v>0.28362441810437206</v>
      </c>
      <c r="AI112" s="319">
        <v>3</v>
      </c>
      <c r="AJ112" s="319"/>
      <c r="AK112" s="328">
        <f>(100%/(SUM($BS$112:$BS$123))*BS112)*(SUM($AA$112:$AA$123))</f>
        <v>0.2837424965465471</v>
      </c>
      <c r="AL112" s="303">
        <v>4</v>
      </c>
      <c r="AM112" s="303"/>
      <c r="AN112" s="201">
        <f t="shared" si="41"/>
        <v>1000000000</v>
      </c>
      <c r="AO112" s="202">
        <f t="shared" si="42"/>
        <v>0</v>
      </c>
      <c r="AP112" s="202">
        <v>0</v>
      </c>
      <c r="AQ112" s="202">
        <v>0</v>
      </c>
      <c r="AR112" s="202">
        <v>0</v>
      </c>
      <c r="AS112" s="202">
        <v>0</v>
      </c>
      <c r="AT112" s="202">
        <v>0</v>
      </c>
      <c r="AU112" s="202">
        <v>0</v>
      </c>
      <c r="AV112" s="202">
        <v>0</v>
      </c>
      <c r="AW112" s="202">
        <v>0</v>
      </c>
      <c r="AX112" s="202">
        <v>0</v>
      </c>
      <c r="AY112" s="202">
        <f t="shared" si="43"/>
        <v>0</v>
      </c>
      <c r="AZ112" s="202">
        <v>0</v>
      </c>
      <c r="BA112" s="202">
        <v>0</v>
      </c>
      <c r="BB112" s="202">
        <v>0</v>
      </c>
      <c r="BC112" s="202">
        <v>0</v>
      </c>
      <c r="BD112" s="202">
        <v>0</v>
      </c>
      <c r="BE112" s="202">
        <v>0</v>
      </c>
      <c r="BF112" s="202">
        <v>0</v>
      </c>
      <c r="BG112" s="202">
        <v>0</v>
      </c>
      <c r="BH112" s="202">
        <v>0</v>
      </c>
      <c r="BI112" s="202">
        <f t="shared" si="44"/>
        <v>400000000</v>
      </c>
      <c r="BJ112" s="202">
        <v>0</v>
      </c>
      <c r="BK112" s="202">
        <v>0</v>
      </c>
      <c r="BL112" s="202">
        <v>400000000</v>
      </c>
      <c r="BM112" s="202">
        <v>0</v>
      </c>
      <c r="BN112" s="202">
        <v>0</v>
      </c>
      <c r="BO112" s="202">
        <v>0</v>
      </c>
      <c r="BP112" s="202">
        <v>0</v>
      </c>
      <c r="BQ112" s="202">
        <v>0</v>
      </c>
      <c r="BR112" s="202">
        <v>0</v>
      </c>
      <c r="BS112" s="202">
        <f t="shared" si="45"/>
        <v>600000000</v>
      </c>
      <c r="BT112" s="202">
        <v>0</v>
      </c>
      <c r="BU112" s="202">
        <v>0</v>
      </c>
      <c r="BV112" s="202">
        <v>600000000</v>
      </c>
      <c r="BW112" s="202">
        <v>0</v>
      </c>
      <c r="BX112" s="202">
        <v>0</v>
      </c>
      <c r="BY112" s="202">
        <v>0</v>
      </c>
      <c r="BZ112" s="202">
        <v>0</v>
      </c>
      <c r="CA112" s="202">
        <v>0</v>
      </c>
      <c r="CB112" s="202">
        <v>0</v>
      </c>
      <c r="CC112" s="203"/>
    </row>
    <row r="113" spans="2:81" ht="30">
      <c r="B113" s="500"/>
      <c r="C113" s="504"/>
      <c r="D113" s="541"/>
      <c r="E113" s="564"/>
      <c r="F113" s="456"/>
      <c r="G113" s="456"/>
      <c r="H113" s="449"/>
      <c r="I113" s="551"/>
      <c r="J113" s="551"/>
      <c r="K113" s="596"/>
      <c r="L113" s="590"/>
      <c r="M113" s="470"/>
      <c r="N113" s="593"/>
      <c r="O113" s="590"/>
      <c r="P113" s="293">
        <v>107</v>
      </c>
      <c r="Q113" s="293" t="s">
        <v>750</v>
      </c>
      <c r="R113" s="293" t="s">
        <v>749</v>
      </c>
      <c r="S113" s="286"/>
      <c r="T113" s="286"/>
      <c r="U113" s="286" t="s">
        <v>706</v>
      </c>
      <c r="V113" s="286" t="s">
        <v>571</v>
      </c>
      <c r="W113" s="286" t="s">
        <v>154</v>
      </c>
      <c r="X113" s="263" t="s">
        <v>159</v>
      </c>
      <c r="Y113" s="286">
        <v>3</v>
      </c>
      <c r="Z113" s="286">
        <v>6</v>
      </c>
      <c r="AA113" s="267">
        <f t="shared" si="31"/>
        <v>1E-06</v>
      </c>
      <c r="AB113" s="267">
        <f aca="true" t="shared" si="46" ref="AB113:AB123">(100%/(SUM($AO$112:$AO$123))*AO113)*(SUM($AA$112:$AA$123))</f>
        <v>0</v>
      </c>
      <c r="AC113" s="263">
        <v>1</v>
      </c>
      <c r="AD113" s="263"/>
      <c r="AE113" s="267">
        <f aca="true" t="shared" si="47" ref="AE113:AE123">(100%/(SUM($AY$112:$AY$123))*AY113)*(SUM($AA$112:$AA$123))</f>
        <v>0</v>
      </c>
      <c r="AF113" s="263">
        <v>1</v>
      </c>
      <c r="AG113" s="263"/>
      <c r="AH113" s="267">
        <f aca="true" t="shared" si="48" ref="AH113:AH123">(100%/(SUM($BI$112:$BI$123))*BI113)*(SUM($AA$112:$AA$123))</f>
        <v>0</v>
      </c>
      <c r="AI113" s="263">
        <v>2</v>
      </c>
      <c r="AJ113" s="263"/>
      <c r="AK113" s="267">
        <f aca="true" t="shared" si="49" ref="AK113:AK123">(100%/(SUM($BS$112:$BS$123))*BS113)*(SUM($AA$112:$AA$123))</f>
        <v>0</v>
      </c>
      <c r="AL113" s="286">
        <v>2</v>
      </c>
      <c r="AM113" s="286"/>
      <c r="AN113" s="205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7"/>
    </row>
    <row r="114" spans="2:81" ht="30">
      <c r="B114" s="500"/>
      <c r="C114" s="504"/>
      <c r="D114" s="541"/>
      <c r="E114" s="564"/>
      <c r="F114" s="456"/>
      <c r="G114" s="456"/>
      <c r="H114" s="449"/>
      <c r="I114" s="551"/>
      <c r="J114" s="551"/>
      <c r="K114" s="596"/>
      <c r="L114" s="590"/>
      <c r="M114" s="470"/>
      <c r="N114" s="593"/>
      <c r="O114" s="590"/>
      <c r="P114" s="293">
        <v>108</v>
      </c>
      <c r="Q114" s="293" t="s">
        <v>748</v>
      </c>
      <c r="R114" s="293" t="s">
        <v>747</v>
      </c>
      <c r="S114" s="286"/>
      <c r="T114" s="286"/>
      <c r="U114" s="286" t="s">
        <v>708</v>
      </c>
      <c r="V114" s="286" t="s">
        <v>709</v>
      </c>
      <c r="W114" s="286" t="s">
        <v>154</v>
      </c>
      <c r="X114" s="263" t="s">
        <v>159</v>
      </c>
      <c r="Y114" s="286">
        <v>1</v>
      </c>
      <c r="Z114" s="286">
        <v>4</v>
      </c>
      <c r="AA114" s="267">
        <f t="shared" si="31"/>
        <v>1E-06</v>
      </c>
      <c r="AB114" s="267">
        <f t="shared" si="46"/>
        <v>0</v>
      </c>
      <c r="AC114" s="263">
        <v>1</v>
      </c>
      <c r="AD114" s="263"/>
      <c r="AE114" s="267">
        <f t="shared" si="47"/>
        <v>0</v>
      </c>
      <c r="AF114" s="263">
        <v>1</v>
      </c>
      <c r="AG114" s="263"/>
      <c r="AH114" s="267">
        <f t="shared" si="48"/>
        <v>0</v>
      </c>
      <c r="AI114" s="263">
        <v>1</v>
      </c>
      <c r="AJ114" s="263"/>
      <c r="AK114" s="267">
        <f t="shared" si="49"/>
        <v>0</v>
      </c>
      <c r="AL114" s="286">
        <v>1</v>
      </c>
      <c r="AM114" s="286"/>
      <c r="AN114" s="205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7"/>
    </row>
    <row r="115" spans="2:81" ht="45">
      <c r="B115" s="500"/>
      <c r="C115" s="504"/>
      <c r="D115" s="467"/>
      <c r="E115" s="523"/>
      <c r="F115" s="447"/>
      <c r="G115" s="447"/>
      <c r="H115" s="449"/>
      <c r="I115" s="551"/>
      <c r="J115" s="551"/>
      <c r="K115" s="596"/>
      <c r="L115" s="590"/>
      <c r="M115" s="470"/>
      <c r="N115" s="593"/>
      <c r="O115" s="590"/>
      <c r="P115" s="293">
        <v>109</v>
      </c>
      <c r="Q115" s="262" t="s">
        <v>685</v>
      </c>
      <c r="R115" s="262" t="s">
        <v>683</v>
      </c>
      <c r="S115" s="263"/>
      <c r="T115" s="263"/>
      <c r="U115" s="263" t="s">
        <v>684</v>
      </c>
      <c r="V115" s="263" t="s">
        <v>677</v>
      </c>
      <c r="W115" s="263" t="s">
        <v>155</v>
      </c>
      <c r="X115" s="263" t="s">
        <v>159</v>
      </c>
      <c r="Y115" s="263">
        <v>209</v>
      </c>
      <c r="Z115" s="263">
        <v>209</v>
      </c>
      <c r="AA115" s="267">
        <f t="shared" si="31"/>
        <v>1E-06</v>
      </c>
      <c r="AB115" s="267">
        <f t="shared" si="46"/>
        <v>0</v>
      </c>
      <c r="AC115" s="263">
        <v>209</v>
      </c>
      <c r="AD115" s="263"/>
      <c r="AE115" s="267">
        <f t="shared" si="47"/>
        <v>0</v>
      </c>
      <c r="AF115" s="263">
        <v>209</v>
      </c>
      <c r="AG115" s="263"/>
      <c r="AH115" s="267">
        <f t="shared" si="48"/>
        <v>0</v>
      </c>
      <c r="AI115" s="263">
        <v>209</v>
      </c>
      <c r="AJ115" s="263"/>
      <c r="AK115" s="267">
        <f t="shared" si="49"/>
        <v>0</v>
      </c>
      <c r="AL115" s="263">
        <v>209</v>
      </c>
      <c r="AM115" s="263"/>
      <c r="AN115" s="130">
        <f t="shared" si="41"/>
        <v>0</v>
      </c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2"/>
    </row>
    <row r="116" spans="2:81" ht="30">
      <c r="B116" s="500"/>
      <c r="C116" s="504"/>
      <c r="D116" s="467"/>
      <c r="E116" s="523"/>
      <c r="F116" s="447"/>
      <c r="G116" s="447"/>
      <c r="H116" s="456"/>
      <c r="I116" s="454"/>
      <c r="J116" s="454"/>
      <c r="K116" s="568"/>
      <c r="L116" s="561"/>
      <c r="M116" s="564"/>
      <c r="N116" s="594"/>
      <c r="O116" s="561"/>
      <c r="P116" s="293">
        <v>110</v>
      </c>
      <c r="Q116" s="262"/>
      <c r="R116" s="262"/>
      <c r="S116" s="263"/>
      <c r="T116" s="263"/>
      <c r="U116" s="263" t="s">
        <v>710</v>
      </c>
      <c r="V116" s="263" t="s">
        <v>711</v>
      </c>
      <c r="W116" s="263" t="s">
        <v>158</v>
      </c>
      <c r="X116" s="263" t="s">
        <v>159</v>
      </c>
      <c r="Y116" s="263">
        <v>0</v>
      </c>
      <c r="Z116" s="263">
        <v>1</v>
      </c>
      <c r="AA116" s="267">
        <f t="shared" si="31"/>
        <v>1E-06</v>
      </c>
      <c r="AB116" s="267">
        <f t="shared" si="46"/>
        <v>0</v>
      </c>
      <c r="AC116" s="263">
        <v>0</v>
      </c>
      <c r="AD116" s="263"/>
      <c r="AE116" s="267">
        <f t="shared" si="47"/>
        <v>0</v>
      </c>
      <c r="AF116" s="263">
        <v>1</v>
      </c>
      <c r="AG116" s="263"/>
      <c r="AH116" s="267">
        <f t="shared" si="48"/>
        <v>0</v>
      </c>
      <c r="AI116" s="263">
        <v>0</v>
      </c>
      <c r="AJ116" s="263"/>
      <c r="AK116" s="267">
        <f t="shared" si="49"/>
        <v>0</v>
      </c>
      <c r="AL116" s="263">
        <v>0</v>
      </c>
      <c r="AM116" s="263"/>
      <c r="AN116" s="130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2"/>
    </row>
    <row r="117" spans="2:81" ht="45">
      <c r="B117" s="500"/>
      <c r="C117" s="504"/>
      <c r="D117" s="467"/>
      <c r="E117" s="523"/>
      <c r="F117" s="447"/>
      <c r="G117" s="447"/>
      <c r="H117" s="447">
        <v>27</v>
      </c>
      <c r="I117" s="452" t="s">
        <v>193</v>
      </c>
      <c r="J117" s="452" t="s">
        <v>191</v>
      </c>
      <c r="K117" s="591">
        <v>0.4686</v>
      </c>
      <c r="L117" s="457">
        <v>0.5</v>
      </c>
      <c r="M117" s="523">
        <f>SUM(AA117:AA119)</f>
        <v>3E-06</v>
      </c>
      <c r="N117" s="457">
        <v>0.48</v>
      </c>
      <c r="O117" s="457">
        <v>0.5</v>
      </c>
      <c r="P117" s="293">
        <v>111</v>
      </c>
      <c r="Q117" s="262" t="s">
        <v>678</v>
      </c>
      <c r="R117" s="262" t="s">
        <v>679</v>
      </c>
      <c r="S117" s="263"/>
      <c r="T117" s="263"/>
      <c r="U117" s="263" t="s">
        <v>676</v>
      </c>
      <c r="V117" s="263" t="s">
        <v>677</v>
      </c>
      <c r="W117" s="263" t="s">
        <v>155</v>
      </c>
      <c r="X117" s="263" t="s">
        <v>159</v>
      </c>
      <c r="Y117" s="263">
        <v>203</v>
      </c>
      <c r="Z117" s="263">
        <v>203</v>
      </c>
      <c r="AA117" s="267">
        <f t="shared" si="31"/>
        <v>1E-06</v>
      </c>
      <c r="AB117" s="267">
        <f t="shared" si="46"/>
        <v>0</v>
      </c>
      <c r="AC117" s="263">
        <v>203</v>
      </c>
      <c r="AD117" s="263"/>
      <c r="AE117" s="267">
        <f t="shared" si="47"/>
        <v>0</v>
      </c>
      <c r="AF117" s="263">
        <v>203</v>
      </c>
      <c r="AG117" s="263"/>
      <c r="AH117" s="267">
        <f t="shared" si="48"/>
        <v>0</v>
      </c>
      <c r="AI117" s="263">
        <v>203</v>
      </c>
      <c r="AJ117" s="263"/>
      <c r="AK117" s="267">
        <f t="shared" si="49"/>
        <v>0</v>
      </c>
      <c r="AL117" s="263">
        <v>203</v>
      </c>
      <c r="AM117" s="263"/>
      <c r="AN117" s="130">
        <f t="shared" si="41"/>
        <v>0</v>
      </c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2"/>
    </row>
    <row r="118" spans="2:81" ht="30">
      <c r="B118" s="500"/>
      <c r="C118" s="504"/>
      <c r="D118" s="467"/>
      <c r="E118" s="523"/>
      <c r="F118" s="447"/>
      <c r="G118" s="447"/>
      <c r="H118" s="447"/>
      <c r="I118" s="452"/>
      <c r="J118" s="452"/>
      <c r="K118" s="591"/>
      <c r="L118" s="457"/>
      <c r="M118" s="523"/>
      <c r="N118" s="457"/>
      <c r="O118" s="457"/>
      <c r="P118" s="293">
        <v>112</v>
      </c>
      <c r="Q118" s="262" t="s">
        <v>745</v>
      </c>
      <c r="R118" s="262" t="s">
        <v>746</v>
      </c>
      <c r="S118" s="263"/>
      <c r="T118" s="263"/>
      <c r="U118" s="286" t="s">
        <v>707</v>
      </c>
      <c r="V118" s="286" t="s">
        <v>571</v>
      </c>
      <c r="W118" s="286" t="s">
        <v>154</v>
      </c>
      <c r="X118" s="263" t="s">
        <v>159</v>
      </c>
      <c r="Y118" s="286">
        <v>3</v>
      </c>
      <c r="Z118" s="286">
        <v>6</v>
      </c>
      <c r="AA118" s="267">
        <f t="shared" si="31"/>
        <v>1E-06</v>
      </c>
      <c r="AB118" s="267">
        <f t="shared" si="46"/>
        <v>0</v>
      </c>
      <c r="AC118" s="263">
        <v>1</v>
      </c>
      <c r="AD118" s="263"/>
      <c r="AE118" s="267">
        <f t="shared" si="47"/>
        <v>0</v>
      </c>
      <c r="AF118" s="263">
        <v>1</v>
      </c>
      <c r="AG118" s="263"/>
      <c r="AH118" s="267">
        <f t="shared" si="48"/>
        <v>0</v>
      </c>
      <c r="AI118" s="263">
        <v>2</v>
      </c>
      <c r="AJ118" s="263"/>
      <c r="AK118" s="267">
        <f t="shared" si="49"/>
        <v>0</v>
      </c>
      <c r="AL118" s="263">
        <v>2</v>
      </c>
      <c r="AM118" s="263"/>
      <c r="AN118" s="130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2"/>
    </row>
    <row r="119" spans="2:81" ht="45">
      <c r="B119" s="500"/>
      <c r="C119" s="504"/>
      <c r="D119" s="467"/>
      <c r="E119" s="523"/>
      <c r="F119" s="447"/>
      <c r="G119" s="447"/>
      <c r="H119" s="447"/>
      <c r="I119" s="452"/>
      <c r="J119" s="452"/>
      <c r="K119" s="591"/>
      <c r="L119" s="457"/>
      <c r="M119" s="523"/>
      <c r="N119" s="457"/>
      <c r="O119" s="457"/>
      <c r="P119" s="293">
        <v>113</v>
      </c>
      <c r="Q119" s="262" t="s">
        <v>190</v>
      </c>
      <c r="R119" s="262" t="s">
        <v>189</v>
      </c>
      <c r="S119" s="263"/>
      <c r="T119" s="263"/>
      <c r="U119" s="263" t="s">
        <v>182</v>
      </c>
      <c r="V119" s="263" t="s">
        <v>120</v>
      </c>
      <c r="W119" s="263" t="s">
        <v>154</v>
      </c>
      <c r="X119" s="263" t="s">
        <v>159</v>
      </c>
      <c r="Y119" s="263">
        <v>0</v>
      </c>
      <c r="Z119" s="263">
        <v>1</v>
      </c>
      <c r="AA119" s="267">
        <f t="shared" si="31"/>
        <v>1E-06</v>
      </c>
      <c r="AB119" s="267">
        <f t="shared" si="46"/>
        <v>0</v>
      </c>
      <c r="AC119" s="263">
        <v>1</v>
      </c>
      <c r="AD119" s="263"/>
      <c r="AE119" s="267">
        <f t="shared" si="47"/>
        <v>0</v>
      </c>
      <c r="AF119" s="263">
        <v>0</v>
      </c>
      <c r="AG119" s="263"/>
      <c r="AH119" s="267">
        <f t="shared" si="48"/>
        <v>0</v>
      </c>
      <c r="AI119" s="263">
        <v>0</v>
      </c>
      <c r="AJ119" s="263"/>
      <c r="AK119" s="267">
        <f t="shared" si="49"/>
        <v>0</v>
      </c>
      <c r="AL119" s="263">
        <v>0</v>
      </c>
      <c r="AM119" s="263"/>
      <c r="AN119" s="130">
        <f t="shared" si="41"/>
        <v>0</v>
      </c>
      <c r="AO119" s="131">
        <f t="shared" si="42"/>
        <v>0</v>
      </c>
      <c r="AP119" s="131">
        <v>0</v>
      </c>
      <c r="AQ119" s="131">
        <v>0</v>
      </c>
      <c r="AR119" s="131">
        <v>0</v>
      </c>
      <c r="AS119" s="131">
        <v>0</v>
      </c>
      <c r="AT119" s="131">
        <v>0</v>
      </c>
      <c r="AU119" s="131">
        <v>0</v>
      </c>
      <c r="AV119" s="131">
        <v>0</v>
      </c>
      <c r="AW119" s="131">
        <v>0</v>
      </c>
      <c r="AX119" s="131">
        <v>0</v>
      </c>
      <c r="AY119" s="131">
        <f t="shared" si="43"/>
        <v>0</v>
      </c>
      <c r="AZ119" s="131">
        <v>0</v>
      </c>
      <c r="BA119" s="131">
        <v>0</v>
      </c>
      <c r="BB119" s="131">
        <v>0</v>
      </c>
      <c r="BC119" s="131">
        <v>0</v>
      </c>
      <c r="BD119" s="131">
        <v>0</v>
      </c>
      <c r="BE119" s="131">
        <v>0</v>
      </c>
      <c r="BF119" s="131">
        <v>0</v>
      </c>
      <c r="BG119" s="131">
        <v>0</v>
      </c>
      <c r="BH119" s="131">
        <v>0</v>
      </c>
      <c r="BI119" s="131">
        <f t="shared" si="44"/>
        <v>0</v>
      </c>
      <c r="BJ119" s="131">
        <v>0</v>
      </c>
      <c r="BK119" s="131">
        <v>0</v>
      </c>
      <c r="BL119" s="131">
        <v>0</v>
      </c>
      <c r="BM119" s="131">
        <v>0</v>
      </c>
      <c r="BN119" s="131">
        <v>0</v>
      </c>
      <c r="BO119" s="131">
        <v>0</v>
      </c>
      <c r="BP119" s="131">
        <v>0</v>
      </c>
      <c r="BQ119" s="131">
        <v>0</v>
      </c>
      <c r="BR119" s="131">
        <v>0</v>
      </c>
      <c r="BS119" s="131">
        <f t="shared" si="45"/>
        <v>0</v>
      </c>
      <c r="BT119" s="131">
        <v>0</v>
      </c>
      <c r="BU119" s="131">
        <v>0</v>
      </c>
      <c r="BV119" s="131">
        <v>0</v>
      </c>
      <c r="BW119" s="131">
        <v>0</v>
      </c>
      <c r="BX119" s="131">
        <v>0</v>
      </c>
      <c r="BY119" s="131">
        <v>0</v>
      </c>
      <c r="BZ119" s="131">
        <v>0</v>
      </c>
      <c r="CA119" s="131">
        <v>0</v>
      </c>
      <c r="CB119" s="131">
        <v>0</v>
      </c>
      <c r="CC119" s="132"/>
    </row>
    <row r="120" spans="2:81" ht="30">
      <c r="B120" s="500"/>
      <c r="C120" s="504"/>
      <c r="D120" s="467"/>
      <c r="E120" s="523"/>
      <c r="F120" s="447"/>
      <c r="G120" s="447" t="s">
        <v>109</v>
      </c>
      <c r="H120" s="447">
        <v>28</v>
      </c>
      <c r="I120" s="452" t="s">
        <v>753</v>
      </c>
      <c r="J120" s="452" t="s">
        <v>754</v>
      </c>
      <c r="K120" s="452">
        <v>6</v>
      </c>
      <c r="L120" s="452">
        <v>25</v>
      </c>
      <c r="M120" s="523">
        <f>SUM(AA120:AA123)</f>
        <v>0.0005678082806926202</v>
      </c>
      <c r="N120" s="452">
        <v>10</v>
      </c>
      <c r="O120" s="452">
        <v>25</v>
      </c>
      <c r="P120" s="293">
        <v>114</v>
      </c>
      <c r="Q120" s="262" t="s">
        <v>168</v>
      </c>
      <c r="R120" s="262" t="s">
        <v>169</v>
      </c>
      <c r="S120" s="263"/>
      <c r="T120" s="263"/>
      <c r="U120" s="263" t="s">
        <v>166</v>
      </c>
      <c r="V120" s="263" t="s">
        <v>167</v>
      </c>
      <c r="W120" s="263" t="s">
        <v>154</v>
      </c>
      <c r="X120" s="263" t="s">
        <v>159</v>
      </c>
      <c r="Y120" s="263">
        <v>2</v>
      </c>
      <c r="Z120" s="263">
        <v>8</v>
      </c>
      <c r="AA120" s="267">
        <f t="shared" si="31"/>
        <v>0.0002834041403463101</v>
      </c>
      <c r="AB120" s="267">
        <f t="shared" si="46"/>
        <v>0.14198947431350126</v>
      </c>
      <c r="AC120" s="263">
        <v>2</v>
      </c>
      <c r="AD120" s="263"/>
      <c r="AE120" s="267">
        <f t="shared" si="47"/>
        <v>0.14198947431350126</v>
      </c>
      <c r="AF120" s="263">
        <v>2</v>
      </c>
      <c r="AG120" s="263"/>
      <c r="AH120" s="267">
        <f t="shared" si="48"/>
        <v>0.00017726526131523255</v>
      </c>
      <c r="AI120" s="263">
        <v>2</v>
      </c>
      <c r="AJ120" s="263"/>
      <c r="AK120" s="267">
        <f t="shared" si="49"/>
        <v>0.00011822604022772794</v>
      </c>
      <c r="AL120" s="263">
        <v>2</v>
      </c>
      <c r="AM120" s="263"/>
      <c r="AN120" s="130">
        <f t="shared" si="41"/>
        <v>1000000</v>
      </c>
      <c r="AO120" s="131">
        <f t="shared" si="42"/>
        <v>250000</v>
      </c>
      <c r="AP120" s="131">
        <v>0</v>
      </c>
      <c r="AQ120" s="131">
        <v>0</v>
      </c>
      <c r="AR120" s="131">
        <v>250000</v>
      </c>
      <c r="AS120" s="131">
        <v>0</v>
      </c>
      <c r="AT120" s="131">
        <v>0</v>
      </c>
      <c r="AU120" s="131">
        <v>0</v>
      </c>
      <c r="AV120" s="131">
        <v>0</v>
      </c>
      <c r="AW120" s="131">
        <v>0</v>
      </c>
      <c r="AX120" s="131">
        <v>0</v>
      </c>
      <c r="AY120" s="131">
        <f t="shared" si="43"/>
        <v>250000</v>
      </c>
      <c r="AZ120" s="131">
        <v>0</v>
      </c>
      <c r="BA120" s="131">
        <v>0</v>
      </c>
      <c r="BB120" s="131">
        <v>250000</v>
      </c>
      <c r="BC120" s="131">
        <v>0</v>
      </c>
      <c r="BD120" s="131">
        <v>0</v>
      </c>
      <c r="BE120" s="131">
        <v>0</v>
      </c>
      <c r="BF120" s="131">
        <v>0</v>
      </c>
      <c r="BG120" s="131">
        <v>0</v>
      </c>
      <c r="BH120" s="131">
        <v>0</v>
      </c>
      <c r="BI120" s="131">
        <f t="shared" si="44"/>
        <v>250000</v>
      </c>
      <c r="BJ120" s="131">
        <v>0</v>
      </c>
      <c r="BK120" s="131">
        <v>0</v>
      </c>
      <c r="BL120" s="131">
        <v>250000</v>
      </c>
      <c r="BM120" s="131">
        <v>0</v>
      </c>
      <c r="BN120" s="131">
        <v>0</v>
      </c>
      <c r="BO120" s="131">
        <v>0</v>
      </c>
      <c r="BP120" s="131">
        <v>0</v>
      </c>
      <c r="BQ120" s="131">
        <v>0</v>
      </c>
      <c r="BR120" s="131">
        <v>0</v>
      </c>
      <c r="BS120" s="131">
        <f t="shared" si="45"/>
        <v>250000</v>
      </c>
      <c r="BT120" s="131">
        <v>0</v>
      </c>
      <c r="BU120" s="131">
        <v>0</v>
      </c>
      <c r="BV120" s="131">
        <v>250000</v>
      </c>
      <c r="BW120" s="131">
        <v>0</v>
      </c>
      <c r="BX120" s="131">
        <v>0</v>
      </c>
      <c r="BY120" s="131">
        <v>0</v>
      </c>
      <c r="BZ120" s="131">
        <v>0</v>
      </c>
      <c r="CA120" s="131">
        <v>0</v>
      </c>
      <c r="CB120" s="131">
        <v>0</v>
      </c>
      <c r="CC120" s="132"/>
    </row>
    <row r="121" spans="2:81" ht="30">
      <c r="B121" s="500"/>
      <c r="C121" s="504"/>
      <c r="D121" s="467"/>
      <c r="E121" s="523"/>
      <c r="F121" s="447"/>
      <c r="G121" s="447"/>
      <c r="H121" s="447"/>
      <c r="I121" s="452"/>
      <c r="J121" s="452"/>
      <c r="K121" s="452"/>
      <c r="L121" s="452"/>
      <c r="M121" s="523"/>
      <c r="N121" s="452"/>
      <c r="O121" s="452"/>
      <c r="P121" s="293">
        <v>115</v>
      </c>
      <c r="Q121" s="262" t="s">
        <v>171</v>
      </c>
      <c r="R121" s="262" t="s">
        <v>170</v>
      </c>
      <c r="S121" s="263"/>
      <c r="T121" s="263"/>
      <c r="U121" s="263" t="s">
        <v>110</v>
      </c>
      <c r="V121" s="263" t="s">
        <v>111</v>
      </c>
      <c r="W121" s="263" t="s">
        <v>154</v>
      </c>
      <c r="X121" s="263" t="s">
        <v>159</v>
      </c>
      <c r="Y121" s="263">
        <v>2</v>
      </c>
      <c r="Z121" s="263">
        <v>8</v>
      </c>
      <c r="AA121" s="267">
        <f t="shared" si="31"/>
        <v>0.00017004248420778609</v>
      </c>
      <c r="AB121" s="267">
        <f t="shared" si="46"/>
        <v>0.08519368458810075</v>
      </c>
      <c r="AC121" s="263">
        <v>2</v>
      </c>
      <c r="AD121" s="263"/>
      <c r="AE121" s="267">
        <f t="shared" si="47"/>
        <v>0.08519368458810075</v>
      </c>
      <c r="AF121" s="263">
        <v>2</v>
      </c>
      <c r="AG121" s="263"/>
      <c r="AH121" s="267">
        <f t="shared" si="48"/>
        <v>0.00010635915678913952</v>
      </c>
      <c r="AI121" s="263">
        <v>2</v>
      </c>
      <c r="AJ121" s="263"/>
      <c r="AK121" s="267">
        <f t="shared" si="49"/>
        <v>7.093562413663677E-05</v>
      </c>
      <c r="AL121" s="263">
        <v>2</v>
      </c>
      <c r="AM121" s="263"/>
      <c r="AN121" s="130">
        <f t="shared" si="41"/>
        <v>600000</v>
      </c>
      <c r="AO121" s="131">
        <f t="shared" si="42"/>
        <v>150000</v>
      </c>
      <c r="AP121" s="131">
        <v>0</v>
      </c>
      <c r="AQ121" s="131">
        <v>0</v>
      </c>
      <c r="AR121" s="131">
        <v>150000</v>
      </c>
      <c r="AS121" s="131">
        <v>0</v>
      </c>
      <c r="AT121" s="131">
        <v>0</v>
      </c>
      <c r="AU121" s="131">
        <v>0</v>
      </c>
      <c r="AV121" s="131">
        <v>0</v>
      </c>
      <c r="AW121" s="131">
        <v>0</v>
      </c>
      <c r="AX121" s="131">
        <v>0</v>
      </c>
      <c r="AY121" s="131">
        <f t="shared" si="43"/>
        <v>150000</v>
      </c>
      <c r="AZ121" s="131">
        <v>0</v>
      </c>
      <c r="BA121" s="131">
        <v>0</v>
      </c>
      <c r="BB121" s="131">
        <v>150000</v>
      </c>
      <c r="BC121" s="131">
        <v>0</v>
      </c>
      <c r="BD121" s="131">
        <v>0</v>
      </c>
      <c r="BE121" s="131">
        <v>0</v>
      </c>
      <c r="BF121" s="131">
        <v>0</v>
      </c>
      <c r="BG121" s="131">
        <v>0</v>
      </c>
      <c r="BH121" s="131">
        <v>0</v>
      </c>
      <c r="BI121" s="131">
        <f t="shared" si="44"/>
        <v>150000</v>
      </c>
      <c r="BJ121" s="131">
        <v>0</v>
      </c>
      <c r="BK121" s="131">
        <v>0</v>
      </c>
      <c r="BL121" s="131">
        <v>150000</v>
      </c>
      <c r="BM121" s="131">
        <v>0</v>
      </c>
      <c r="BN121" s="131">
        <v>0</v>
      </c>
      <c r="BO121" s="131">
        <v>0</v>
      </c>
      <c r="BP121" s="131">
        <v>0</v>
      </c>
      <c r="BQ121" s="131">
        <v>0</v>
      </c>
      <c r="BR121" s="131">
        <v>0</v>
      </c>
      <c r="BS121" s="131">
        <f t="shared" si="45"/>
        <v>150000</v>
      </c>
      <c r="BT121" s="131">
        <v>0</v>
      </c>
      <c r="BU121" s="131">
        <v>0</v>
      </c>
      <c r="BV121" s="131">
        <v>150000</v>
      </c>
      <c r="BW121" s="131">
        <v>0</v>
      </c>
      <c r="BX121" s="131">
        <v>0</v>
      </c>
      <c r="BY121" s="131">
        <v>0</v>
      </c>
      <c r="BZ121" s="131">
        <v>0</v>
      </c>
      <c r="CA121" s="131">
        <v>0</v>
      </c>
      <c r="CB121" s="131">
        <v>0</v>
      </c>
      <c r="CC121" s="132"/>
    </row>
    <row r="122" spans="2:81" ht="30">
      <c r="B122" s="500"/>
      <c r="C122" s="504"/>
      <c r="D122" s="467"/>
      <c r="E122" s="523"/>
      <c r="F122" s="447"/>
      <c r="G122" s="447"/>
      <c r="H122" s="447"/>
      <c r="I122" s="452"/>
      <c r="J122" s="452"/>
      <c r="K122" s="452"/>
      <c r="L122" s="452"/>
      <c r="M122" s="523"/>
      <c r="N122" s="452"/>
      <c r="O122" s="452"/>
      <c r="P122" s="293">
        <v>116</v>
      </c>
      <c r="Q122" s="262" t="s">
        <v>681</v>
      </c>
      <c r="R122" s="262" t="s">
        <v>682</v>
      </c>
      <c r="S122" s="263"/>
      <c r="T122" s="263"/>
      <c r="U122" s="263" t="s">
        <v>680</v>
      </c>
      <c r="V122" s="263" t="s">
        <v>677</v>
      </c>
      <c r="W122" s="263" t="s">
        <v>155</v>
      </c>
      <c r="X122" s="263" t="s">
        <v>159</v>
      </c>
      <c r="Y122" s="263">
        <v>206</v>
      </c>
      <c r="Z122" s="263">
        <v>206</v>
      </c>
      <c r="AA122" s="267">
        <f t="shared" si="31"/>
        <v>1E-06</v>
      </c>
      <c r="AB122" s="267">
        <f t="shared" si="46"/>
        <v>0</v>
      </c>
      <c r="AC122" s="263">
        <v>206</v>
      </c>
      <c r="AD122" s="263"/>
      <c r="AE122" s="267">
        <f t="shared" si="47"/>
        <v>0</v>
      </c>
      <c r="AF122" s="263">
        <v>206</v>
      </c>
      <c r="AG122" s="263"/>
      <c r="AH122" s="267">
        <f t="shared" si="48"/>
        <v>0</v>
      </c>
      <c r="AI122" s="263">
        <v>206</v>
      </c>
      <c r="AJ122" s="263"/>
      <c r="AK122" s="267">
        <f t="shared" si="49"/>
        <v>0</v>
      </c>
      <c r="AL122" s="263">
        <v>206</v>
      </c>
      <c r="AM122" s="263"/>
      <c r="AN122" s="130">
        <f t="shared" si="41"/>
        <v>0</v>
      </c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2"/>
    </row>
    <row r="123" spans="2:81" ht="30.75" thickBot="1">
      <c r="B123" s="500"/>
      <c r="C123" s="504"/>
      <c r="D123" s="528"/>
      <c r="E123" s="524"/>
      <c r="F123" s="448"/>
      <c r="G123" s="448"/>
      <c r="H123" s="448"/>
      <c r="I123" s="521"/>
      <c r="J123" s="521"/>
      <c r="K123" s="521"/>
      <c r="L123" s="521"/>
      <c r="M123" s="524"/>
      <c r="N123" s="521"/>
      <c r="O123" s="521"/>
      <c r="P123" s="294">
        <v>117</v>
      </c>
      <c r="Q123" s="294" t="s">
        <v>171</v>
      </c>
      <c r="R123" s="294" t="s">
        <v>170</v>
      </c>
      <c r="S123" s="284"/>
      <c r="T123" s="284"/>
      <c r="U123" s="284" t="s">
        <v>126</v>
      </c>
      <c r="V123" s="284" t="s">
        <v>127</v>
      </c>
      <c r="W123" s="284" t="s">
        <v>154</v>
      </c>
      <c r="X123" s="284" t="s">
        <v>159</v>
      </c>
      <c r="Y123" s="284">
        <v>0</v>
      </c>
      <c r="Z123" s="284">
        <v>8</v>
      </c>
      <c r="AA123" s="331">
        <f t="shared" si="31"/>
        <v>0.00011336165613852405</v>
      </c>
      <c r="AB123" s="332">
        <f t="shared" si="46"/>
        <v>0.056795789725400496</v>
      </c>
      <c r="AC123" s="285">
        <v>2</v>
      </c>
      <c r="AD123" s="285"/>
      <c r="AE123" s="332">
        <f t="shared" si="47"/>
        <v>0.056795789725400496</v>
      </c>
      <c r="AF123" s="285">
        <v>2</v>
      </c>
      <c r="AG123" s="285"/>
      <c r="AH123" s="332">
        <f t="shared" si="48"/>
        <v>7.090610452609301E-05</v>
      </c>
      <c r="AI123" s="285">
        <v>2</v>
      </c>
      <c r="AJ123" s="285"/>
      <c r="AK123" s="332">
        <f t="shared" si="49"/>
        <v>4.729041609109118E-05</v>
      </c>
      <c r="AL123" s="284">
        <v>2</v>
      </c>
      <c r="AM123" s="284"/>
      <c r="AN123" s="209">
        <f t="shared" si="41"/>
        <v>400000</v>
      </c>
      <c r="AO123" s="210">
        <f t="shared" si="42"/>
        <v>100000</v>
      </c>
      <c r="AP123" s="210">
        <v>0</v>
      </c>
      <c r="AQ123" s="210">
        <v>0</v>
      </c>
      <c r="AR123" s="210">
        <v>100000</v>
      </c>
      <c r="AS123" s="210">
        <v>0</v>
      </c>
      <c r="AT123" s="210">
        <v>0</v>
      </c>
      <c r="AU123" s="210">
        <v>0</v>
      </c>
      <c r="AV123" s="210">
        <v>0</v>
      </c>
      <c r="AW123" s="210">
        <v>0</v>
      </c>
      <c r="AX123" s="210">
        <v>0</v>
      </c>
      <c r="AY123" s="210">
        <f t="shared" si="43"/>
        <v>100000</v>
      </c>
      <c r="AZ123" s="210">
        <v>0</v>
      </c>
      <c r="BA123" s="210">
        <v>0</v>
      </c>
      <c r="BB123" s="210">
        <v>100000</v>
      </c>
      <c r="BC123" s="210">
        <v>0</v>
      </c>
      <c r="BD123" s="210">
        <v>0</v>
      </c>
      <c r="BE123" s="210">
        <v>0</v>
      </c>
      <c r="BF123" s="210">
        <v>0</v>
      </c>
      <c r="BG123" s="210">
        <v>0</v>
      </c>
      <c r="BH123" s="210">
        <v>0</v>
      </c>
      <c r="BI123" s="210">
        <f t="shared" si="44"/>
        <v>100000</v>
      </c>
      <c r="BJ123" s="210">
        <v>0</v>
      </c>
      <c r="BK123" s="210">
        <v>0</v>
      </c>
      <c r="BL123" s="210">
        <v>100000</v>
      </c>
      <c r="BM123" s="210">
        <v>0</v>
      </c>
      <c r="BN123" s="210">
        <v>0</v>
      </c>
      <c r="BO123" s="210">
        <v>0</v>
      </c>
      <c r="BP123" s="210">
        <v>0</v>
      </c>
      <c r="BQ123" s="210">
        <v>0</v>
      </c>
      <c r="BR123" s="210">
        <v>0</v>
      </c>
      <c r="BS123" s="210">
        <f t="shared" si="45"/>
        <v>100000</v>
      </c>
      <c r="BT123" s="210">
        <v>0</v>
      </c>
      <c r="BU123" s="210">
        <v>0</v>
      </c>
      <c r="BV123" s="210">
        <v>100000</v>
      </c>
      <c r="BW123" s="210">
        <v>0</v>
      </c>
      <c r="BX123" s="210">
        <v>0</v>
      </c>
      <c r="BY123" s="210">
        <v>0</v>
      </c>
      <c r="BZ123" s="210">
        <v>0</v>
      </c>
      <c r="CA123" s="210">
        <v>0</v>
      </c>
      <c r="CB123" s="210">
        <v>0</v>
      </c>
      <c r="CC123" s="211"/>
    </row>
    <row r="124" spans="2:81" ht="30">
      <c r="B124" s="500"/>
      <c r="C124" s="504"/>
      <c r="D124" s="517" t="s">
        <v>457</v>
      </c>
      <c r="E124" s="519">
        <f>SUM(M124)</f>
        <v>0.002267233122770481</v>
      </c>
      <c r="F124" s="484" t="s">
        <v>458</v>
      </c>
      <c r="G124" s="519" t="s">
        <v>458</v>
      </c>
      <c r="H124" s="484">
        <v>29</v>
      </c>
      <c r="I124" s="512" t="s">
        <v>459</v>
      </c>
      <c r="J124" s="512" t="s">
        <v>460</v>
      </c>
      <c r="K124" s="512">
        <v>5896</v>
      </c>
      <c r="L124" s="512">
        <v>5896</v>
      </c>
      <c r="M124" s="519">
        <f>SUM(AA124:AA126)</f>
        <v>0.002267233122770481</v>
      </c>
      <c r="N124" s="512">
        <v>2948</v>
      </c>
      <c r="O124" s="512">
        <v>5896</v>
      </c>
      <c r="P124" s="271">
        <v>118</v>
      </c>
      <c r="Q124" s="271" t="s">
        <v>742</v>
      </c>
      <c r="R124" s="271" t="s">
        <v>461</v>
      </c>
      <c r="S124" s="245"/>
      <c r="T124" s="245"/>
      <c r="U124" s="245" t="s">
        <v>462</v>
      </c>
      <c r="V124" s="245" t="s">
        <v>463</v>
      </c>
      <c r="W124" s="245" t="s">
        <v>203</v>
      </c>
      <c r="X124" s="245" t="s">
        <v>159</v>
      </c>
      <c r="Y124" s="116">
        <v>0</v>
      </c>
      <c r="Z124" s="245">
        <v>8</v>
      </c>
      <c r="AA124" s="268">
        <f t="shared" si="31"/>
        <v>0.0005668082806926202</v>
      </c>
      <c r="AB124" s="143">
        <f>(100%/(SUM($AO$124:$AO$126))*AO124)*(SUM($AA$124:$AA$126))</f>
        <v>0.0005668082806926202</v>
      </c>
      <c r="AC124" s="317">
        <v>2</v>
      </c>
      <c r="AD124" s="317"/>
      <c r="AE124" s="143">
        <f>(100%/(SUM($AY$124:$AY$126))*AY124)*(SUM($AA$124:$AA$126))</f>
        <v>0.0005668082806926202</v>
      </c>
      <c r="AF124" s="317">
        <v>2</v>
      </c>
      <c r="AG124" s="317"/>
      <c r="AH124" s="143">
        <f>(100%/(SUM($BI$124:$BI$126))*BI124)*(SUM($AA$124:$AA$126))</f>
        <v>0.0005668082806926202</v>
      </c>
      <c r="AI124" s="317">
        <v>2</v>
      </c>
      <c r="AJ124" s="317"/>
      <c r="AK124" s="143">
        <f>(100%/(SUM($BS$124:$BS$126))*BS124)*(SUM($AA$124:$AA$126))</f>
        <v>0.0005668082806926202</v>
      </c>
      <c r="AL124" s="245">
        <v>2</v>
      </c>
      <c r="AM124" s="245"/>
      <c r="AN124" s="117">
        <f aca="true" t="shared" si="50" ref="AN124:AN141">AO124+AY124+BI124+BS124</f>
        <v>2000000</v>
      </c>
      <c r="AO124" s="118">
        <f t="shared" si="42"/>
        <v>500000</v>
      </c>
      <c r="AP124" s="118"/>
      <c r="AQ124" s="118"/>
      <c r="AR124" s="118">
        <v>500000</v>
      </c>
      <c r="AS124" s="118"/>
      <c r="AT124" s="118"/>
      <c r="AU124" s="118"/>
      <c r="AV124" s="118"/>
      <c r="AW124" s="118"/>
      <c r="AX124" s="118"/>
      <c r="AY124" s="118">
        <f t="shared" si="43"/>
        <v>500000</v>
      </c>
      <c r="AZ124" s="118"/>
      <c r="BA124" s="118"/>
      <c r="BB124" s="118">
        <v>500000</v>
      </c>
      <c r="BC124" s="118"/>
      <c r="BD124" s="118"/>
      <c r="BE124" s="118"/>
      <c r="BF124" s="118"/>
      <c r="BG124" s="118"/>
      <c r="BH124" s="118"/>
      <c r="BI124" s="118">
        <f t="shared" si="44"/>
        <v>500000</v>
      </c>
      <c r="BJ124" s="118"/>
      <c r="BK124" s="118"/>
      <c r="BL124" s="118">
        <v>500000</v>
      </c>
      <c r="BM124" s="118"/>
      <c r="BN124" s="118"/>
      <c r="BO124" s="118"/>
      <c r="BP124" s="118"/>
      <c r="BQ124" s="118"/>
      <c r="BR124" s="118"/>
      <c r="BS124" s="118">
        <f t="shared" si="45"/>
        <v>500000</v>
      </c>
      <c r="BT124" s="118"/>
      <c r="BU124" s="118"/>
      <c r="BV124" s="118">
        <v>500000</v>
      </c>
      <c r="BW124" s="118"/>
      <c r="BX124" s="118"/>
      <c r="BY124" s="118"/>
      <c r="BZ124" s="118"/>
      <c r="CA124" s="118"/>
      <c r="CB124" s="118"/>
      <c r="CC124" s="119"/>
    </row>
    <row r="125" spans="2:81" ht="31.5">
      <c r="B125" s="500"/>
      <c r="C125" s="504"/>
      <c r="D125" s="542"/>
      <c r="E125" s="543"/>
      <c r="F125" s="544"/>
      <c r="G125" s="543"/>
      <c r="H125" s="544"/>
      <c r="I125" s="539"/>
      <c r="J125" s="539"/>
      <c r="K125" s="539"/>
      <c r="L125" s="539"/>
      <c r="M125" s="543"/>
      <c r="N125" s="539"/>
      <c r="O125" s="539"/>
      <c r="P125" s="272">
        <v>119</v>
      </c>
      <c r="Q125" s="272" t="s">
        <v>743</v>
      </c>
      <c r="R125" s="272" t="s">
        <v>464</v>
      </c>
      <c r="S125" s="246"/>
      <c r="T125" s="246"/>
      <c r="U125" s="246" t="s">
        <v>465</v>
      </c>
      <c r="V125" s="246" t="s">
        <v>466</v>
      </c>
      <c r="W125" s="246" t="s">
        <v>203</v>
      </c>
      <c r="X125" s="246" t="s">
        <v>159</v>
      </c>
      <c r="Y125" s="92">
        <v>0</v>
      </c>
      <c r="Z125" s="246">
        <v>2</v>
      </c>
      <c r="AA125" s="269">
        <f t="shared" si="31"/>
        <v>0.0011336165613852404</v>
      </c>
      <c r="AB125" s="269">
        <f>(100%/(SUM($AO$124:$AO$126))*AO125)*(SUM($AA$124:$AA$126))</f>
        <v>0.0011336165613852404</v>
      </c>
      <c r="AC125" s="246">
        <v>0</v>
      </c>
      <c r="AD125" s="246"/>
      <c r="AE125" s="269">
        <f>(100%/(SUM($AY$124:$AY$126))*AY125)*(SUM($AA$124:$AA$126))</f>
        <v>0.0011336165613852404</v>
      </c>
      <c r="AF125" s="246">
        <v>1</v>
      </c>
      <c r="AG125" s="246"/>
      <c r="AH125" s="269">
        <f>(100%/(SUM($BI$124:$BI$126))*BI125)*(SUM($AA$124:$AA$126))</f>
        <v>0.0011336165613852404</v>
      </c>
      <c r="AI125" s="246">
        <v>1</v>
      </c>
      <c r="AJ125" s="246"/>
      <c r="AK125" s="269">
        <f>(100%/(SUM($BS$124:$BS$126))*BS125)*(SUM($AA$124:$AA$126))</f>
        <v>0.0011336165613852404</v>
      </c>
      <c r="AL125" s="246">
        <v>0</v>
      </c>
      <c r="AM125" s="246"/>
      <c r="AN125" s="83">
        <f t="shared" si="50"/>
        <v>4000000</v>
      </c>
      <c r="AO125" s="84">
        <f t="shared" si="42"/>
        <v>1000000</v>
      </c>
      <c r="AP125" s="84"/>
      <c r="AQ125" s="84"/>
      <c r="AR125" s="84">
        <v>1000000</v>
      </c>
      <c r="AS125" s="84"/>
      <c r="AT125" s="84"/>
      <c r="AU125" s="84"/>
      <c r="AV125" s="84"/>
      <c r="AW125" s="84"/>
      <c r="AX125" s="84"/>
      <c r="AY125" s="84">
        <f t="shared" si="43"/>
        <v>1000000</v>
      </c>
      <c r="AZ125" s="84"/>
      <c r="BA125" s="84"/>
      <c r="BB125" s="84">
        <v>1000000</v>
      </c>
      <c r="BC125" s="84"/>
      <c r="BD125" s="84"/>
      <c r="BE125" s="84"/>
      <c r="BF125" s="84"/>
      <c r="BG125" s="84"/>
      <c r="BH125" s="84"/>
      <c r="BI125" s="84">
        <f t="shared" si="44"/>
        <v>1000000</v>
      </c>
      <c r="BJ125" s="84"/>
      <c r="BK125" s="84"/>
      <c r="BL125" s="84">
        <v>1000000</v>
      </c>
      <c r="BM125" s="84"/>
      <c r="BN125" s="84"/>
      <c r="BO125" s="84"/>
      <c r="BP125" s="84"/>
      <c r="BQ125" s="84"/>
      <c r="BR125" s="84"/>
      <c r="BS125" s="84">
        <f t="shared" si="45"/>
        <v>1000000</v>
      </c>
      <c r="BT125" s="84"/>
      <c r="BU125" s="84"/>
      <c r="BV125" s="84">
        <v>1000000</v>
      </c>
      <c r="BW125" s="84"/>
      <c r="BX125" s="84"/>
      <c r="BY125" s="84"/>
      <c r="BZ125" s="84"/>
      <c r="CA125" s="84"/>
      <c r="CB125" s="84"/>
      <c r="CC125" s="85"/>
    </row>
    <row r="126" spans="2:81" ht="32.25" thickBot="1">
      <c r="B126" s="501"/>
      <c r="C126" s="505"/>
      <c r="D126" s="518"/>
      <c r="E126" s="520"/>
      <c r="F126" s="486"/>
      <c r="G126" s="520"/>
      <c r="H126" s="486"/>
      <c r="I126" s="513"/>
      <c r="J126" s="513"/>
      <c r="K126" s="513"/>
      <c r="L126" s="513"/>
      <c r="M126" s="520"/>
      <c r="N126" s="513"/>
      <c r="O126" s="513"/>
      <c r="P126" s="273">
        <v>120</v>
      </c>
      <c r="Q126" s="273" t="s">
        <v>744</v>
      </c>
      <c r="R126" s="273" t="s">
        <v>467</v>
      </c>
      <c r="S126" s="247"/>
      <c r="T126" s="247"/>
      <c r="U126" s="247" t="s">
        <v>468</v>
      </c>
      <c r="V126" s="247" t="s">
        <v>469</v>
      </c>
      <c r="W126" s="247" t="s">
        <v>203</v>
      </c>
      <c r="X126" s="247" t="s">
        <v>159</v>
      </c>
      <c r="Y126" s="107">
        <v>0</v>
      </c>
      <c r="Z126" s="247">
        <v>4</v>
      </c>
      <c r="AA126" s="270">
        <f t="shared" si="31"/>
        <v>0.0005668082806926202</v>
      </c>
      <c r="AB126" s="270">
        <f>(100%/(SUM($AO$124:$AO$126))*AO126)*(SUM($AA$124:$AA$126))</f>
        <v>0.0005668082806926202</v>
      </c>
      <c r="AC126" s="247">
        <v>1</v>
      </c>
      <c r="AD126" s="247"/>
      <c r="AE126" s="270">
        <f>(100%/(SUM($AY$124:$AY$126))*AY126)*(SUM($AA$124:$AA$126))</f>
        <v>0.0005668082806926202</v>
      </c>
      <c r="AF126" s="247">
        <v>1</v>
      </c>
      <c r="AG126" s="247"/>
      <c r="AH126" s="270">
        <f>(100%/(SUM($BI$124:$BI$126))*BI126)*(SUM($AA$124:$AA$126))</f>
        <v>0.0005668082806926202</v>
      </c>
      <c r="AI126" s="247">
        <v>1</v>
      </c>
      <c r="AJ126" s="247"/>
      <c r="AK126" s="270">
        <f>(100%/(SUM($BS$124:$BS$126))*BS126)*(SUM($AA$124:$AA$126))</f>
        <v>0.0005668082806926202</v>
      </c>
      <c r="AL126" s="247">
        <v>1</v>
      </c>
      <c r="AM126" s="247"/>
      <c r="AN126" s="108">
        <f t="shared" si="50"/>
        <v>2000000</v>
      </c>
      <c r="AO126" s="109">
        <f t="shared" si="42"/>
        <v>500000</v>
      </c>
      <c r="AP126" s="109"/>
      <c r="AQ126" s="109"/>
      <c r="AR126" s="109">
        <v>500000</v>
      </c>
      <c r="AS126" s="109"/>
      <c r="AT126" s="109"/>
      <c r="AU126" s="109"/>
      <c r="AV126" s="109"/>
      <c r="AW126" s="109"/>
      <c r="AX126" s="109"/>
      <c r="AY126" s="109">
        <f t="shared" si="43"/>
        <v>500000</v>
      </c>
      <c r="AZ126" s="109"/>
      <c r="BA126" s="109"/>
      <c r="BB126" s="109">
        <v>500000</v>
      </c>
      <c r="BC126" s="109"/>
      <c r="BD126" s="109"/>
      <c r="BE126" s="109"/>
      <c r="BF126" s="109"/>
      <c r="BG126" s="109"/>
      <c r="BH126" s="109"/>
      <c r="BI126" s="109">
        <f t="shared" si="44"/>
        <v>500000</v>
      </c>
      <c r="BJ126" s="109"/>
      <c r="BK126" s="109"/>
      <c r="BL126" s="109">
        <v>500000</v>
      </c>
      <c r="BM126" s="109"/>
      <c r="BN126" s="109"/>
      <c r="BO126" s="109"/>
      <c r="BP126" s="109"/>
      <c r="BQ126" s="109"/>
      <c r="BR126" s="109"/>
      <c r="BS126" s="109">
        <f t="shared" si="45"/>
        <v>500000</v>
      </c>
      <c r="BT126" s="109"/>
      <c r="BU126" s="109"/>
      <c r="BV126" s="109">
        <v>500000</v>
      </c>
      <c r="BW126" s="109"/>
      <c r="BX126" s="109"/>
      <c r="BY126" s="109"/>
      <c r="BZ126" s="109"/>
      <c r="CA126" s="109"/>
      <c r="CB126" s="109"/>
      <c r="CC126" s="110"/>
    </row>
    <row r="127" spans="2:81" ht="45">
      <c r="B127" s="498" t="s">
        <v>521</v>
      </c>
      <c r="C127" s="502">
        <f>SUM(E127:E149)</f>
        <v>2.100226723312277E-05</v>
      </c>
      <c r="D127" s="584" t="s">
        <v>470</v>
      </c>
      <c r="E127" s="493">
        <f>SUM(M127:M141)</f>
        <v>1.4001133616561385E-05</v>
      </c>
      <c r="F127" s="531" t="s">
        <v>471</v>
      </c>
      <c r="G127" s="493" t="s">
        <v>472</v>
      </c>
      <c r="H127" s="531">
        <v>30</v>
      </c>
      <c r="I127" s="532" t="s">
        <v>473</v>
      </c>
      <c r="J127" s="532" t="s">
        <v>474</v>
      </c>
      <c r="K127" s="538">
        <v>0</v>
      </c>
      <c r="L127" s="532">
        <v>1</v>
      </c>
      <c r="M127" s="493">
        <f>SUM(AA127:AA130)</f>
        <v>3.0011336165613854E-06</v>
      </c>
      <c r="N127" s="532">
        <v>0.5</v>
      </c>
      <c r="O127" s="532">
        <v>1</v>
      </c>
      <c r="P127" s="251">
        <v>121</v>
      </c>
      <c r="Q127" s="251" t="s">
        <v>738</v>
      </c>
      <c r="R127" s="251" t="s">
        <v>475</v>
      </c>
      <c r="S127" s="274"/>
      <c r="T127" s="274"/>
      <c r="U127" s="274" t="s">
        <v>476</v>
      </c>
      <c r="V127" s="274" t="s">
        <v>650</v>
      </c>
      <c r="W127" s="274" t="s">
        <v>203</v>
      </c>
      <c r="X127" s="274" t="s">
        <v>477</v>
      </c>
      <c r="Y127" s="274">
        <v>0</v>
      </c>
      <c r="Z127" s="274">
        <v>1</v>
      </c>
      <c r="AA127" s="253">
        <f t="shared" si="31"/>
        <v>1.1336165613852405E-09</v>
      </c>
      <c r="AB127" s="248">
        <f>(100%/(SUM($AO$127:$AO$141))*AO127)*(SUM($AA$127:$AA$141))</f>
        <v>1.4001133616561389E-05</v>
      </c>
      <c r="AC127" s="274">
        <v>0</v>
      </c>
      <c r="AD127" s="274"/>
      <c r="AE127" s="248">
        <f>(100%/(SUM($AY$127:$AY$141))*AY127)*(SUM($AA$127:$AA$141))</f>
        <v>1.4001133616561389E-05</v>
      </c>
      <c r="AF127" s="274">
        <v>1</v>
      </c>
      <c r="AG127" s="274"/>
      <c r="AH127" s="248">
        <f>(100%/(SUM($BI$127:$BI$141))*BI127)*(SUM($AA$127:$AA$141))</f>
        <v>1.4001133616561389E-05</v>
      </c>
      <c r="AI127" s="274">
        <v>0</v>
      </c>
      <c r="AJ127" s="274"/>
      <c r="AK127" s="248">
        <f>(100%/(SUM($BS$127:$BS$141))*BS127)*(SUM($AA$127:$AA$141))</f>
        <v>1.4001133616561389E-05</v>
      </c>
      <c r="AL127" s="274">
        <v>0</v>
      </c>
      <c r="AM127" s="274"/>
      <c r="AN127" s="126">
        <f t="shared" si="50"/>
        <v>4</v>
      </c>
      <c r="AO127" s="127">
        <v>1</v>
      </c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>
        <v>1</v>
      </c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>
        <v>1</v>
      </c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>
        <v>1</v>
      </c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8"/>
    </row>
    <row r="128" spans="2:81" ht="31.5">
      <c r="B128" s="500"/>
      <c r="C128" s="504"/>
      <c r="D128" s="571"/>
      <c r="E128" s="475"/>
      <c r="F128" s="476"/>
      <c r="G128" s="475"/>
      <c r="H128" s="476"/>
      <c r="I128" s="463"/>
      <c r="J128" s="463"/>
      <c r="K128" s="463"/>
      <c r="L128" s="463"/>
      <c r="M128" s="475"/>
      <c r="N128" s="463"/>
      <c r="O128" s="463"/>
      <c r="P128" s="252">
        <v>122</v>
      </c>
      <c r="Q128" s="252" t="s">
        <v>738</v>
      </c>
      <c r="R128" s="252" t="s">
        <v>475</v>
      </c>
      <c r="S128" s="257"/>
      <c r="T128" s="257"/>
      <c r="U128" s="257" t="s">
        <v>478</v>
      </c>
      <c r="V128" s="257" t="s">
        <v>479</v>
      </c>
      <c r="W128" s="257" t="s">
        <v>203</v>
      </c>
      <c r="X128" s="257" t="s">
        <v>477</v>
      </c>
      <c r="Y128" s="257">
        <v>0</v>
      </c>
      <c r="Z128" s="257">
        <v>1</v>
      </c>
      <c r="AA128" s="249">
        <f t="shared" si="31"/>
        <v>1E-06</v>
      </c>
      <c r="AB128" s="248">
        <f aca="true" t="shared" si="51" ref="AB128:AB141">(100%/(SUM($AO$127:$AO$141))*AO128)*(SUM($AA$127:$AA$141))</f>
        <v>0</v>
      </c>
      <c r="AC128" s="257">
        <v>0</v>
      </c>
      <c r="AD128" s="257"/>
      <c r="AE128" s="248">
        <f aca="true" t="shared" si="52" ref="AE128:AE141">(100%/(SUM($AY$127:$AY$141))*AY128)*(SUM($AA$127:$AA$141))</f>
        <v>0</v>
      </c>
      <c r="AF128" s="257">
        <v>1</v>
      </c>
      <c r="AG128" s="257"/>
      <c r="AH128" s="248">
        <f aca="true" t="shared" si="53" ref="AH128:AH141">(100%/(SUM($BI$127:$BI$141))*BI128)*(SUM($AA$127:$AA$141))</f>
        <v>0</v>
      </c>
      <c r="AI128" s="257">
        <v>0</v>
      </c>
      <c r="AJ128" s="257"/>
      <c r="AK128" s="248">
        <f aca="true" t="shared" si="54" ref="AK128:AK141">(100%/(SUM($BS$127:$BS$141))*BS128)*(SUM($AA$127:$AA$141))</f>
        <v>0</v>
      </c>
      <c r="AL128" s="257">
        <v>0</v>
      </c>
      <c r="AM128" s="257"/>
      <c r="AN128" s="89">
        <f t="shared" si="50"/>
        <v>0</v>
      </c>
      <c r="AO128" s="90">
        <f t="shared" si="42"/>
        <v>0</v>
      </c>
      <c r="AP128" s="90"/>
      <c r="AQ128" s="90"/>
      <c r="AR128" s="90"/>
      <c r="AS128" s="90"/>
      <c r="AT128" s="90"/>
      <c r="AU128" s="90"/>
      <c r="AV128" s="90"/>
      <c r="AW128" s="90"/>
      <c r="AX128" s="90"/>
      <c r="AY128" s="90">
        <f t="shared" si="43"/>
        <v>0</v>
      </c>
      <c r="AZ128" s="90"/>
      <c r="BA128" s="90"/>
      <c r="BB128" s="90"/>
      <c r="BC128" s="90"/>
      <c r="BD128" s="90"/>
      <c r="BE128" s="90"/>
      <c r="BF128" s="90"/>
      <c r="BG128" s="90"/>
      <c r="BH128" s="90"/>
      <c r="BI128" s="90">
        <f t="shared" si="44"/>
        <v>0</v>
      </c>
      <c r="BJ128" s="90"/>
      <c r="BK128" s="90"/>
      <c r="BL128" s="90"/>
      <c r="BM128" s="90"/>
      <c r="BN128" s="90"/>
      <c r="BO128" s="90"/>
      <c r="BP128" s="90"/>
      <c r="BQ128" s="90"/>
      <c r="BR128" s="90"/>
      <c r="BS128" s="90">
        <f t="shared" si="45"/>
        <v>0</v>
      </c>
      <c r="BT128" s="90"/>
      <c r="BU128" s="90"/>
      <c r="BV128" s="90"/>
      <c r="BW128" s="90"/>
      <c r="BX128" s="90"/>
      <c r="BY128" s="90"/>
      <c r="BZ128" s="90"/>
      <c r="CA128" s="90"/>
      <c r="CB128" s="90"/>
      <c r="CC128" s="91"/>
    </row>
    <row r="129" spans="2:81" ht="45">
      <c r="B129" s="500"/>
      <c r="C129" s="504"/>
      <c r="D129" s="571"/>
      <c r="E129" s="475"/>
      <c r="F129" s="476"/>
      <c r="G129" s="475"/>
      <c r="H129" s="476"/>
      <c r="I129" s="463"/>
      <c r="J129" s="463"/>
      <c r="K129" s="463"/>
      <c r="L129" s="463"/>
      <c r="M129" s="475"/>
      <c r="N129" s="463"/>
      <c r="O129" s="463"/>
      <c r="P129" s="252">
        <v>123</v>
      </c>
      <c r="Q129" s="252" t="s">
        <v>738</v>
      </c>
      <c r="R129" s="252" t="s">
        <v>475</v>
      </c>
      <c r="S129" s="257"/>
      <c r="T129" s="257"/>
      <c r="U129" s="257" t="s">
        <v>480</v>
      </c>
      <c r="V129" s="257" t="s">
        <v>481</v>
      </c>
      <c r="W129" s="257" t="s">
        <v>203</v>
      </c>
      <c r="X129" s="257" t="s">
        <v>477</v>
      </c>
      <c r="Y129" s="257">
        <v>0</v>
      </c>
      <c r="Z129" s="257">
        <v>1</v>
      </c>
      <c r="AA129" s="249">
        <f t="shared" si="31"/>
        <v>1E-06</v>
      </c>
      <c r="AB129" s="248">
        <f t="shared" si="51"/>
        <v>0</v>
      </c>
      <c r="AC129" s="257">
        <v>0</v>
      </c>
      <c r="AD129" s="257"/>
      <c r="AE129" s="248">
        <f t="shared" si="52"/>
        <v>0</v>
      </c>
      <c r="AF129" s="257">
        <v>1</v>
      </c>
      <c r="AG129" s="257"/>
      <c r="AH129" s="248">
        <f t="shared" si="53"/>
        <v>0</v>
      </c>
      <c r="AI129" s="257">
        <v>0</v>
      </c>
      <c r="AJ129" s="257"/>
      <c r="AK129" s="248">
        <f t="shared" si="54"/>
        <v>0</v>
      </c>
      <c r="AL129" s="257">
        <v>0</v>
      </c>
      <c r="AM129" s="257"/>
      <c r="AN129" s="89">
        <f t="shared" si="50"/>
        <v>0</v>
      </c>
      <c r="AO129" s="90">
        <f t="shared" si="42"/>
        <v>0</v>
      </c>
      <c r="AP129" s="90"/>
      <c r="AQ129" s="90"/>
      <c r="AR129" s="90"/>
      <c r="AS129" s="90"/>
      <c r="AT129" s="90"/>
      <c r="AU129" s="90"/>
      <c r="AV129" s="90"/>
      <c r="AW129" s="90"/>
      <c r="AX129" s="90"/>
      <c r="AY129" s="90">
        <f t="shared" si="43"/>
        <v>0</v>
      </c>
      <c r="AZ129" s="90"/>
      <c r="BA129" s="90"/>
      <c r="BB129" s="90"/>
      <c r="BC129" s="90"/>
      <c r="BD129" s="90"/>
      <c r="BE129" s="90"/>
      <c r="BF129" s="90"/>
      <c r="BG129" s="90"/>
      <c r="BH129" s="90"/>
      <c r="BI129" s="90">
        <f t="shared" si="44"/>
        <v>0</v>
      </c>
      <c r="BJ129" s="90"/>
      <c r="BK129" s="90"/>
      <c r="BL129" s="90"/>
      <c r="BM129" s="90"/>
      <c r="BN129" s="90"/>
      <c r="BO129" s="90"/>
      <c r="BP129" s="90"/>
      <c r="BQ129" s="90"/>
      <c r="BR129" s="90"/>
      <c r="BS129" s="90">
        <f t="shared" si="45"/>
        <v>0</v>
      </c>
      <c r="BT129" s="90"/>
      <c r="BU129" s="90"/>
      <c r="BV129" s="90"/>
      <c r="BW129" s="90"/>
      <c r="BX129" s="90"/>
      <c r="BY129" s="90"/>
      <c r="BZ129" s="90"/>
      <c r="CA129" s="90"/>
      <c r="CB129" s="90"/>
      <c r="CC129" s="91"/>
    </row>
    <row r="130" spans="2:81" ht="45">
      <c r="B130" s="500"/>
      <c r="C130" s="504"/>
      <c r="D130" s="571"/>
      <c r="E130" s="475"/>
      <c r="F130" s="476"/>
      <c r="G130" s="475"/>
      <c r="H130" s="476"/>
      <c r="I130" s="463"/>
      <c r="J130" s="463"/>
      <c r="K130" s="463"/>
      <c r="L130" s="463"/>
      <c r="M130" s="475"/>
      <c r="N130" s="463"/>
      <c r="O130" s="463"/>
      <c r="P130" s="252">
        <v>124</v>
      </c>
      <c r="Q130" s="252" t="s">
        <v>738</v>
      </c>
      <c r="R130" s="252" t="s">
        <v>475</v>
      </c>
      <c r="S130" s="257"/>
      <c r="T130" s="257"/>
      <c r="U130" s="257" t="s">
        <v>482</v>
      </c>
      <c r="V130" s="257" t="s">
        <v>483</v>
      </c>
      <c r="W130" s="257" t="s">
        <v>203</v>
      </c>
      <c r="X130" s="257" t="s">
        <v>477</v>
      </c>
      <c r="Y130" s="257">
        <v>0</v>
      </c>
      <c r="Z130" s="257">
        <v>1</v>
      </c>
      <c r="AA130" s="249">
        <f t="shared" si="31"/>
        <v>1E-06</v>
      </c>
      <c r="AB130" s="248">
        <f t="shared" si="51"/>
        <v>0</v>
      </c>
      <c r="AC130" s="257">
        <v>0</v>
      </c>
      <c r="AD130" s="257"/>
      <c r="AE130" s="248">
        <f t="shared" si="52"/>
        <v>0</v>
      </c>
      <c r="AF130" s="257">
        <v>0</v>
      </c>
      <c r="AG130" s="257"/>
      <c r="AH130" s="248">
        <f t="shared" si="53"/>
        <v>0</v>
      </c>
      <c r="AI130" s="257">
        <v>1</v>
      </c>
      <c r="AJ130" s="257"/>
      <c r="AK130" s="248">
        <f t="shared" si="54"/>
        <v>0</v>
      </c>
      <c r="AL130" s="257">
        <v>0</v>
      </c>
      <c r="AM130" s="257"/>
      <c r="AN130" s="89">
        <f t="shared" si="50"/>
        <v>0</v>
      </c>
      <c r="AO130" s="90">
        <f t="shared" si="42"/>
        <v>0</v>
      </c>
      <c r="AP130" s="90"/>
      <c r="AQ130" s="90"/>
      <c r="AR130" s="90"/>
      <c r="AS130" s="90"/>
      <c r="AT130" s="90"/>
      <c r="AU130" s="90"/>
      <c r="AV130" s="90"/>
      <c r="AW130" s="90"/>
      <c r="AX130" s="90"/>
      <c r="AY130" s="90">
        <f t="shared" si="43"/>
        <v>0</v>
      </c>
      <c r="AZ130" s="90"/>
      <c r="BA130" s="90"/>
      <c r="BB130" s="90"/>
      <c r="BC130" s="90"/>
      <c r="BD130" s="90"/>
      <c r="BE130" s="90"/>
      <c r="BF130" s="90"/>
      <c r="BG130" s="90"/>
      <c r="BH130" s="90"/>
      <c r="BI130" s="90">
        <f t="shared" si="44"/>
        <v>0</v>
      </c>
      <c r="BJ130" s="90"/>
      <c r="BK130" s="90"/>
      <c r="BL130" s="90"/>
      <c r="BM130" s="90"/>
      <c r="BN130" s="90"/>
      <c r="BO130" s="90"/>
      <c r="BP130" s="90"/>
      <c r="BQ130" s="90"/>
      <c r="BR130" s="90"/>
      <c r="BS130" s="90">
        <f t="shared" si="45"/>
        <v>0</v>
      </c>
      <c r="BT130" s="90"/>
      <c r="BU130" s="90"/>
      <c r="BV130" s="90"/>
      <c r="BW130" s="90"/>
      <c r="BX130" s="90"/>
      <c r="BY130" s="90"/>
      <c r="BZ130" s="90"/>
      <c r="CA130" s="90"/>
      <c r="CB130" s="90"/>
      <c r="CC130" s="91"/>
    </row>
    <row r="131" spans="2:81" ht="31.5">
      <c r="B131" s="500"/>
      <c r="C131" s="504"/>
      <c r="D131" s="571"/>
      <c r="E131" s="475"/>
      <c r="F131" s="476"/>
      <c r="G131" s="475" t="s">
        <v>484</v>
      </c>
      <c r="H131" s="476">
        <v>31</v>
      </c>
      <c r="I131" s="463" t="s">
        <v>485</v>
      </c>
      <c r="J131" s="463" t="s">
        <v>486</v>
      </c>
      <c r="K131" s="463">
        <v>3537</v>
      </c>
      <c r="L131" s="537">
        <v>0.8</v>
      </c>
      <c r="M131" s="475">
        <f>SUM(AA131:AA134)</f>
        <v>4E-06</v>
      </c>
      <c r="N131" s="537">
        <v>0.4</v>
      </c>
      <c r="O131" s="537">
        <v>0.8</v>
      </c>
      <c r="P131" s="252">
        <v>125</v>
      </c>
      <c r="Q131" s="252" t="s">
        <v>740</v>
      </c>
      <c r="R131" s="252" t="s">
        <v>487</v>
      </c>
      <c r="S131" s="257"/>
      <c r="T131" s="257"/>
      <c r="U131" s="257" t="s">
        <v>488</v>
      </c>
      <c r="V131" s="257" t="s">
        <v>489</v>
      </c>
      <c r="W131" s="257" t="s">
        <v>203</v>
      </c>
      <c r="X131" s="257" t="s">
        <v>477</v>
      </c>
      <c r="Y131" s="257">
        <v>3537</v>
      </c>
      <c r="Z131" s="258">
        <v>0.8</v>
      </c>
      <c r="AA131" s="249">
        <f t="shared" si="31"/>
        <v>1E-06</v>
      </c>
      <c r="AB131" s="248">
        <f t="shared" si="51"/>
        <v>0</v>
      </c>
      <c r="AC131" s="258">
        <v>0.2</v>
      </c>
      <c r="AD131" s="257"/>
      <c r="AE131" s="248">
        <f t="shared" si="52"/>
        <v>0</v>
      </c>
      <c r="AF131" s="374">
        <v>0.2</v>
      </c>
      <c r="AG131" s="257"/>
      <c r="AH131" s="248">
        <f t="shared" si="53"/>
        <v>0</v>
      </c>
      <c r="AI131" s="374">
        <v>0.2</v>
      </c>
      <c r="AJ131" s="257"/>
      <c r="AK131" s="248">
        <f t="shared" si="54"/>
        <v>0</v>
      </c>
      <c r="AL131" s="374">
        <v>0.2</v>
      </c>
      <c r="AM131" s="257"/>
      <c r="AN131" s="89">
        <f t="shared" si="50"/>
        <v>0</v>
      </c>
      <c r="AO131" s="90">
        <f t="shared" si="42"/>
        <v>0</v>
      </c>
      <c r="AP131" s="90"/>
      <c r="AQ131" s="90"/>
      <c r="AR131" s="90"/>
      <c r="AS131" s="90"/>
      <c r="AT131" s="90"/>
      <c r="AU131" s="90"/>
      <c r="AV131" s="90"/>
      <c r="AW131" s="90"/>
      <c r="AX131" s="90"/>
      <c r="AY131" s="90">
        <f t="shared" si="43"/>
        <v>0</v>
      </c>
      <c r="AZ131" s="90"/>
      <c r="BA131" s="90"/>
      <c r="BB131" s="90"/>
      <c r="BC131" s="90"/>
      <c r="BD131" s="90"/>
      <c r="BE131" s="90"/>
      <c r="BF131" s="90"/>
      <c r="BG131" s="90"/>
      <c r="BH131" s="90"/>
      <c r="BI131" s="90">
        <f t="shared" si="44"/>
        <v>0</v>
      </c>
      <c r="BJ131" s="90"/>
      <c r="BK131" s="90"/>
      <c r="BL131" s="90"/>
      <c r="BM131" s="90"/>
      <c r="BN131" s="90"/>
      <c r="BO131" s="90"/>
      <c r="BP131" s="90"/>
      <c r="BQ131" s="90"/>
      <c r="BR131" s="90"/>
      <c r="BS131" s="90">
        <f t="shared" si="45"/>
        <v>0</v>
      </c>
      <c r="BT131" s="90"/>
      <c r="BU131" s="90"/>
      <c r="BV131" s="90"/>
      <c r="BW131" s="90"/>
      <c r="BX131" s="90"/>
      <c r="BY131" s="90"/>
      <c r="BZ131" s="90"/>
      <c r="CA131" s="90"/>
      <c r="CB131" s="90"/>
      <c r="CC131" s="91"/>
    </row>
    <row r="132" spans="2:81" ht="75">
      <c r="B132" s="500"/>
      <c r="C132" s="504"/>
      <c r="D132" s="571"/>
      <c r="E132" s="475"/>
      <c r="F132" s="476"/>
      <c r="G132" s="475"/>
      <c r="H132" s="476"/>
      <c r="I132" s="463"/>
      <c r="J132" s="463"/>
      <c r="K132" s="463"/>
      <c r="L132" s="537"/>
      <c r="M132" s="475"/>
      <c r="N132" s="537"/>
      <c r="O132" s="537"/>
      <c r="P132" s="252">
        <v>126</v>
      </c>
      <c r="Q132" s="252" t="s">
        <v>740</v>
      </c>
      <c r="R132" s="252" t="s">
        <v>487</v>
      </c>
      <c r="S132" s="257"/>
      <c r="T132" s="257"/>
      <c r="U132" s="257" t="s">
        <v>490</v>
      </c>
      <c r="V132" s="371" t="s">
        <v>491</v>
      </c>
      <c r="W132" s="257" t="s">
        <v>203</v>
      </c>
      <c r="X132" s="257" t="s">
        <v>477</v>
      </c>
      <c r="Y132" s="257">
        <v>3537</v>
      </c>
      <c r="Z132" s="258">
        <v>0.8</v>
      </c>
      <c r="AA132" s="249">
        <f t="shared" si="31"/>
        <v>1E-06</v>
      </c>
      <c r="AB132" s="248">
        <f t="shared" si="51"/>
        <v>0</v>
      </c>
      <c r="AC132" s="258">
        <v>0.2</v>
      </c>
      <c r="AD132" s="257"/>
      <c r="AE132" s="248">
        <f t="shared" si="52"/>
        <v>0</v>
      </c>
      <c r="AF132" s="374">
        <v>0.2</v>
      </c>
      <c r="AG132" s="257"/>
      <c r="AH132" s="248">
        <f t="shared" si="53"/>
        <v>0</v>
      </c>
      <c r="AI132" s="374">
        <v>0.2</v>
      </c>
      <c r="AJ132" s="257"/>
      <c r="AK132" s="248">
        <f t="shared" si="54"/>
        <v>0</v>
      </c>
      <c r="AL132" s="374">
        <v>0.2</v>
      </c>
      <c r="AM132" s="257"/>
      <c r="AN132" s="89">
        <f t="shared" si="50"/>
        <v>0</v>
      </c>
      <c r="AO132" s="90">
        <f t="shared" si="42"/>
        <v>0</v>
      </c>
      <c r="AP132" s="90"/>
      <c r="AQ132" s="90"/>
      <c r="AR132" s="90"/>
      <c r="AS132" s="90"/>
      <c r="AT132" s="90"/>
      <c r="AU132" s="90"/>
      <c r="AV132" s="90"/>
      <c r="AW132" s="90"/>
      <c r="AX132" s="90"/>
      <c r="AY132" s="90">
        <f t="shared" si="43"/>
        <v>0</v>
      </c>
      <c r="AZ132" s="90"/>
      <c r="BA132" s="90"/>
      <c r="BB132" s="90"/>
      <c r="BC132" s="90"/>
      <c r="BD132" s="90"/>
      <c r="BE132" s="90"/>
      <c r="BF132" s="90"/>
      <c r="BG132" s="90"/>
      <c r="BH132" s="90"/>
      <c r="BI132" s="90">
        <f t="shared" si="44"/>
        <v>0</v>
      </c>
      <c r="BJ132" s="90"/>
      <c r="BK132" s="90"/>
      <c r="BL132" s="90"/>
      <c r="BM132" s="90"/>
      <c r="BN132" s="90"/>
      <c r="BO132" s="90"/>
      <c r="BP132" s="90"/>
      <c r="BQ132" s="90"/>
      <c r="BR132" s="90"/>
      <c r="BS132" s="90">
        <f t="shared" si="45"/>
        <v>0</v>
      </c>
      <c r="BT132" s="90"/>
      <c r="BU132" s="90"/>
      <c r="BV132" s="90"/>
      <c r="BW132" s="90"/>
      <c r="BX132" s="90"/>
      <c r="BY132" s="90"/>
      <c r="BZ132" s="90"/>
      <c r="CA132" s="90"/>
      <c r="CB132" s="90"/>
      <c r="CC132" s="91"/>
    </row>
    <row r="133" spans="2:81" ht="31.5">
      <c r="B133" s="500"/>
      <c r="C133" s="504"/>
      <c r="D133" s="571"/>
      <c r="E133" s="475"/>
      <c r="F133" s="476"/>
      <c r="G133" s="475"/>
      <c r="H133" s="476"/>
      <c r="I133" s="463"/>
      <c r="J133" s="463"/>
      <c r="K133" s="463"/>
      <c r="L133" s="537"/>
      <c r="M133" s="475"/>
      <c r="N133" s="537"/>
      <c r="O133" s="537"/>
      <c r="P133" s="252">
        <v>127</v>
      </c>
      <c r="Q133" s="252" t="s">
        <v>740</v>
      </c>
      <c r="R133" s="252" t="s">
        <v>487</v>
      </c>
      <c r="S133" s="257"/>
      <c r="T133" s="257"/>
      <c r="U133" s="257" t="s">
        <v>492</v>
      </c>
      <c r="V133" s="257" t="s">
        <v>493</v>
      </c>
      <c r="W133" s="257" t="s">
        <v>203</v>
      </c>
      <c r="X133" s="257" t="s">
        <v>477</v>
      </c>
      <c r="Y133" s="257">
        <v>3537</v>
      </c>
      <c r="Z133" s="257">
        <v>3537</v>
      </c>
      <c r="AA133" s="249">
        <f t="shared" si="31"/>
        <v>1E-06</v>
      </c>
      <c r="AB133" s="248">
        <f t="shared" si="51"/>
        <v>0</v>
      </c>
      <c r="AC133" s="257">
        <v>537</v>
      </c>
      <c r="AD133" s="257"/>
      <c r="AE133" s="248">
        <f t="shared" si="52"/>
        <v>0</v>
      </c>
      <c r="AF133" s="257">
        <v>1000</v>
      </c>
      <c r="AG133" s="257"/>
      <c r="AH133" s="248">
        <f t="shared" si="53"/>
        <v>0</v>
      </c>
      <c r="AI133" s="257">
        <v>1000</v>
      </c>
      <c r="AJ133" s="257"/>
      <c r="AK133" s="248">
        <f t="shared" si="54"/>
        <v>0</v>
      </c>
      <c r="AL133" s="257">
        <v>1000</v>
      </c>
      <c r="AM133" s="257"/>
      <c r="AN133" s="89">
        <f t="shared" si="50"/>
        <v>0</v>
      </c>
      <c r="AO133" s="90">
        <f t="shared" si="42"/>
        <v>0</v>
      </c>
      <c r="AP133" s="90"/>
      <c r="AQ133" s="90"/>
      <c r="AR133" s="90"/>
      <c r="AS133" s="90"/>
      <c r="AT133" s="90"/>
      <c r="AU133" s="90"/>
      <c r="AV133" s="90"/>
      <c r="AW133" s="90"/>
      <c r="AX133" s="90"/>
      <c r="AY133" s="90">
        <f t="shared" si="43"/>
        <v>0</v>
      </c>
      <c r="AZ133" s="90"/>
      <c r="BA133" s="90"/>
      <c r="BB133" s="90"/>
      <c r="BC133" s="90"/>
      <c r="BD133" s="90"/>
      <c r="BE133" s="90"/>
      <c r="BF133" s="90"/>
      <c r="BG133" s="90"/>
      <c r="BH133" s="90"/>
      <c r="BI133" s="90">
        <f t="shared" si="44"/>
        <v>0</v>
      </c>
      <c r="BJ133" s="90"/>
      <c r="BK133" s="90"/>
      <c r="BL133" s="90"/>
      <c r="BM133" s="90"/>
      <c r="BN133" s="90"/>
      <c r="BO133" s="90"/>
      <c r="BP133" s="90"/>
      <c r="BQ133" s="90"/>
      <c r="BR133" s="90"/>
      <c r="BS133" s="90">
        <f t="shared" si="45"/>
        <v>0</v>
      </c>
      <c r="BT133" s="90"/>
      <c r="BU133" s="90"/>
      <c r="BV133" s="90"/>
      <c r="BW133" s="90"/>
      <c r="BX133" s="90"/>
      <c r="BY133" s="90"/>
      <c r="BZ133" s="90"/>
      <c r="CA133" s="90"/>
      <c r="CB133" s="90"/>
      <c r="CC133" s="91"/>
    </row>
    <row r="134" spans="2:81" ht="105">
      <c r="B134" s="500"/>
      <c r="C134" s="504"/>
      <c r="D134" s="571"/>
      <c r="E134" s="475"/>
      <c r="F134" s="476"/>
      <c r="G134" s="475"/>
      <c r="H134" s="476"/>
      <c r="I134" s="463"/>
      <c r="J134" s="463"/>
      <c r="K134" s="463"/>
      <c r="L134" s="537"/>
      <c r="M134" s="475"/>
      <c r="N134" s="537"/>
      <c r="O134" s="537"/>
      <c r="P134" s="252">
        <v>128</v>
      </c>
      <c r="Q134" s="252" t="s">
        <v>740</v>
      </c>
      <c r="R134" s="252" t="s">
        <v>487</v>
      </c>
      <c r="S134" s="257"/>
      <c r="T134" s="257"/>
      <c r="U134" s="257" t="s">
        <v>494</v>
      </c>
      <c r="V134" s="257" t="s">
        <v>495</v>
      </c>
      <c r="W134" s="257" t="s">
        <v>203</v>
      </c>
      <c r="X134" s="257" t="s">
        <v>477</v>
      </c>
      <c r="Y134" s="260">
        <v>0</v>
      </c>
      <c r="Z134" s="257">
        <v>4</v>
      </c>
      <c r="AA134" s="249">
        <f t="shared" si="31"/>
        <v>1E-06</v>
      </c>
      <c r="AB134" s="248">
        <f t="shared" si="51"/>
        <v>0</v>
      </c>
      <c r="AC134" s="257">
        <v>1</v>
      </c>
      <c r="AD134" s="257"/>
      <c r="AE134" s="248">
        <f t="shared" si="52"/>
        <v>0</v>
      </c>
      <c r="AF134" s="257">
        <v>1</v>
      </c>
      <c r="AG134" s="257"/>
      <c r="AH134" s="248">
        <f t="shared" si="53"/>
        <v>0</v>
      </c>
      <c r="AI134" s="257">
        <v>1</v>
      </c>
      <c r="AJ134" s="257"/>
      <c r="AK134" s="248">
        <f t="shared" si="54"/>
        <v>0</v>
      </c>
      <c r="AL134" s="257">
        <v>1</v>
      </c>
      <c r="AM134" s="257"/>
      <c r="AN134" s="89">
        <f t="shared" si="50"/>
        <v>0</v>
      </c>
      <c r="AO134" s="90">
        <f t="shared" si="42"/>
        <v>0</v>
      </c>
      <c r="AP134" s="90"/>
      <c r="AQ134" s="90"/>
      <c r="AR134" s="90"/>
      <c r="AS134" s="90"/>
      <c r="AT134" s="90"/>
      <c r="AU134" s="90"/>
      <c r="AV134" s="90"/>
      <c r="AW134" s="90"/>
      <c r="AX134" s="90"/>
      <c r="AY134" s="90">
        <f t="shared" si="43"/>
        <v>0</v>
      </c>
      <c r="AZ134" s="90"/>
      <c r="BA134" s="90"/>
      <c r="BB134" s="90"/>
      <c r="BC134" s="90"/>
      <c r="BD134" s="90"/>
      <c r="BE134" s="90"/>
      <c r="BF134" s="90"/>
      <c r="BG134" s="90"/>
      <c r="BH134" s="90"/>
      <c r="BI134" s="90">
        <f t="shared" si="44"/>
        <v>0</v>
      </c>
      <c r="BJ134" s="90"/>
      <c r="BK134" s="90"/>
      <c r="BL134" s="90"/>
      <c r="BM134" s="90"/>
      <c r="BN134" s="90"/>
      <c r="BO134" s="90"/>
      <c r="BP134" s="90"/>
      <c r="BQ134" s="90"/>
      <c r="BR134" s="90"/>
      <c r="BS134" s="90">
        <f t="shared" si="45"/>
        <v>0</v>
      </c>
      <c r="BT134" s="90"/>
      <c r="BU134" s="90"/>
      <c r="BV134" s="90"/>
      <c r="BW134" s="90"/>
      <c r="BX134" s="90"/>
      <c r="BY134" s="90"/>
      <c r="BZ134" s="90"/>
      <c r="CA134" s="90"/>
      <c r="CB134" s="90"/>
      <c r="CC134" s="91"/>
    </row>
    <row r="135" spans="2:81" ht="75">
      <c r="B135" s="500"/>
      <c r="C135" s="504"/>
      <c r="D135" s="571"/>
      <c r="E135" s="475"/>
      <c r="F135" s="476" t="s">
        <v>780</v>
      </c>
      <c r="G135" s="475" t="s">
        <v>496</v>
      </c>
      <c r="H135" s="476">
        <v>32</v>
      </c>
      <c r="I135" s="463" t="s">
        <v>497</v>
      </c>
      <c r="J135" s="463" t="s">
        <v>498</v>
      </c>
      <c r="K135" s="536">
        <v>0</v>
      </c>
      <c r="L135" s="463">
        <v>4</v>
      </c>
      <c r="M135" s="475">
        <f>SUM(AA135:AA140)</f>
        <v>5.999999999999999E-06</v>
      </c>
      <c r="N135" s="463">
        <v>2</v>
      </c>
      <c r="O135" s="463">
        <v>4</v>
      </c>
      <c r="P135" s="252">
        <v>129</v>
      </c>
      <c r="Q135" s="252" t="s">
        <v>741</v>
      </c>
      <c r="R135" s="252" t="s">
        <v>499</v>
      </c>
      <c r="S135" s="257"/>
      <c r="T135" s="257"/>
      <c r="U135" s="257" t="s">
        <v>500</v>
      </c>
      <c r="V135" s="257" t="s">
        <v>501</v>
      </c>
      <c r="W135" s="257" t="s">
        <v>203</v>
      </c>
      <c r="X135" s="257" t="s">
        <v>477</v>
      </c>
      <c r="Y135" s="260">
        <v>0</v>
      </c>
      <c r="Z135" s="257">
        <v>2</v>
      </c>
      <c r="AA135" s="249">
        <f t="shared" si="31"/>
        <v>1E-06</v>
      </c>
      <c r="AB135" s="248">
        <f t="shared" si="51"/>
        <v>0</v>
      </c>
      <c r="AC135" s="257">
        <v>0</v>
      </c>
      <c r="AD135" s="257"/>
      <c r="AE135" s="248">
        <f t="shared" si="52"/>
        <v>0</v>
      </c>
      <c r="AF135" s="257">
        <v>1</v>
      </c>
      <c r="AG135" s="257"/>
      <c r="AH135" s="248">
        <f t="shared" si="53"/>
        <v>0</v>
      </c>
      <c r="AI135" s="257">
        <v>0</v>
      </c>
      <c r="AJ135" s="257"/>
      <c r="AK135" s="248">
        <f t="shared" si="54"/>
        <v>0</v>
      </c>
      <c r="AL135" s="257">
        <v>1</v>
      </c>
      <c r="AM135" s="257"/>
      <c r="AN135" s="89">
        <f t="shared" si="50"/>
        <v>0</v>
      </c>
      <c r="AO135" s="90">
        <f t="shared" si="42"/>
        <v>0</v>
      </c>
      <c r="AP135" s="90"/>
      <c r="AQ135" s="90"/>
      <c r="AR135" s="90"/>
      <c r="AS135" s="90"/>
      <c r="AT135" s="90"/>
      <c r="AU135" s="90"/>
      <c r="AV135" s="90"/>
      <c r="AW135" s="90"/>
      <c r="AX135" s="90"/>
      <c r="AY135" s="90">
        <f t="shared" si="43"/>
        <v>0</v>
      </c>
      <c r="AZ135" s="90"/>
      <c r="BA135" s="90"/>
      <c r="BB135" s="90"/>
      <c r="BC135" s="90"/>
      <c r="BD135" s="90"/>
      <c r="BE135" s="90"/>
      <c r="BF135" s="90"/>
      <c r="BG135" s="90"/>
      <c r="BH135" s="90"/>
      <c r="BI135" s="90">
        <f t="shared" si="44"/>
        <v>0</v>
      </c>
      <c r="BJ135" s="90"/>
      <c r="BK135" s="90"/>
      <c r="BL135" s="90"/>
      <c r="BM135" s="90"/>
      <c r="BN135" s="90"/>
      <c r="BO135" s="90"/>
      <c r="BP135" s="90"/>
      <c r="BQ135" s="90"/>
      <c r="BR135" s="90"/>
      <c r="BS135" s="90">
        <f t="shared" si="45"/>
        <v>0</v>
      </c>
      <c r="BT135" s="90"/>
      <c r="BU135" s="90"/>
      <c r="BV135" s="90"/>
      <c r="BW135" s="90"/>
      <c r="BX135" s="90"/>
      <c r="BY135" s="90"/>
      <c r="BZ135" s="90"/>
      <c r="CA135" s="90"/>
      <c r="CB135" s="90"/>
      <c r="CC135" s="91"/>
    </row>
    <row r="136" spans="2:81" ht="75">
      <c r="B136" s="500"/>
      <c r="C136" s="504"/>
      <c r="D136" s="571"/>
      <c r="E136" s="475"/>
      <c r="F136" s="476"/>
      <c r="G136" s="475"/>
      <c r="H136" s="476"/>
      <c r="I136" s="463"/>
      <c r="J136" s="463"/>
      <c r="K136" s="536"/>
      <c r="L136" s="463"/>
      <c r="M136" s="475"/>
      <c r="N136" s="463"/>
      <c r="O136" s="463"/>
      <c r="P136" s="252">
        <v>130</v>
      </c>
      <c r="Q136" s="252" t="s">
        <v>738</v>
      </c>
      <c r="R136" s="252" t="s">
        <v>475</v>
      </c>
      <c r="S136" s="257"/>
      <c r="T136" s="257"/>
      <c r="U136" s="257" t="s">
        <v>502</v>
      </c>
      <c r="V136" s="257" t="s">
        <v>503</v>
      </c>
      <c r="W136" s="257" t="s">
        <v>203</v>
      </c>
      <c r="X136" s="257" t="s">
        <v>477</v>
      </c>
      <c r="Y136" s="260">
        <v>0</v>
      </c>
      <c r="Z136" s="257">
        <v>3</v>
      </c>
      <c r="AA136" s="249">
        <f aca="true" t="shared" si="55" ref="AA136:AA187">IF(AN136,100%/(SUM($AN$7:$AN$187))*AN136,0.0001%)</f>
        <v>1E-06</v>
      </c>
      <c r="AB136" s="248">
        <f t="shared" si="51"/>
        <v>0</v>
      </c>
      <c r="AC136" s="257">
        <v>0</v>
      </c>
      <c r="AD136" s="257"/>
      <c r="AE136" s="248">
        <f t="shared" si="52"/>
        <v>0</v>
      </c>
      <c r="AF136" s="257">
        <v>1</v>
      </c>
      <c r="AG136" s="257"/>
      <c r="AH136" s="248">
        <f t="shared" si="53"/>
        <v>0</v>
      </c>
      <c r="AI136" s="257">
        <v>1</v>
      </c>
      <c r="AJ136" s="257"/>
      <c r="AK136" s="248">
        <f t="shared" si="54"/>
        <v>0</v>
      </c>
      <c r="AL136" s="257">
        <v>1</v>
      </c>
      <c r="AM136" s="257"/>
      <c r="AN136" s="89">
        <f t="shared" si="50"/>
        <v>0</v>
      </c>
      <c r="AO136" s="90">
        <f t="shared" si="42"/>
        <v>0</v>
      </c>
      <c r="AP136" s="90"/>
      <c r="AQ136" s="90"/>
      <c r="AR136" s="90"/>
      <c r="AS136" s="90"/>
      <c r="AT136" s="90"/>
      <c r="AU136" s="90"/>
      <c r="AV136" s="90"/>
      <c r="AW136" s="90"/>
      <c r="AX136" s="90"/>
      <c r="AY136" s="90">
        <f t="shared" si="43"/>
        <v>0</v>
      </c>
      <c r="AZ136" s="90"/>
      <c r="BA136" s="90"/>
      <c r="BB136" s="90"/>
      <c r="BC136" s="90"/>
      <c r="BD136" s="90"/>
      <c r="BE136" s="90"/>
      <c r="BF136" s="90"/>
      <c r="BG136" s="90"/>
      <c r="BH136" s="90"/>
      <c r="BI136" s="90">
        <f t="shared" si="44"/>
        <v>0</v>
      </c>
      <c r="BJ136" s="90"/>
      <c r="BK136" s="90"/>
      <c r="BL136" s="90"/>
      <c r="BM136" s="90"/>
      <c r="BN136" s="90"/>
      <c r="BO136" s="90"/>
      <c r="BP136" s="90"/>
      <c r="BQ136" s="90"/>
      <c r="BR136" s="90"/>
      <c r="BS136" s="90">
        <f t="shared" si="45"/>
        <v>0</v>
      </c>
      <c r="BT136" s="90"/>
      <c r="BU136" s="90"/>
      <c r="BV136" s="90"/>
      <c r="BW136" s="90"/>
      <c r="BX136" s="90"/>
      <c r="BY136" s="90"/>
      <c r="BZ136" s="90"/>
      <c r="CA136" s="90"/>
      <c r="CB136" s="90"/>
      <c r="CC136" s="91"/>
    </row>
    <row r="137" spans="2:81" ht="75">
      <c r="B137" s="500"/>
      <c r="C137" s="504"/>
      <c r="D137" s="571"/>
      <c r="E137" s="475"/>
      <c r="F137" s="476"/>
      <c r="G137" s="475"/>
      <c r="H137" s="476"/>
      <c r="I137" s="463"/>
      <c r="J137" s="463"/>
      <c r="K137" s="536"/>
      <c r="L137" s="463"/>
      <c r="M137" s="475"/>
      <c r="N137" s="463"/>
      <c r="O137" s="463"/>
      <c r="P137" s="252">
        <v>131</v>
      </c>
      <c r="Q137" s="252" t="s">
        <v>740</v>
      </c>
      <c r="R137" s="252" t="s">
        <v>487</v>
      </c>
      <c r="S137" s="257"/>
      <c r="T137" s="257"/>
      <c r="U137" s="257" t="s">
        <v>504</v>
      </c>
      <c r="V137" s="257" t="s">
        <v>505</v>
      </c>
      <c r="W137" s="257" t="s">
        <v>203</v>
      </c>
      <c r="X137" s="257" t="s">
        <v>477</v>
      </c>
      <c r="Y137" s="260">
        <v>0</v>
      </c>
      <c r="Z137" s="257">
        <v>4</v>
      </c>
      <c r="AA137" s="249">
        <f t="shared" si="55"/>
        <v>1E-06</v>
      </c>
      <c r="AB137" s="248">
        <f t="shared" si="51"/>
        <v>0</v>
      </c>
      <c r="AC137" s="257">
        <v>1</v>
      </c>
      <c r="AD137" s="257"/>
      <c r="AE137" s="248">
        <f t="shared" si="52"/>
        <v>0</v>
      </c>
      <c r="AF137" s="257">
        <v>1</v>
      </c>
      <c r="AG137" s="257"/>
      <c r="AH137" s="248">
        <f t="shared" si="53"/>
        <v>0</v>
      </c>
      <c r="AI137" s="257">
        <v>1</v>
      </c>
      <c r="AJ137" s="257"/>
      <c r="AK137" s="248">
        <f t="shared" si="54"/>
        <v>0</v>
      </c>
      <c r="AL137" s="257">
        <v>1</v>
      </c>
      <c r="AM137" s="257"/>
      <c r="AN137" s="89">
        <f t="shared" si="50"/>
        <v>0</v>
      </c>
      <c r="AO137" s="90">
        <f t="shared" si="42"/>
        <v>0</v>
      </c>
      <c r="AP137" s="90"/>
      <c r="AQ137" s="90"/>
      <c r="AR137" s="90"/>
      <c r="AS137" s="90"/>
      <c r="AT137" s="90"/>
      <c r="AU137" s="90"/>
      <c r="AV137" s="90"/>
      <c r="AW137" s="90"/>
      <c r="AX137" s="90"/>
      <c r="AY137" s="90">
        <f t="shared" si="43"/>
        <v>0</v>
      </c>
      <c r="AZ137" s="90"/>
      <c r="BA137" s="90"/>
      <c r="BB137" s="90"/>
      <c r="BC137" s="90"/>
      <c r="BD137" s="90"/>
      <c r="BE137" s="90"/>
      <c r="BF137" s="90"/>
      <c r="BG137" s="90"/>
      <c r="BH137" s="90"/>
      <c r="BI137" s="90">
        <f t="shared" si="44"/>
        <v>0</v>
      </c>
      <c r="BJ137" s="90"/>
      <c r="BK137" s="90"/>
      <c r="BL137" s="90"/>
      <c r="BM137" s="90"/>
      <c r="BN137" s="90"/>
      <c r="BO137" s="90"/>
      <c r="BP137" s="90"/>
      <c r="BQ137" s="90"/>
      <c r="BR137" s="90"/>
      <c r="BS137" s="90">
        <f t="shared" si="45"/>
        <v>0</v>
      </c>
      <c r="BT137" s="90"/>
      <c r="BU137" s="90"/>
      <c r="BV137" s="90"/>
      <c r="BW137" s="90"/>
      <c r="BX137" s="90"/>
      <c r="BY137" s="90"/>
      <c r="BZ137" s="90"/>
      <c r="CA137" s="90"/>
      <c r="CB137" s="90"/>
      <c r="CC137" s="91"/>
    </row>
    <row r="138" spans="2:81" ht="31.5">
      <c r="B138" s="500"/>
      <c r="C138" s="504"/>
      <c r="D138" s="571"/>
      <c r="E138" s="475"/>
      <c r="F138" s="476"/>
      <c r="G138" s="475"/>
      <c r="H138" s="476"/>
      <c r="I138" s="463"/>
      <c r="J138" s="463"/>
      <c r="K138" s="536"/>
      <c r="L138" s="463"/>
      <c r="M138" s="475"/>
      <c r="N138" s="463"/>
      <c r="O138" s="463"/>
      <c r="P138" s="252">
        <v>132</v>
      </c>
      <c r="Q138" s="252" t="s">
        <v>740</v>
      </c>
      <c r="R138" s="252" t="s">
        <v>487</v>
      </c>
      <c r="S138" s="257"/>
      <c r="T138" s="257"/>
      <c r="U138" s="257" t="s">
        <v>506</v>
      </c>
      <c r="V138" s="257" t="s">
        <v>507</v>
      </c>
      <c r="W138" s="257" t="s">
        <v>203</v>
      </c>
      <c r="X138" s="257" t="s">
        <v>477</v>
      </c>
      <c r="Y138" s="260">
        <v>0</v>
      </c>
      <c r="Z138" s="257">
        <v>8</v>
      </c>
      <c r="AA138" s="249">
        <f t="shared" si="55"/>
        <v>1E-06</v>
      </c>
      <c r="AB138" s="248">
        <f t="shared" si="51"/>
        <v>0</v>
      </c>
      <c r="AC138" s="257">
        <v>2</v>
      </c>
      <c r="AD138" s="257"/>
      <c r="AE138" s="248">
        <f t="shared" si="52"/>
        <v>0</v>
      </c>
      <c r="AF138" s="257">
        <v>2</v>
      </c>
      <c r="AG138" s="257"/>
      <c r="AH138" s="248">
        <f t="shared" si="53"/>
        <v>0</v>
      </c>
      <c r="AI138" s="257">
        <v>2</v>
      </c>
      <c r="AJ138" s="257"/>
      <c r="AK138" s="248">
        <f t="shared" si="54"/>
        <v>0</v>
      </c>
      <c r="AL138" s="257">
        <v>2</v>
      </c>
      <c r="AM138" s="257"/>
      <c r="AN138" s="89">
        <f t="shared" si="50"/>
        <v>0</v>
      </c>
      <c r="AO138" s="90">
        <f t="shared" si="42"/>
        <v>0</v>
      </c>
      <c r="AP138" s="90"/>
      <c r="AQ138" s="90"/>
      <c r="AR138" s="90"/>
      <c r="AS138" s="90"/>
      <c r="AT138" s="90"/>
      <c r="AU138" s="90"/>
      <c r="AV138" s="90"/>
      <c r="AW138" s="90"/>
      <c r="AX138" s="90"/>
      <c r="AY138" s="90">
        <f t="shared" si="43"/>
        <v>0</v>
      </c>
      <c r="AZ138" s="90"/>
      <c r="BA138" s="90"/>
      <c r="BB138" s="90"/>
      <c r="BC138" s="90"/>
      <c r="BD138" s="90"/>
      <c r="BE138" s="90"/>
      <c r="BF138" s="90"/>
      <c r="BG138" s="90"/>
      <c r="BH138" s="90"/>
      <c r="BI138" s="90">
        <f t="shared" si="44"/>
        <v>0</v>
      </c>
      <c r="BJ138" s="90"/>
      <c r="BK138" s="90"/>
      <c r="BL138" s="90"/>
      <c r="BM138" s="90"/>
      <c r="BN138" s="90"/>
      <c r="BO138" s="90"/>
      <c r="BP138" s="90"/>
      <c r="BQ138" s="90"/>
      <c r="BR138" s="90"/>
      <c r="BS138" s="90">
        <f t="shared" si="45"/>
        <v>0</v>
      </c>
      <c r="BT138" s="90"/>
      <c r="BU138" s="90"/>
      <c r="BV138" s="90"/>
      <c r="BW138" s="90"/>
      <c r="BX138" s="90"/>
      <c r="BY138" s="90"/>
      <c r="BZ138" s="90"/>
      <c r="CA138" s="90"/>
      <c r="CB138" s="90"/>
      <c r="CC138" s="91"/>
    </row>
    <row r="139" spans="2:81" ht="60">
      <c r="B139" s="500"/>
      <c r="C139" s="504"/>
      <c r="D139" s="571"/>
      <c r="E139" s="475"/>
      <c r="F139" s="476" t="s">
        <v>508</v>
      </c>
      <c r="G139" s="475" t="s">
        <v>509</v>
      </c>
      <c r="H139" s="476"/>
      <c r="I139" s="463"/>
      <c r="J139" s="463"/>
      <c r="K139" s="536"/>
      <c r="L139" s="463"/>
      <c r="M139" s="475"/>
      <c r="N139" s="463"/>
      <c r="O139" s="463"/>
      <c r="P139" s="252">
        <v>133</v>
      </c>
      <c r="Q139" s="252" t="s">
        <v>739</v>
      </c>
      <c r="R139" s="252" t="s">
        <v>510</v>
      </c>
      <c r="S139" s="257"/>
      <c r="T139" s="257"/>
      <c r="U139" s="257" t="s">
        <v>511</v>
      </c>
      <c r="V139" s="257" t="s">
        <v>512</v>
      </c>
      <c r="W139" s="257" t="s">
        <v>203</v>
      </c>
      <c r="X139" s="257" t="s">
        <v>477</v>
      </c>
      <c r="Y139" s="260">
        <v>0</v>
      </c>
      <c r="Z139" s="257">
        <v>1</v>
      </c>
      <c r="AA139" s="249">
        <f t="shared" si="55"/>
        <v>1E-06</v>
      </c>
      <c r="AB139" s="248">
        <f t="shared" si="51"/>
        <v>0</v>
      </c>
      <c r="AC139" s="257">
        <v>0</v>
      </c>
      <c r="AD139" s="257"/>
      <c r="AE139" s="248">
        <f t="shared" si="52"/>
        <v>0</v>
      </c>
      <c r="AF139" s="257">
        <v>0</v>
      </c>
      <c r="AG139" s="257"/>
      <c r="AH139" s="248">
        <f t="shared" si="53"/>
        <v>0</v>
      </c>
      <c r="AI139" s="257">
        <v>1</v>
      </c>
      <c r="AJ139" s="257"/>
      <c r="AK139" s="248">
        <f t="shared" si="54"/>
        <v>0</v>
      </c>
      <c r="AL139" s="257">
        <v>0</v>
      </c>
      <c r="AM139" s="257"/>
      <c r="AN139" s="89">
        <f t="shared" si="50"/>
        <v>0</v>
      </c>
      <c r="AO139" s="90">
        <f t="shared" si="42"/>
        <v>0</v>
      </c>
      <c r="AP139" s="90"/>
      <c r="AQ139" s="90"/>
      <c r="AR139" s="90"/>
      <c r="AS139" s="90"/>
      <c r="AT139" s="90"/>
      <c r="AU139" s="90"/>
      <c r="AV139" s="90"/>
      <c r="AW139" s="90"/>
      <c r="AX139" s="90"/>
      <c r="AY139" s="90">
        <f t="shared" si="43"/>
        <v>0</v>
      </c>
      <c r="AZ139" s="90"/>
      <c r="BA139" s="90"/>
      <c r="BB139" s="90"/>
      <c r="BC139" s="90"/>
      <c r="BD139" s="90"/>
      <c r="BE139" s="90"/>
      <c r="BF139" s="90"/>
      <c r="BG139" s="90"/>
      <c r="BH139" s="90"/>
      <c r="BI139" s="90">
        <f t="shared" si="44"/>
        <v>0</v>
      </c>
      <c r="BJ139" s="90"/>
      <c r="BK139" s="90"/>
      <c r="BL139" s="90"/>
      <c r="BM139" s="90"/>
      <c r="BN139" s="90"/>
      <c r="BO139" s="90"/>
      <c r="BP139" s="90"/>
      <c r="BQ139" s="90"/>
      <c r="BR139" s="90"/>
      <c r="BS139" s="90">
        <f t="shared" si="45"/>
        <v>0</v>
      </c>
      <c r="BT139" s="90"/>
      <c r="BU139" s="90"/>
      <c r="BV139" s="90"/>
      <c r="BW139" s="90"/>
      <c r="BX139" s="90"/>
      <c r="BY139" s="90"/>
      <c r="BZ139" s="90"/>
      <c r="CA139" s="90"/>
      <c r="CB139" s="90"/>
      <c r="CC139" s="91"/>
    </row>
    <row r="140" spans="2:81" ht="45">
      <c r="B140" s="500"/>
      <c r="C140" s="504"/>
      <c r="D140" s="571"/>
      <c r="E140" s="475"/>
      <c r="F140" s="476"/>
      <c r="G140" s="475"/>
      <c r="H140" s="476"/>
      <c r="I140" s="463"/>
      <c r="J140" s="463"/>
      <c r="K140" s="536"/>
      <c r="L140" s="463"/>
      <c r="M140" s="475"/>
      <c r="N140" s="463"/>
      <c r="O140" s="463"/>
      <c r="P140" s="252">
        <v>134</v>
      </c>
      <c r="Q140" s="252" t="s">
        <v>738</v>
      </c>
      <c r="R140" s="252" t="s">
        <v>475</v>
      </c>
      <c r="S140" s="257"/>
      <c r="T140" s="257"/>
      <c r="U140" s="257" t="s">
        <v>513</v>
      </c>
      <c r="V140" s="257" t="s">
        <v>514</v>
      </c>
      <c r="W140" s="257" t="s">
        <v>203</v>
      </c>
      <c r="X140" s="257" t="s">
        <v>477</v>
      </c>
      <c r="Y140" s="260">
        <v>0</v>
      </c>
      <c r="Z140" s="257">
        <v>1</v>
      </c>
      <c r="AA140" s="249">
        <f t="shared" si="55"/>
        <v>1E-06</v>
      </c>
      <c r="AB140" s="248">
        <f t="shared" si="51"/>
        <v>0</v>
      </c>
      <c r="AC140" s="257">
        <v>0</v>
      </c>
      <c r="AD140" s="257"/>
      <c r="AE140" s="248">
        <f t="shared" si="52"/>
        <v>0</v>
      </c>
      <c r="AF140" s="257">
        <v>1</v>
      </c>
      <c r="AG140" s="257"/>
      <c r="AH140" s="248">
        <f t="shared" si="53"/>
        <v>0</v>
      </c>
      <c r="AI140" s="257">
        <v>0</v>
      </c>
      <c r="AJ140" s="257"/>
      <c r="AK140" s="248">
        <f t="shared" si="54"/>
        <v>0</v>
      </c>
      <c r="AL140" s="257">
        <v>0</v>
      </c>
      <c r="AM140" s="257"/>
      <c r="AN140" s="89">
        <f t="shared" si="50"/>
        <v>0</v>
      </c>
      <c r="AO140" s="90">
        <f t="shared" si="42"/>
        <v>0</v>
      </c>
      <c r="AP140" s="90"/>
      <c r="AQ140" s="90"/>
      <c r="AR140" s="90"/>
      <c r="AS140" s="90"/>
      <c r="AT140" s="90"/>
      <c r="AU140" s="90"/>
      <c r="AV140" s="90"/>
      <c r="AW140" s="90"/>
      <c r="AX140" s="90"/>
      <c r="AY140" s="90">
        <f t="shared" si="43"/>
        <v>0</v>
      </c>
      <c r="AZ140" s="90"/>
      <c r="BA140" s="90"/>
      <c r="BB140" s="90"/>
      <c r="BC140" s="90"/>
      <c r="BD140" s="90"/>
      <c r="BE140" s="90"/>
      <c r="BF140" s="90"/>
      <c r="BG140" s="90"/>
      <c r="BH140" s="90"/>
      <c r="BI140" s="90">
        <f t="shared" si="44"/>
        <v>0</v>
      </c>
      <c r="BJ140" s="90"/>
      <c r="BK140" s="90"/>
      <c r="BL140" s="90"/>
      <c r="BM140" s="90"/>
      <c r="BN140" s="90"/>
      <c r="BO140" s="90"/>
      <c r="BP140" s="90"/>
      <c r="BQ140" s="90"/>
      <c r="BR140" s="90"/>
      <c r="BS140" s="90">
        <f t="shared" si="45"/>
        <v>0</v>
      </c>
      <c r="BT140" s="90"/>
      <c r="BU140" s="90"/>
      <c r="BV140" s="90"/>
      <c r="BW140" s="90"/>
      <c r="BX140" s="90"/>
      <c r="BY140" s="90"/>
      <c r="BZ140" s="90"/>
      <c r="CA140" s="90"/>
      <c r="CB140" s="90"/>
      <c r="CC140" s="91"/>
    </row>
    <row r="141" spans="2:81" ht="48" thickBot="1">
      <c r="B141" s="500"/>
      <c r="C141" s="504"/>
      <c r="D141" s="572"/>
      <c r="E141" s="530"/>
      <c r="F141" s="255" t="s">
        <v>515</v>
      </c>
      <c r="G141" s="250" t="s">
        <v>516</v>
      </c>
      <c r="H141" s="255">
        <v>33</v>
      </c>
      <c r="I141" s="259" t="s">
        <v>517</v>
      </c>
      <c r="J141" s="259" t="s">
        <v>518</v>
      </c>
      <c r="K141" s="372">
        <v>0</v>
      </c>
      <c r="L141" s="259">
        <v>50</v>
      </c>
      <c r="M141" s="250">
        <f>SUM(AA141)</f>
        <v>1E-06</v>
      </c>
      <c r="N141" s="259">
        <v>25</v>
      </c>
      <c r="O141" s="259">
        <v>50</v>
      </c>
      <c r="P141" s="255">
        <v>135</v>
      </c>
      <c r="Q141" s="255" t="s">
        <v>738</v>
      </c>
      <c r="R141" s="255" t="s">
        <v>475</v>
      </c>
      <c r="S141" s="259"/>
      <c r="T141" s="259"/>
      <c r="U141" s="259" t="s">
        <v>519</v>
      </c>
      <c r="V141" s="259" t="s">
        <v>520</v>
      </c>
      <c r="W141" s="259" t="s">
        <v>203</v>
      </c>
      <c r="X141" s="259" t="s">
        <v>477</v>
      </c>
      <c r="Y141" s="261">
        <v>0</v>
      </c>
      <c r="Z141" s="259">
        <v>50</v>
      </c>
      <c r="AA141" s="281">
        <f t="shared" si="55"/>
        <v>1E-06</v>
      </c>
      <c r="AB141" s="248">
        <f t="shared" si="51"/>
        <v>0</v>
      </c>
      <c r="AC141" s="259">
        <v>5</v>
      </c>
      <c r="AD141" s="259"/>
      <c r="AE141" s="248">
        <f t="shared" si="52"/>
        <v>0</v>
      </c>
      <c r="AF141" s="259">
        <v>15</v>
      </c>
      <c r="AG141" s="259"/>
      <c r="AH141" s="248">
        <f t="shared" si="53"/>
        <v>0</v>
      </c>
      <c r="AI141" s="259">
        <v>20</v>
      </c>
      <c r="AJ141" s="259"/>
      <c r="AK141" s="248">
        <f t="shared" si="54"/>
        <v>0</v>
      </c>
      <c r="AL141" s="259">
        <v>10</v>
      </c>
      <c r="AM141" s="259"/>
      <c r="AN141" s="120">
        <f t="shared" si="50"/>
        <v>0</v>
      </c>
      <c r="AO141" s="121">
        <f t="shared" si="42"/>
        <v>0</v>
      </c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>
        <f t="shared" si="43"/>
        <v>0</v>
      </c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>
        <f t="shared" si="44"/>
        <v>0</v>
      </c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>
        <f t="shared" si="45"/>
        <v>0</v>
      </c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2"/>
    </row>
    <row r="142" spans="2:81" ht="45">
      <c r="B142" s="500"/>
      <c r="C142" s="504"/>
      <c r="D142" s="490" t="s">
        <v>522</v>
      </c>
      <c r="E142" s="464">
        <f>SUM(M142)</f>
        <v>7.001133616561384E-06</v>
      </c>
      <c r="F142" s="472" t="s">
        <v>770</v>
      </c>
      <c r="G142" s="472"/>
      <c r="H142" s="472">
        <v>34</v>
      </c>
      <c r="I142" s="474" t="s">
        <v>615</v>
      </c>
      <c r="J142" s="474" t="s">
        <v>616</v>
      </c>
      <c r="K142" s="474">
        <v>0</v>
      </c>
      <c r="L142" s="462">
        <v>1</v>
      </c>
      <c r="M142" s="464">
        <f>SUM(AA142:AA149)</f>
        <v>7.001133616561384E-06</v>
      </c>
      <c r="N142" s="462">
        <v>1</v>
      </c>
      <c r="O142" s="462">
        <v>1</v>
      </c>
      <c r="P142" s="288">
        <v>136</v>
      </c>
      <c r="Q142" s="288" t="s">
        <v>523</v>
      </c>
      <c r="R142" s="288" t="s">
        <v>620</v>
      </c>
      <c r="S142" s="314"/>
      <c r="T142" s="314"/>
      <c r="U142" s="314" t="s">
        <v>666</v>
      </c>
      <c r="V142" s="314" t="s">
        <v>651</v>
      </c>
      <c r="W142" s="314" t="s">
        <v>203</v>
      </c>
      <c r="X142" s="314" t="s">
        <v>652</v>
      </c>
      <c r="Y142" s="314">
        <v>0</v>
      </c>
      <c r="Z142" s="314">
        <v>1</v>
      </c>
      <c r="AA142" s="321">
        <f t="shared" si="55"/>
        <v>1.1336165613852405E-09</v>
      </c>
      <c r="AB142" s="322">
        <f>(100%/(SUM($AO$142:$AO$149))*AO142)*(SUM($AA$142:$AA$149))</f>
        <v>7.001133616561384E-06</v>
      </c>
      <c r="AC142" s="323">
        <v>1</v>
      </c>
      <c r="AD142" s="323"/>
      <c r="AE142" s="322">
        <f>(100%/(SUM($AY$142:$AY$149))*AY142)*(SUM($AA$142:$AA$149))</f>
        <v>7.001133616561384E-06</v>
      </c>
      <c r="AF142" s="323">
        <v>0</v>
      </c>
      <c r="AG142" s="323"/>
      <c r="AH142" s="322">
        <f>(100%/(SUM($BI$142:$BI$149))*BI142)*(SUM($AA$142:$AA$149))</f>
        <v>7.001133616561384E-06</v>
      </c>
      <c r="AI142" s="323">
        <v>0</v>
      </c>
      <c r="AJ142" s="323"/>
      <c r="AK142" s="322">
        <f>(100%/(SUM($BS$142:$BS$149))*BS142)*(SUM($AA$142:$AA$149))</f>
        <v>7.001133616561384E-06</v>
      </c>
      <c r="AL142" s="314">
        <v>0</v>
      </c>
      <c r="AM142" s="314"/>
      <c r="AN142" s="181">
        <f aca="true" t="shared" si="56" ref="AN142:AN149">(AO142+AY142+BI142+BS142)</f>
        <v>4</v>
      </c>
      <c r="AO142" s="182">
        <v>1</v>
      </c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>
        <v>1</v>
      </c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>
        <v>1</v>
      </c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>
        <v>1</v>
      </c>
      <c r="BT142" s="182"/>
      <c r="BU142" s="182"/>
      <c r="BV142" s="182"/>
      <c r="BW142" s="182"/>
      <c r="BX142" s="182"/>
      <c r="BY142" s="182"/>
      <c r="BZ142" s="182"/>
      <c r="CA142" s="182"/>
      <c r="CB142" s="182"/>
      <c r="CC142" s="183" t="s">
        <v>447</v>
      </c>
    </row>
    <row r="143" spans="2:81" ht="45">
      <c r="B143" s="500"/>
      <c r="C143" s="504"/>
      <c r="D143" s="491"/>
      <c r="E143" s="439"/>
      <c r="F143" s="473"/>
      <c r="G143" s="473"/>
      <c r="H143" s="473"/>
      <c r="I143" s="446"/>
      <c r="J143" s="446"/>
      <c r="K143" s="446"/>
      <c r="L143" s="438"/>
      <c r="M143" s="439"/>
      <c r="N143" s="438"/>
      <c r="O143" s="438"/>
      <c r="P143" s="290">
        <v>137</v>
      </c>
      <c r="Q143" s="290" t="s">
        <v>523</v>
      </c>
      <c r="R143" s="290" t="s">
        <v>620</v>
      </c>
      <c r="S143" s="299"/>
      <c r="T143" s="299"/>
      <c r="U143" s="299" t="s">
        <v>667</v>
      </c>
      <c r="V143" s="299" t="s">
        <v>651</v>
      </c>
      <c r="W143" s="299" t="s">
        <v>203</v>
      </c>
      <c r="X143" s="299" t="s">
        <v>652</v>
      </c>
      <c r="Y143" s="299">
        <v>0</v>
      </c>
      <c r="Z143" s="299">
        <v>1</v>
      </c>
      <c r="AA143" s="324">
        <f t="shared" si="55"/>
        <v>1E-06</v>
      </c>
      <c r="AB143" s="324">
        <f aca="true" t="shared" si="57" ref="AB143:AB149">(100%/(SUM($AO$142:$AO$149))*AO143)*(SUM($AA$142:$AA$149))</f>
        <v>0</v>
      </c>
      <c r="AC143" s="299">
        <v>1</v>
      </c>
      <c r="AD143" s="299"/>
      <c r="AE143" s="324">
        <f aca="true" t="shared" si="58" ref="AE143:AE149">(100%/(SUM($AY$142:$AY$149))*AY143)*(SUM($AA$142:$AA$149))</f>
        <v>0</v>
      </c>
      <c r="AF143" s="299">
        <v>0</v>
      </c>
      <c r="AG143" s="299"/>
      <c r="AH143" s="324">
        <f aca="true" t="shared" si="59" ref="AH143:AH149">(100%/(SUM($BI$142:$BI$149))*BI143)*(SUM($AA$142:$AA$149))</f>
        <v>0</v>
      </c>
      <c r="AI143" s="299">
        <v>0</v>
      </c>
      <c r="AJ143" s="299"/>
      <c r="AK143" s="324">
        <f aca="true" t="shared" si="60" ref="AK143:AK149">(100%/(SUM($BS$142:$BS$149))*BS143)*(SUM($AA$142:$AA$149))</f>
        <v>0</v>
      </c>
      <c r="AL143" s="299">
        <v>0</v>
      </c>
      <c r="AM143" s="299"/>
      <c r="AN143" s="191">
        <f t="shared" si="56"/>
        <v>0</v>
      </c>
      <c r="AO143" s="192">
        <f aca="true" t="shared" si="61" ref="AO143:AO149">(AP143+AQ143+AR143+AS143+AT143+AU143+AV143+AW143)</f>
        <v>0</v>
      </c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3"/>
    </row>
    <row r="144" spans="2:81" ht="60">
      <c r="B144" s="500"/>
      <c r="C144" s="504"/>
      <c r="D144" s="491"/>
      <c r="E144" s="439"/>
      <c r="F144" s="473"/>
      <c r="G144" s="473"/>
      <c r="H144" s="473"/>
      <c r="I144" s="446"/>
      <c r="J144" s="446"/>
      <c r="K144" s="446"/>
      <c r="L144" s="446"/>
      <c r="M144" s="439"/>
      <c r="N144" s="446"/>
      <c r="O144" s="446"/>
      <c r="P144" s="290">
        <v>138</v>
      </c>
      <c r="Q144" s="290" t="s">
        <v>523</v>
      </c>
      <c r="R144" s="290" t="s">
        <v>620</v>
      </c>
      <c r="S144" s="299"/>
      <c r="T144" s="299"/>
      <c r="U144" s="299" t="s">
        <v>653</v>
      </c>
      <c r="V144" s="299" t="s">
        <v>654</v>
      </c>
      <c r="W144" s="299" t="s">
        <v>203</v>
      </c>
      <c r="X144" s="299" t="s">
        <v>652</v>
      </c>
      <c r="Y144" s="299">
        <v>0</v>
      </c>
      <c r="Z144" s="299">
        <v>200</v>
      </c>
      <c r="AA144" s="324">
        <f t="shared" si="55"/>
        <v>1E-06</v>
      </c>
      <c r="AB144" s="324">
        <f t="shared" si="57"/>
        <v>0</v>
      </c>
      <c r="AC144" s="299">
        <v>20</v>
      </c>
      <c r="AD144" s="299"/>
      <c r="AE144" s="324">
        <f t="shared" si="58"/>
        <v>0</v>
      </c>
      <c r="AF144" s="299">
        <v>80</v>
      </c>
      <c r="AG144" s="299"/>
      <c r="AH144" s="324">
        <f t="shared" si="59"/>
        <v>0</v>
      </c>
      <c r="AI144" s="299">
        <v>70</v>
      </c>
      <c r="AJ144" s="299"/>
      <c r="AK144" s="324">
        <f t="shared" si="60"/>
        <v>0</v>
      </c>
      <c r="AL144" s="299">
        <v>30</v>
      </c>
      <c r="AM144" s="299"/>
      <c r="AN144" s="191">
        <f t="shared" si="56"/>
        <v>0</v>
      </c>
      <c r="AO144" s="192">
        <f t="shared" si="61"/>
        <v>0</v>
      </c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>
        <f aca="true" t="shared" si="62" ref="AY144:AY149">(AZ144+BA144+BB144+BC144+BD144+BE144+BF144+BG144)</f>
        <v>0</v>
      </c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>
        <f aca="true" t="shared" si="63" ref="BI144:BI149">(BJ144+BK144+BL144+BM144+BN144+BO144+BP144+BQ144)</f>
        <v>0</v>
      </c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>
        <f aca="true" t="shared" si="64" ref="BS144:BS149">(BT144+BU144+BV144+BW144+BX144+BY144+BZ144+CA144)</f>
        <v>0</v>
      </c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3" t="s">
        <v>447</v>
      </c>
    </row>
    <row r="145" spans="2:81" ht="30">
      <c r="B145" s="500"/>
      <c r="C145" s="504"/>
      <c r="D145" s="491"/>
      <c r="E145" s="439"/>
      <c r="F145" s="473"/>
      <c r="G145" s="473"/>
      <c r="H145" s="473"/>
      <c r="I145" s="446"/>
      <c r="J145" s="446"/>
      <c r="K145" s="446"/>
      <c r="L145" s="446"/>
      <c r="M145" s="439"/>
      <c r="N145" s="446"/>
      <c r="O145" s="446"/>
      <c r="P145" s="290">
        <v>139</v>
      </c>
      <c r="Q145" s="290" t="s">
        <v>523</v>
      </c>
      <c r="R145" s="290" t="s">
        <v>620</v>
      </c>
      <c r="S145" s="299"/>
      <c r="T145" s="299"/>
      <c r="U145" s="299" t="s">
        <v>655</v>
      </c>
      <c r="V145" s="299" t="s">
        <v>656</v>
      </c>
      <c r="W145" s="299" t="s">
        <v>203</v>
      </c>
      <c r="X145" s="299" t="s">
        <v>652</v>
      </c>
      <c r="Y145" s="299">
        <v>0</v>
      </c>
      <c r="Z145" s="299">
        <v>1</v>
      </c>
      <c r="AA145" s="324">
        <f t="shared" si="55"/>
        <v>1E-06</v>
      </c>
      <c r="AB145" s="324">
        <f t="shared" si="57"/>
        <v>0</v>
      </c>
      <c r="AC145" s="299">
        <v>0</v>
      </c>
      <c r="AD145" s="299"/>
      <c r="AE145" s="324">
        <f t="shared" si="58"/>
        <v>0</v>
      </c>
      <c r="AF145" s="299">
        <v>0</v>
      </c>
      <c r="AG145" s="299"/>
      <c r="AH145" s="324">
        <f t="shared" si="59"/>
        <v>0</v>
      </c>
      <c r="AI145" s="299">
        <v>0</v>
      </c>
      <c r="AJ145" s="299"/>
      <c r="AK145" s="324">
        <f t="shared" si="60"/>
        <v>0</v>
      </c>
      <c r="AL145" s="299">
        <v>1</v>
      </c>
      <c r="AM145" s="299"/>
      <c r="AN145" s="191">
        <f t="shared" si="56"/>
        <v>0</v>
      </c>
      <c r="AO145" s="192">
        <f t="shared" si="61"/>
        <v>0</v>
      </c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>
        <f t="shared" si="62"/>
        <v>0</v>
      </c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>
        <f t="shared" si="63"/>
        <v>0</v>
      </c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>
        <f t="shared" si="64"/>
        <v>0</v>
      </c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3" t="s">
        <v>447</v>
      </c>
    </row>
    <row r="146" spans="2:81" ht="45">
      <c r="B146" s="500"/>
      <c r="C146" s="504"/>
      <c r="D146" s="491"/>
      <c r="E146" s="439"/>
      <c r="F146" s="473"/>
      <c r="G146" s="473"/>
      <c r="H146" s="473"/>
      <c r="I146" s="446"/>
      <c r="J146" s="446"/>
      <c r="K146" s="446"/>
      <c r="L146" s="446"/>
      <c r="M146" s="439"/>
      <c r="N146" s="446"/>
      <c r="O146" s="446"/>
      <c r="P146" s="290">
        <v>140</v>
      </c>
      <c r="Q146" s="290" t="s">
        <v>523</v>
      </c>
      <c r="R146" s="290" t="s">
        <v>620</v>
      </c>
      <c r="S146" s="299"/>
      <c r="T146" s="299"/>
      <c r="U146" s="299" t="s">
        <v>657</v>
      </c>
      <c r="V146" s="299" t="s">
        <v>658</v>
      </c>
      <c r="W146" s="299" t="s">
        <v>203</v>
      </c>
      <c r="X146" s="299" t="s">
        <v>652</v>
      </c>
      <c r="Y146" s="299">
        <v>0</v>
      </c>
      <c r="Z146" s="299">
        <v>5</v>
      </c>
      <c r="AA146" s="324">
        <f t="shared" si="55"/>
        <v>1E-06</v>
      </c>
      <c r="AB146" s="324">
        <f t="shared" si="57"/>
        <v>0</v>
      </c>
      <c r="AC146" s="299">
        <v>1</v>
      </c>
      <c r="AD146" s="299"/>
      <c r="AE146" s="324">
        <f t="shared" si="58"/>
        <v>0</v>
      </c>
      <c r="AF146" s="299">
        <v>1</v>
      </c>
      <c r="AG146" s="299"/>
      <c r="AH146" s="324">
        <f t="shared" si="59"/>
        <v>0</v>
      </c>
      <c r="AI146" s="299">
        <v>2</v>
      </c>
      <c r="AJ146" s="299"/>
      <c r="AK146" s="324">
        <f t="shared" si="60"/>
        <v>0</v>
      </c>
      <c r="AL146" s="299">
        <v>1</v>
      </c>
      <c r="AM146" s="299"/>
      <c r="AN146" s="191">
        <f t="shared" si="56"/>
        <v>0</v>
      </c>
      <c r="AO146" s="192">
        <f t="shared" si="61"/>
        <v>0</v>
      </c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>
        <f t="shared" si="62"/>
        <v>0</v>
      </c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>
        <f t="shared" si="63"/>
        <v>0</v>
      </c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>
        <f t="shared" si="64"/>
        <v>0</v>
      </c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3" t="s">
        <v>447</v>
      </c>
    </row>
    <row r="147" spans="2:81" ht="30">
      <c r="B147" s="500"/>
      <c r="C147" s="504"/>
      <c r="D147" s="491"/>
      <c r="E147" s="439"/>
      <c r="F147" s="473"/>
      <c r="G147" s="473"/>
      <c r="H147" s="473"/>
      <c r="I147" s="446"/>
      <c r="J147" s="446"/>
      <c r="K147" s="446"/>
      <c r="L147" s="446"/>
      <c r="M147" s="439"/>
      <c r="N147" s="446"/>
      <c r="O147" s="446"/>
      <c r="P147" s="290">
        <v>141</v>
      </c>
      <c r="Q147" s="290" t="s">
        <v>523</v>
      </c>
      <c r="R147" s="290" t="s">
        <v>620</v>
      </c>
      <c r="S147" s="299"/>
      <c r="T147" s="299"/>
      <c r="U147" s="299" t="s">
        <v>659</v>
      </c>
      <c r="V147" s="299" t="s">
        <v>660</v>
      </c>
      <c r="W147" s="299" t="s">
        <v>203</v>
      </c>
      <c r="X147" s="299" t="s">
        <v>652</v>
      </c>
      <c r="Y147" s="299">
        <v>0</v>
      </c>
      <c r="Z147" s="299">
        <v>1</v>
      </c>
      <c r="AA147" s="324">
        <f t="shared" si="55"/>
        <v>1E-06</v>
      </c>
      <c r="AB147" s="324">
        <f t="shared" si="57"/>
        <v>0</v>
      </c>
      <c r="AC147" s="299">
        <v>0</v>
      </c>
      <c r="AD147" s="299"/>
      <c r="AE147" s="324">
        <f t="shared" si="58"/>
        <v>0</v>
      </c>
      <c r="AF147" s="299">
        <v>1</v>
      </c>
      <c r="AG147" s="299"/>
      <c r="AH147" s="324">
        <f t="shared" si="59"/>
        <v>0</v>
      </c>
      <c r="AI147" s="299">
        <v>0</v>
      </c>
      <c r="AJ147" s="299"/>
      <c r="AK147" s="324">
        <f t="shared" si="60"/>
        <v>0</v>
      </c>
      <c r="AL147" s="299">
        <v>0</v>
      </c>
      <c r="AM147" s="299"/>
      <c r="AN147" s="191">
        <f t="shared" si="56"/>
        <v>0</v>
      </c>
      <c r="AO147" s="192">
        <f t="shared" si="61"/>
        <v>0</v>
      </c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>
        <f t="shared" si="62"/>
        <v>0</v>
      </c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>
        <f t="shared" si="63"/>
        <v>0</v>
      </c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>
        <f t="shared" si="64"/>
        <v>0</v>
      </c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3" t="s">
        <v>447</v>
      </c>
    </row>
    <row r="148" spans="2:81" ht="75">
      <c r="B148" s="500"/>
      <c r="C148" s="504"/>
      <c r="D148" s="491"/>
      <c r="E148" s="439"/>
      <c r="F148" s="473"/>
      <c r="G148" s="473"/>
      <c r="H148" s="473"/>
      <c r="I148" s="446"/>
      <c r="J148" s="446"/>
      <c r="K148" s="446"/>
      <c r="L148" s="446"/>
      <c r="M148" s="439"/>
      <c r="N148" s="446"/>
      <c r="O148" s="446"/>
      <c r="P148" s="290">
        <v>142</v>
      </c>
      <c r="Q148" s="290" t="s">
        <v>523</v>
      </c>
      <c r="R148" s="290" t="s">
        <v>620</v>
      </c>
      <c r="S148" s="299"/>
      <c r="T148" s="299"/>
      <c r="U148" s="299" t="s">
        <v>664</v>
      </c>
      <c r="V148" s="299" t="s">
        <v>505</v>
      </c>
      <c r="W148" s="299" t="s">
        <v>203</v>
      </c>
      <c r="X148" s="299" t="s">
        <v>652</v>
      </c>
      <c r="Y148" s="299">
        <v>0</v>
      </c>
      <c r="Z148" s="299">
        <v>1</v>
      </c>
      <c r="AA148" s="324">
        <f t="shared" si="55"/>
        <v>1E-06</v>
      </c>
      <c r="AB148" s="324">
        <f t="shared" si="57"/>
        <v>0</v>
      </c>
      <c r="AC148" s="299">
        <v>0</v>
      </c>
      <c r="AD148" s="299"/>
      <c r="AE148" s="324">
        <f t="shared" si="58"/>
        <v>0</v>
      </c>
      <c r="AF148" s="299">
        <v>0</v>
      </c>
      <c r="AG148" s="299"/>
      <c r="AH148" s="324">
        <f t="shared" si="59"/>
        <v>0</v>
      </c>
      <c r="AI148" s="299">
        <v>1</v>
      </c>
      <c r="AJ148" s="299"/>
      <c r="AK148" s="324">
        <f t="shared" si="60"/>
        <v>0</v>
      </c>
      <c r="AL148" s="299">
        <v>0</v>
      </c>
      <c r="AM148" s="299"/>
      <c r="AN148" s="191">
        <f t="shared" si="56"/>
        <v>0</v>
      </c>
      <c r="AO148" s="192">
        <f t="shared" si="61"/>
        <v>0</v>
      </c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>
        <f t="shared" si="62"/>
        <v>0</v>
      </c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>
        <f t="shared" si="63"/>
        <v>0</v>
      </c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>
        <f t="shared" si="64"/>
        <v>0</v>
      </c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3" t="s">
        <v>447</v>
      </c>
    </row>
    <row r="149" spans="2:81" ht="30.75" thickBot="1">
      <c r="B149" s="501"/>
      <c r="C149" s="505"/>
      <c r="D149" s="492"/>
      <c r="E149" s="465"/>
      <c r="F149" s="440"/>
      <c r="G149" s="440"/>
      <c r="H149" s="440"/>
      <c r="I149" s="443"/>
      <c r="J149" s="443"/>
      <c r="K149" s="443"/>
      <c r="L149" s="443"/>
      <c r="M149" s="465"/>
      <c r="N149" s="443"/>
      <c r="O149" s="443"/>
      <c r="P149" s="291">
        <v>143</v>
      </c>
      <c r="Q149" s="291" t="s">
        <v>523</v>
      </c>
      <c r="R149" s="291" t="s">
        <v>620</v>
      </c>
      <c r="S149" s="300"/>
      <c r="T149" s="300"/>
      <c r="U149" s="300" t="s">
        <v>661</v>
      </c>
      <c r="V149" s="300" t="s">
        <v>662</v>
      </c>
      <c r="W149" s="300" t="s">
        <v>203</v>
      </c>
      <c r="X149" s="300" t="s">
        <v>652</v>
      </c>
      <c r="Y149" s="300">
        <v>0</v>
      </c>
      <c r="Z149" s="300">
        <v>1</v>
      </c>
      <c r="AA149" s="325">
        <f t="shared" si="55"/>
        <v>1E-06</v>
      </c>
      <c r="AB149" s="326">
        <f t="shared" si="57"/>
        <v>0</v>
      </c>
      <c r="AC149" s="312">
        <v>0</v>
      </c>
      <c r="AD149" s="312"/>
      <c r="AE149" s="326">
        <f t="shared" si="58"/>
        <v>0</v>
      </c>
      <c r="AF149" s="312">
        <v>1</v>
      </c>
      <c r="AG149" s="312"/>
      <c r="AH149" s="326">
        <f t="shared" si="59"/>
        <v>0</v>
      </c>
      <c r="AI149" s="312">
        <v>0</v>
      </c>
      <c r="AJ149" s="312"/>
      <c r="AK149" s="326">
        <f t="shared" si="60"/>
        <v>0</v>
      </c>
      <c r="AL149" s="300">
        <v>0</v>
      </c>
      <c r="AM149" s="300"/>
      <c r="AN149" s="196">
        <f t="shared" si="56"/>
        <v>0</v>
      </c>
      <c r="AO149" s="197">
        <f t="shared" si="61"/>
        <v>0</v>
      </c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>
        <f t="shared" si="62"/>
        <v>0</v>
      </c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>
        <f t="shared" si="63"/>
        <v>0</v>
      </c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>
        <f t="shared" si="64"/>
        <v>0</v>
      </c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8" t="s">
        <v>447</v>
      </c>
    </row>
    <row r="150" spans="2:81" ht="31.5">
      <c r="B150" s="498" t="s">
        <v>124</v>
      </c>
      <c r="C150" s="502">
        <f>SUM(E150)</f>
        <v>0.04251662190215894</v>
      </c>
      <c r="D150" s="466" t="s">
        <v>125</v>
      </c>
      <c r="E150" s="522">
        <f>SUM(M150)</f>
        <v>0.04251662190215894</v>
      </c>
      <c r="F150" s="455" t="s">
        <v>712</v>
      </c>
      <c r="G150" s="292" t="s">
        <v>129</v>
      </c>
      <c r="H150" s="529">
        <v>35</v>
      </c>
      <c r="I150" s="453" t="s">
        <v>185</v>
      </c>
      <c r="J150" s="453" t="s">
        <v>186</v>
      </c>
      <c r="K150" s="560">
        <v>0.7</v>
      </c>
      <c r="L150" s="560">
        <v>0.7</v>
      </c>
      <c r="M150" s="522">
        <f>SUM(AA150:AA156)</f>
        <v>0.04251662190215894</v>
      </c>
      <c r="N150" s="560">
        <v>0.7</v>
      </c>
      <c r="O150" s="560">
        <v>0.7</v>
      </c>
      <c r="P150" s="292">
        <v>144</v>
      </c>
      <c r="Q150" s="292" t="s">
        <v>173</v>
      </c>
      <c r="R150" s="292" t="s">
        <v>172</v>
      </c>
      <c r="S150" s="303"/>
      <c r="T150" s="303"/>
      <c r="U150" s="303" t="s">
        <v>130</v>
      </c>
      <c r="V150" s="303" t="s">
        <v>131</v>
      </c>
      <c r="W150" s="303" t="s">
        <v>155</v>
      </c>
      <c r="X150" s="303" t="s">
        <v>159</v>
      </c>
      <c r="Y150" s="303">
        <v>120</v>
      </c>
      <c r="Z150" s="303">
        <v>80</v>
      </c>
      <c r="AA150" s="327">
        <f t="shared" si="55"/>
        <v>1E-06</v>
      </c>
      <c r="AB150" s="328">
        <f>(100%/(SUM($AO$150:$AO$156))*AO150)*(SUM($AA$150:$AA$156))</f>
        <v>0</v>
      </c>
      <c r="AC150" s="319">
        <v>20</v>
      </c>
      <c r="AD150" s="319"/>
      <c r="AE150" s="328">
        <f>(100%/(SUM($AY$150:$AY$156))*AY150)*(SUM($AA$150:$AA$156))</f>
        <v>0</v>
      </c>
      <c r="AF150" s="319">
        <v>20</v>
      </c>
      <c r="AG150" s="319"/>
      <c r="AH150" s="328">
        <f>(100%/(SUM($BI$150:$BI$156))*BI150)*(SUM($AA$150:$AA$156))</f>
        <v>0</v>
      </c>
      <c r="AI150" s="319">
        <v>20</v>
      </c>
      <c r="AJ150" s="319"/>
      <c r="AK150" s="328">
        <f>(100%/(SUM($BS$150:$BS$156))*BS150)*(SUM($AA$150:$AA$156))</f>
        <v>0</v>
      </c>
      <c r="AL150" s="303">
        <v>20</v>
      </c>
      <c r="AM150" s="303"/>
      <c r="AN150" s="201">
        <f aca="true" t="shared" si="65" ref="AN150:AN162">SUM(AO150,AY150,BI150,BS150)</f>
        <v>0</v>
      </c>
      <c r="AO150" s="202">
        <f>SUM(AP150:AW150)</f>
        <v>0</v>
      </c>
      <c r="AP150" s="202">
        <v>0</v>
      </c>
      <c r="AQ150" s="202">
        <v>0</v>
      </c>
      <c r="AR150" s="202"/>
      <c r="AS150" s="202">
        <v>0</v>
      </c>
      <c r="AT150" s="202">
        <v>0</v>
      </c>
      <c r="AU150" s="202">
        <v>0</v>
      </c>
      <c r="AV150" s="202">
        <v>0</v>
      </c>
      <c r="AW150" s="202">
        <v>0</v>
      </c>
      <c r="AX150" s="202">
        <v>0</v>
      </c>
      <c r="AY150" s="202">
        <f>SUM(AZ150:BG150)</f>
        <v>0</v>
      </c>
      <c r="AZ150" s="202">
        <v>0</v>
      </c>
      <c r="BA150" s="202">
        <v>0</v>
      </c>
      <c r="BB150" s="202"/>
      <c r="BC150" s="202">
        <v>0</v>
      </c>
      <c r="BD150" s="202">
        <v>0</v>
      </c>
      <c r="BE150" s="202">
        <v>0</v>
      </c>
      <c r="BF150" s="202">
        <v>0</v>
      </c>
      <c r="BG150" s="202">
        <v>0</v>
      </c>
      <c r="BH150" s="202">
        <v>0</v>
      </c>
      <c r="BI150" s="202">
        <f aca="true" t="shared" si="66" ref="BI150:BI161">SUM(BJ150:BQ150)</f>
        <v>0</v>
      </c>
      <c r="BJ150" s="202">
        <v>0</v>
      </c>
      <c r="BK150" s="202">
        <v>0</v>
      </c>
      <c r="BL150" s="202"/>
      <c r="BM150" s="202">
        <v>0</v>
      </c>
      <c r="BN150" s="202">
        <v>0</v>
      </c>
      <c r="BO150" s="202">
        <v>0</v>
      </c>
      <c r="BP150" s="202">
        <v>0</v>
      </c>
      <c r="BQ150" s="202">
        <v>0</v>
      </c>
      <c r="BR150" s="202">
        <v>0</v>
      </c>
      <c r="BS150" s="202">
        <f>SUM(BT150:CA150)</f>
        <v>0</v>
      </c>
      <c r="BT150" s="202">
        <v>0</v>
      </c>
      <c r="BU150" s="202">
        <v>0</v>
      </c>
      <c r="BV150" s="202"/>
      <c r="BW150" s="202">
        <v>0</v>
      </c>
      <c r="BX150" s="202">
        <v>0</v>
      </c>
      <c r="BY150" s="202">
        <v>0</v>
      </c>
      <c r="BZ150" s="202">
        <v>0</v>
      </c>
      <c r="CA150" s="202">
        <v>0</v>
      </c>
      <c r="CB150" s="202">
        <v>0</v>
      </c>
      <c r="CC150" s="203"/>
    </row>
    <row r="151" spans="2:81" ht="31.5">
      <c r="B151" s="500"/>
      <c r="C151" s="504"/>
      <c r="D151" s="467"/>
      <c r="E151" s="523"/>
      <c r="F151" s="449"/>
      <c r="G151" s="262" t="s">
        <v>132</v>
      </c>
      <c r="H151" s="447"/>
      <c r="I151" s="452"/>
      <c r="J151" s="452"/>
      <c r="K151" s="452"/>
      <c r="L151" s="452"/>
      <c r="M151" s="523"/>
      <c r="N151" s="452"/>
      <c r="O151" s="452"/>
      <c r="P151" s="262">
        <v>145</v>
      </c>
      <c r="Q151" s="262" t="s">
        <v>173</v>
      </c>
      <c r="R151" s="262" t="s">
        <v>172</v>
      </c>
      <c r="S151" s="263"/>
      <c r="T151" s="263"/>
      <c r="U151" s="263" t="s">
        <v>133</v>
      </c>
      <c r="V151" s="263" t="s">
        <v>134</v>
      </c>
      <c r="W151" s="263" t="s">
        <v>154</v>
      </c>
      <c r="X151" s="263" t="s">
        <v>159</v>
      </c>
      <c r="Y151" s="263">
        <v>10</v>
      </c>
      <c r="Z151" s="263">
        <v>10</v>
      </c>
      <c r="AA151" s="267">
        <f t="shared" si="55"/>
        <v>1E-06</v>
      </c>
      <c r="AB151" s="267">
        <f aca="true" t="shared" si="67" ref="AB151:AB156">(100%/(SUM($AO$150:$AO$156))*AO151)*(SUM($AA$150:$AA$156))</f>
        <v>0</v>
      </c>
      <c r="AC151" s="263">
        <v>2.5</v>
      </c>
      <c r="AD151" s="263"/>
      <c r="AE151" s="267">
        <f aca="true" t="shared" si="68" ref="AE151:AE156">(100%/(SUM($AY$150:$AY$156))*AY151)*(SUM($AA$150:$AA$156))</f>
        <v>0</v>
      </c>
      <c r="AF151" s="263">
        <v>2.5</v>
      </c>
      <c r="AG151" s="263"/>
      <c r="AH151" s="267">
        <f aca="true" t="shared" si="69" ref="AH151:AH156">(100%/(SUM($BI$150:$BI$156))*BI151)*(SUM($AA$150:$AA$156))</f>
        <v>0</v>
      </c>
      <c r="AI151" s="263">
        <v>2.5</v>
      </c>
      <c r="AJ151" s="263"/>
      <c r="AK151" s="267">
        <f aca="true" t="shared" si="70" ref="AK151:AK156">(100%/(SUM($BS$150:$BS$156))*BS151)*(SUM($AA$150:$AA$156))</f>
        <v>0</v>
      </c>
      <c r="AL151" s="263">
        <v>2.5</v>
      </c>
      <c r="AM151" s="263"/>
      <c r="AN151" s="130">
        <f t="shared" si="65"/>
        <v>0</v>
      </c>
      <c r="AO151" s="131">
        <f>SUM(AP151:AW151)</f>
        <v>0</v>
      </c>
      <c r="AP151" s="131">
        <v>0</v>
      </c>
      <c r="AQ151" s="131">
        <v>0</v>
      </c>
      <c r="AR151" s="131"/>
      <c r="AS151" s="131">
        <v>0</v>
      </c>
      <c r="AT151" s="131">
        <v>0</v>
      </c>
      <c r="AU151" s="131">
        <v>0</v>
      </c>
      <c r="AV151" s="131">
        <v>0</v>
      </c>
      <c r="AW151" s="131">
        <v>0</v>
      </c>
      <c r="AX151" s="131">
        <v>0</v>
      </c>
      <c r="AY151" s="131">
        <f>SUM(AZ151:BG151)</f>
        <v>0</v>
      </c>
      <c r="AZ151" s="131">
        <v>0</v>
      </c>
      <c r="BA151" s="131">
        <v>0</v>
      </c>
      <c r="BB151" s="131"/>
      <c r="BC151" s="131">
        <v>0</v>
      </c>
      <c r="BD151" s="131">
        <v>0</v>
      </c>
      <c r="BE151" s="131">
        <v>0</v>
      </c>
      <c r="BF151" s="131">
        <v>0</v>
      </c>
      <c r="BG151" s="131">
        <v>0</v>
      </c>
      <c r="BH151" s="131">
        <v>0</v>
      </c>
      <c r="BI151" s="131">
        <f t="shared" si="66"/>
        <v>0</v>
      </c>
      <c r="BJ151" s="131">
        <v>0</v>
      </c>
      <c r="BK151" s="131">
        <v>0</v>
      </c>
      <c r="BL151" s="131"/>
      <c r="BM151" s="131">
        <v>0</v>
      </c>
      <c r="BN151" s="131">
        <v>0</v>
      </c>
      <c r="BO151" s="131">
        <v>0</v>
      </c>
      <c r="BP151" s="131">
        <v>0</v>
      </c>
      <c r="BQ151" s="131">
        <v>0</v>
      </c>
      <c r="BR151" s="131">
        <v>0</v>
      </c>
      <c r="BS151" s="131">
        <f>SUM(BT151:CA151)</f>
        <v>0</v>
      </c>
      <c r="BT151" s="131">
        <v>0</v>
      </c>
      <c r="BU151" s="131">
        <v>0</v>
      </c>
      <c r="BV151" s="131"/>
      <c r="BW151" s="131">
        <v>0</v>
      </c>
      <c r="BX151" s="131">
        <v>0</v>
      </c>
      <c r="BY151" s="131">
        <v>0</v>
      </c>
      <c r="BZ151" s="131">
        <v>0</v>
      </c>
      <c r="CA151" s="131">
        <v>0</v>
      </c>
      <c r="CB151" s="131">
        <v>0</v>
      </c>
      <c r="CC151" s="132"/>
    </row>
    <row r="152" spans="2:81" ht="30">
      <c r="B152" s="500"/>
      <c r="C152" s="504"/>
      <c r="D152" s="467"/>
      <c r="E152" s="523"/>
      <c r="F152" s="449"/>
      <c r="G152" s="448"/>
      <c r="H152" s="447"/>
      <c r="I152" s="452"/>
      <c r="J152" s="452"/>
      <c r="K152" s="452"/>
      <c r="L152" s="452"/>
      <c r="M152" s="523"/>
      <c r="N152" s="452"/>
      <c r="O152" s="452"/>
      <c r="P152" s="262">
        <v>146</v>
      </c>
      <c r="Q152" s="262" t="s">
        <v>734</v>
      </c>
      <c r="R152" s="262" t="s">
        <v>733</v>
      </c>
      <c r="S152" s="263"/>
      <c r="T152" s="263"/>
      <c r="U152" s="263" t="s">
        <v>713</v>
      </c>
      <c r="V152" s="263" t="s">
        <v>714</v>
      </c>
      <c r="W152" s="263" t="s">
        <v>154</v>
      </c>
      <c r="X152" s="263" t="s">
        <v>159</v>
      </c>
      <c r="Y152" s="263">
        <v>0</v>
      </c>
      <c r="Z152" s="263">
        <v>200</v>
      </c>
      <c r="AA152" s="267">
        <f t="shared" si="55"/>
        <v>1E-06</v>
      </c>
      <c r="AB152" s="267">
        <f t="shared" si="67"/>
        <v>0</v>
      </c>
      <c r="AC152" s="263">
        <v>0</v>
      </c>
      <c r="AD152" s="263"/>
      <c r="AE152" s="267">
        <f t="shared" si="68"/>
        <v>0</v>
      </c>
      <c r="AF152" s="263">
        <v>100</v>
      </c>
      <c r="AG152" s="263"/>
      <c r="AH152" s="267">
        <f t="shared" si="69"/>
        <v>0</v>
      </c>
      <c r="AI152" s="263">
        <v>60</v>
      </c>
      <c r="AJ152" s="263"/>
      <c r="AK152" s="267">
        <f t="shared" si="70"/>
        <v>0</v>
      </c>
      <c r="AL152" s="263">
        <v>40</v>
      </c>
      <c r="AM152" s="263"/>
      <c r="AN152" s="130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  <c r="BV152" s="131"/>
      <c r="BW152" s="131"/>
      <c r="BX152" s="131"/>
      <c r="BY152" s="131"/>
      <c r="BZ152" s="131"/>
      <c r="CA152" s="131"/>
      <c r="CB152" s="131"/>
      <c r="CC152" s="132"/>
    </row>
    <row r="153" spans="2:81" ht="30">
      <c r="B153" s="500"/>
      <c r="C153" s="504"/>
      <c r="D153" s="467"/>
      <c r="E153" s="523"/>
      <c r="F153" s="456"/>
      <c r="G153" s="456"/>
      <c r="H153" s="447"/>
      <c r="I153" s="452"/>
      <c r="J153" s="452"/>
      <c r="K153" s="452"/>
      <c r="L153" s="452"/>
      <c r="M153" s="523"/>
      <c r="N153" s="452"/>
      <c r="O153" s="452"/>
      <c r="P153" s="262">
        <v>147</v>
      </c>
      <c r="Q153" s="262"/>
      <c r="R153" s="262"/>
      <c r="S153" s="263"/>
      <c r="T153" s="263"/>
      <c r="U153" s="263" t="s">
        <v>715</v>
      </c>
      <c r="V153" s="263" t="s">
        <v>716</v>
      </c>
      <c r="W153" s="263" t="s">
        <v>154</v>
      </c>
      <c r="X153" s="263" t="s">
        <v>159</v>
      </c>
      <c r="Y153" s="263">
        <v>0</v>
      </c>
      <c r="Z153" s="263">
        <v>500</v>
      </c>
      <c r="AA153" s="267">
        <f t="shared" si="55"/>
        <v>1E-06</v>
      </c>
      <c r="AB153" s="267">
        <f t="shared" si="67"/>
        <v>0</v>
      </c>
      <c r="AC153" s="263">
        <v>0</v>
      </c>
      <c r="AD153" s="263"/>
      <c r="AE153" s="267">
        <f t="shared" si="68"/>
        <v>0</v>
      </c>
      <c r="AF153" s="263">
        <v>150</v>
      </c>
      <c r="AG153" s="263"/>
      <c r="AH153" s="267">
        <f t="shared" si="69"/>
        <v>0</v>
      </c>
      <c r="AI153" s="263">
        <v>230</v>
      </c>
      <c r="AJ153" s="263"/>
      <c r="AK153" s="267">
        <f t="shared" si="70"/>
        <v>0</v>
      </c>
      <c r="AL153" s="263">
        <v>120</v>
      </c>
      <c r="AM153" s="263"/>
      <c r="AN153" s="130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1"/>
      <c r="BZ153" s="131"/>
      <c r="CA153" s="131"/>
      <c r="CB153" s="131"/>
      <c r="CC153" s="132"/>
    </row>
    <row r="154" spans="2:81" ht="31.5">
      <c r="B154" s="500"/>
      <c r="C154" s="504"/>
      <c r="D154" s="467"/>
      <c r="E154" s="523"/>
      <c r="F154" s="262" t="s">
        <v>128</v>
      </c>
      <c r="G154" s="262"/>
      <c r="H154" s="447"/>
      <c r="I154" s="452"/>
      <c r="J154" s="452"/>
      <c r="K154" s="452"/>
      <c r="L154" s="452"/>
      <c r="M154" s="523"/>
      <c r="N154" s="452"/>
      <c r="O154" s="452"/>
      <c r="P154" s="262">
        <v>148</v>
      </c>
      <c r="Q154" s="262"/>
      <c r="R154" s="262"/>
      <c r="S154" s="263"/>
      <c r="T154" s="263"/>
      <c r="U154" s="263" t="s">
        <v>137</v>
      </c>
      <c r="V154" s="263" t="s">
        <v>136</v>
      </c>
      <c r="W154" s="263" t="s">
        <v>158</v>
      </c>
      <c r="X154" s="263" t="s">
        <v>159</v>
      </c>
      <c r="Y154" s="263">
        <v>8</v>
      </c>
      <c r="Z154" s="263">
        <v>12</v>
      </c>
      <c r="AA154" s="267">
        <f t="shared" si="55"/>
        <v>1E-06</v>
      </c>
      <c r="AB154" s="267">
        <f t="shared" si="67"/>
        <v>0</v>
      </c>
      <c r="AC154" s="263">
        <v>0</v>
      </c>
      <c r="AD154" s="263"/>
      <c r="AE154" s="267">
        <f t="shared" si="68"/>
        <v>0</v>
      </c>
      <c r="AF154" s="263">
        <v>6</v>
      </c>
      <c r="AG154" s="263"/>
      <c r="AH154" s="267">
        <f t="shared" si="69"/>
        <v>0</v>
      </c>
      <c r="AI154" s="263">
        <v>6</v>
      </c>
      <c r="AJ154" s="263"/>
      <c r="AK154" s="267">
        <f t="shared" si="70"/>
        <v>0</v>
      </c>
      <c r="AL154" s="263">
        <v>0</v>
      </c>
      <c r="AM154" s="263"/>
      <c r="AN154" s="130">
        <f t="shared" si="65"/>
        <v>0</v>
      </c>
      <c r="AO154" s="131">
        <f>SUM(AP154:AW154)</f>
        <v>0</v>
      </c>
      <c r="AP154" s="131">
        <v>0</v>
      </c>
      <c r="AQ154" s="131">
        <v>0</v>
      </c>
      <c r="AR154" s="131"/>
      <c r="AS154" s="131">
        <v>0</v>
      </c>
      <c r="AT154" s="131">
        <v>0</v>
      </c>
      <c r="AU154" s="131">
        <v>0</v>
      </c>
      <c r="AV154" s="131">
        <v>0</v>
      </c>
      <c r="AW154" s="131">
        <v>0</v>
      </c>
      <c r="AX154" s="131">
        <v>0</v>
      </c>
      <c r="AY154" s="131">
        <f>SUM(AZ154:BG154)</f>
        <v>0</v>
      </c>
      <c r="AZ154" s="131">
        <v>0</v>
      </c>
      <c r="BA154" s="131">
        <v>0</v>
      </c>
      <c r="BB154" s="131"/>
      <c r="BC154" s="131">
        <v>0</v>
      </c>
      <c r="BD154" s="131">
        <v>0</v>
      </c>
      <c r="BE154" s="131">
        <v>0</v>
      </c>
      <c r="BF154" s="131">
        <v>0</v>
      </c>
      <c r="BG154" s="131">
        <v>0</v>
      </c>
      <c r="BH154" s="131">
        <v>0</v>
      </c>
      <c r="BI154" s="131">
        <f t="shared" si="66"/>
        <v>0</v>
      </c>
      <c r="BJ154" s="131">
        <v>0</v>
      </c>
      <c r="BK154" s="131">
        <v>0</v>
      </c>
      <c r="BL154" s="131"/>
      <c r="BM154" s="131">
        <v>0</v>
      </c>
      <c r="BN154" s="131">
        <v>0</v>
      </c>
      <c r="BO154" s="131">
        <v>0</v>
      </c>
      <c r="BP154" s="131">
        <v>0</v>
      </c>
      <c r="BQ154" s="131">
        <v>0</v>
      </c>
      <c r="BR154" s="131">
        <v>0</v>
      </c>
      <c r="BS154" s="131">
        <f>SUM(BT154:CA154)</f>
        <v>0</v>
      </c>
      <c r="BT154" s="131">
        <v>0</v>
      </c>
      <c r="BU154" s="131">
        <v>0</v>
      </c>
      <c r="BV154" s="131"/>
      <c r="BW154" s="131">
        <v>0</v>
      </c>
      <c r="BX154" s="131">
        <v>0</v>
      </c>
      <c r="BY154" s="131">
        <v>0</v>
      </c>
      <c r="BZ154" s="131">
        <v>0</v>
      </c>
      <c r="CA154" s="131">
        <v>0</v>
      </c>
      <c r="CB154" s="131">
        <v>0</v>
      </c>
      <c r="CC154" s="132"/>
    </row>
    <row r="155" spans="2:81" ht="15.75">
      <c r="B155" s="500"/>
      <c r="C155" s="504"/>
      <c r="D155" s="467"/>
      <c r="E155" s="523"/>
      <c r="F155" s="447" t="s">
        <v>135</v>
      </c>
      <c r="G155" s="262" t="s">
        <v>138</v>
      </c>
      <c r="H155" s="447"/>
      <c r="I155" s="452"/>
      <c r="J155" s="452"/>
      <c r="K155" s="452"/>
      <c r="L155" s="452"/>
      <c r="M155" s="523"/>
      <c r="N155" s="452"/>
      <c r="O155" s="452"/>
      <c r="P155" s="262">
        <v>149</v>
      </c>
      <c r="Q155" s="262" t="s">
        <v>175</v>
      </c>
      <c r="R155" s="262" t="s">
        <v>174</v>
      </c>
      <c r="S155" s="263"/>
      <c r="T155" s="263"/>
      <c r="U155" s="263" t="s">
        <v>139</v>
      </c>
      <c r="V155" s="263" t="s">
        <v>140</v>
      </c>
      <c r="W155" s="263" t="s">
        <v>154</v>
      </c>
      <c r="X155" s="263" t="s">
        <v>159</v>
      </c>
      <c r="Y155" s="263">
        <v>0</v>
      </c>
      <c r="Z155" s="263">
        <v>3</v>
      </c>
      <c r="AA155" s="267">
        <f t="shared" si="55"/>
        <v>0.04251062190215894</v>
      </c>
      <c r="AB155" s="267">
        <f t="shared" si="67"/>
        <v>0.04251662190215894</v>
      </c>
      <c r="AC155" s="263">
        <v>0</v>
      </c>
      <c r="AD155" s="263"/>
      <c r="AE155" s="267">
        <f t="shared" si="68"/>
        <v>0.04251662190215894</v>
      </c>
      <c r="AF155" s="263">
        <v>0</v>
      </c>
      <c r="AG155" s="263"/>
      <c r="AH155" s="267">
        <f t="shared" si="69"/>
        <v>0.04251662190215894</v>
      </c>
      <c r="AI155" s="263">
        <v>3</v>
      </c>
      <c r="AJ155" s="263"/>
      <c r="AK155" s="267">
        <f t="shared" si="70"/>
        <v>0.04251662190215894</v>
      </c>
      <c r="AL155" s="263">
        <v>0</v>
      </c>
      <c r="AM155" s="263"/>
      <c r="AN155" s="130">
        <f t="shared" si="65"/>
        <v>150000003</v>
      </c>
      <c r="AO155" s="131">
        <v>1</v>
      </c>
      <c r="AP155" s="131">
        <v>0</v>
      </c>
      <c r="AQ155" s="131">
        <v>0</v>
      </c>
      <c r="AR155" s="131"/>
      <c r="AS155" s="131">
        <v>0</v>
      </c>
      <c r="AT155" s="131">
        <v>0</v>
      </c>
      <c r="AU155" s="131">
        <v>0</v>
      </c>
      <c r="AV155" s="131">
        <v>0</v>
      </c>
      <c r="AW155" s="131">
        <v>0</v>
      </c>
      <c r="AX155" s="131">
        <v>0</v>
      </c>
      <c r="AY155" s="131">
        <v>1</v>
      </c>
      <c r="AZ155" s="131">
        <v>0</v>
      </c>
      <c r="BA155" s="131">
        <v>0</v>
      </c>
      <c r="BB155" s="131"/>
      <c r="BC155" s="131">
        <v>0</v>
      </c>
      <c r="BD155" s="131">
        <v>0</v>
      </c>
      <c r="BE155" s="131">
        <v>0</v>
      </c>
      <c r="BF155" s="131">
        <v>0</v>
      </c>
      <c r="BG155" s="131">
        <v>0</v>
      </c>
      <c r="BH155" s="131">
        <v>0</v>
      </c>
      <c r="BI155" s="131">
        <f t="shared" si="66"/>
        <v>150000000</v>
      </c>
      <c r="BJ155" s="131">
        <v>0</v>
      </c>
      <c r="BK155" s="131">
        <v>0</v>
      </c>
      <c r="BL155" s="131">
        <v>150000000</v>
      </c>
      <c r="BM155" s="131">
        <v>0</v>
      </c>
      <c r="BN155" s="131">
        <v>0</v>
      </c>
      <c r="BO155" s="131">
        <v>0</v>
      </c>
      <c r="BP155" s="131">
        <v>0</v>
      </c>
      <c r="BQ155" s="131">
        <v>0</v>
      </c>
      <c r="BR155" s="131">
        <v>0</v>
      </c>
      <c r="BS155" s="131">
        <v>1</v>
      </c>
      <c r="BT155" s="131">
        <v>0</v>
      </c>
      <c r="BU155" s="131">
        <v>0</v>
      </c>
      <c r="BV155" s="131"/>
      <c r="BW155" s="131">
        <v>0</v>
      </c>
      <c r="BX155" s="131">
        <v>0</v>
      </c>
      <c r="BY155" s="131">
        <v>0</v>
      </c>
      <c r="BZ155" s="131">
        <v>0</v>
      </c>
      <c r="CA155" s="131">
        <v>0</v>
      </c>
      <c r="CB155" s="131">
        <v>0</v>
      </c>
      <c r="CC155" s="132"/>
    </row>
    <row r="156" spans="2:81" ht="30.75" thickBot="1">
      <c r="B156" s="501"/>
      <c r="C156" s="505"/>
      <c r="D156" s="528"/>
      <c r="E156" s="524"/>
      <c r="F156" s="448"/>
      <c r="G156" s="294" t="s">
        <v>141</v>
      </c>
      <c r="H156" s="448"/>
      <c r="I156" s="521"/>
      <c r="J156" s="521"/>
      <c r="K156" s="521"/>
      <c r="L156" s="521"/>
      <c r="M156" s="524"/>
      <c r="N156" s="521"/>
      <c r="O156" s="521"/>
      <c r="P156" s="294">
        <v>150</v>
      </c>
      <c r="Q156" s="294"/>
      <c r="R156" s="294"/>
      <c r="S156" s="284"/>
      <c r="T156" s="284"/>
      <c r="U156" s="284" t="s">
        <v>143</v>
      </c>
      <c r="V156" s="284" t="s">
        <v>142</v>
      </c>
      <c r="W156" s="284" t="s">
        <v>158</v>
      </c>
      <c r="X156" s="284" t="s">
        <v>159</v>
      </c>
      <c r="Y156" s="284">
        <v>0</v>
      </c>
      <c r="Z156" s="356">
        <v>1</v>
      </c>
      <c r="AA156" s="331">
        <f t="shared" si="55"/>
        <v>1E-06</v>
      </c>
      <c r="AB156" s="332">
        <f t="shared" si="67"/>
        <v>0</v>
      </c>
      <c r="AC156" s="285">
        <v>0</v>
      </c>
      <c r="AD156" s="285"/>
      <c r="AE156" s="332">
        <f t="shared" si="68"/>
        <v>0</v>
      </c>
      <c r="AF156" s="357">
        <v>1</v>
      </c>
      <c r="AG156" s="285"/>
      <c r="AH156" s="332">
        <f t="shared" si="69"/>
        <v>0</v>
      </c>
      <c r="AI156" s="285">
        <v>0</v>
      </c>
      <c r="AJ156" s="285"/>
      <c r="AK156" s="332">
        <f t="shared" si="70"/>
        <v>0</v>
      </c>
      <c r="AL156" s="284">
        <v>0</v>
      </c>
      <c r="AM156" s="284"/>
      <c r="AN156" s="209">
        <f t="shared" si="65"/>
        <v>0</v>
      </c>
      <c r="AO156" s="210">
        <f>SUM(AP156:AW156)</f>
        <v>0</v>
      </c>
      <c r="AP156" s="210">
        <v>0</v>
      </c>
      <c r="AQ156" s="210">
        <v>0</v>
      </c>
      <c r="AR156" s="210"/>
      <c r="AS156" s="210">
        <v>0</v>
      </c>
      <c r="AT156" s="210">
        <v>0</v>
      </c>
      <c r="AU156" s="210">
        <v>0</v>
      </c>
      <c r="AV156" s="210">
        <v>0</v>
      </c>
      <c r="AW156" s="210">
        <v>0</v>
      </c>
      <c r="AX156" s="210">
        <v>0</v>
      </c>
      <c r="AY156" s="210">
        <f>SUM(AZ156:BG156)</f>
        <v>0</v>
      </c>
      <c r="AZ156" s="210">
        <v>0</v>
      </c>
      <c r="BA156" s="210">
        <v>0</v>
      </c>
      <c r="BB156" s="210"/>
      <c r="BC156" s="210">
        <v>0</v>
      </c>
      <c r="BD156" s="210">
        <v>0</v>
      </c>
      <c r="BE156" s="210">
        <v>0</v>
      </c>
      <c r="BF156" s="210">
        <v>0</v>
      </c>
      <c r="BG156" s="210">
        <v>0</v>
      </c>
      <c r="BH156" s="210">
        <v>0</v>
      </c>
      <c r="BI156" s="210">
        <f t="shared" si="66"/>
        <v>0</v>
      </c>
      <c r="BJ156" s="210">
        <v>0</v>
      </c>
      <c r="BK156" s="210">
        <v>0</v>
      </c>
      <c r="BL156" s="210"/>
      <c r="BM156" s="210">
        <v>0</v>
      </c>
      <c r="BN156" s="210">
        <v>0</v>
      </c>
      <c r="BO156" s="210">
        <v>0</v>
      </c>
      <c r="BP156" s="210">
        <v>0</v>
      </c>
      <c r="BQ156" s="210">
        <v>0</v>
      </c>
      <c r="BR156" s="210">
        <v>0</v>
      </c>
      <c r="BS156" s="210">
        <f>SUM(BT156:CA156)</f>
        <v>0</v>
      </c>
      <c r="BT156" s="210">
        <v>0</v>
      </c>
      <c r="BU156" s="210">
        <v>0</v>
      </c>
      <c r="BV156" s="210"/>
      <c r="BW156" s="210">
        <v>0</v>
      </c>
      <c r="BX156" s="210">
        <v>0</v>
      </c>
      <c r="BY156" s="210">
        <v>0</v>
      </c>
      <c r="BZ156" s="210">
        <v>0</v>
      </c>
      <c r="CA156" s="210">
        <v>0</v>
      </c>
      <c r="CB156" s="210">
        <v>0</v>
      </c>
      <c r="CC156" s="235"/>
    </row>
    <row r="157" spans="2:81" ht="31.5">
      <c r="B157" s="498" t="s">
        <v>524</v>
      </c>
      <c r="C157" s="502">
        <f>SUM(E157:E187)</f>
        <v>2.500680169936831E-05</v>
      </c>
      <c r="D157" s="517" t="s">
        <v>525</v>
      </c>
      <c r="E157" s="519">
        <f>SUM(M157)</f>
        <v>4.001133616561385E-06</v>
      </c>
      <c r="F157" s="271" t="s">
        <v>526</v>
      </c>
      <c r="G157" s="484"/>
      <c r="H157" s="565">
        <v>36</v>
      </c>
      <c r="I157" s="477" t="s">
        <v>769</v>
      </c>
      <c r="J157" s="477" t="s">
        <v>337</v>
      </c>
      <c r="K157" s="477">
        <v>2</v>
      </c>
      <c r="L157" s="477">
        <v>5</v>
      </c>
      <c r="M157" s="585">
        <f>SUM(AA157:AA161)</f>
        <v>4.001133616561385E-06</v>
      </c>
      <c r="N157" s="477">
        <v>3</v>
      </c>
      <c r="O157" s="477">
        <v>5</v>
      </c>
      <c r="P157" s="271">
        <v>151</v>
      </c>
      <c r="Q157" s="271" t="s">
        <v>527</v>
      </c>
      <c r="R157" s="271" t="s">
        <v>718</v>
      </c>
      <c r="S157" s="245"/>
      <c r="T157" s="245"/>
      <c r="U157" s="369" t="s">
        <v>778</v>
      </c>
      <c r="V157" s="369" t="s">
        <v>594</v>
      </c>
      <c r="W157" s="245" t="s">
        <v>203</v>
      </c>
      <c r="X157" s="245" t="s">
        <v>251</v>
      </c>
      <c r="Y157" s="245">
        <v>1</v>
      </c>
      <c r="Z157" s="377">
        <v>1</v>
      </c>
      <c r="AA157" s="268">
        <f t="shared" si="55"/>
        <v>1.1336165613852405E-09</v>
      </c>
      <c r="AB157" s="143">
        <f>(100%/(SUM($AO$157:$AO$161))*AO157)*(SUM($AA$157:$AA$161))</f>
        <v>4.001133616561385E-06</v>
      </c>
      <c r="AC157" s="378">
        <v>0</v>
      </c>
      <c r="AD157" s="317"/>
      <c r="AE157" s="143">
        <f>(100%/(SUM($AY$157:$AY$161))*AY157)*(SUM($AA$157:$AA$161))</f>
        <v>4.001133616561385E-06</v>
      </c>
      <c r="AF157" s="378">
        <v>1</v>
      </c>
      <c r="AG157" s="317"/>
      <c r="AH157" s="143">
        <f>(100%/(SUM($BI$157:$BI$161))*BI157)*(SUM($AA$157:$AA$161))</f>
        <v>4.001133616561385E-06</v>
      </c>
      <c r="AI157" s="378">
        <v>0</v>
      </c>
      <c r="AJ157" s="317"/>
      <c r="AK157" s="143">
        <f>(100%/(SUM($BS$157:$BS$161))*BS157)*(SUM($AA$157:$AA$161))</f>
        <v>4.001133616561385E-06</v>
      </c>
      <c r="AL157" s="377">
        <v>0</v>
      </c>
      <c r="AM157" s="245"/>
      <c r="AN157" s="117">
        <f t="shared" si="65"/>
        <v>4</v>
      </c>
      <c r="AO157" s="118">
        <v>1</v>
      </c>
      <c r="AP157" s="118"/>
      <c r="AQ157" s="118">
        <v>0</v>
      </c>
      <c r="AR157" s="118"/>
      <c r="AS157" s="118"/>
      <c r="AT157" s="118"/>
      <c r="AU157" s="118"/>
      <c r="AV157" s="118"/>
      <c r="AW157" s="118"/>
      <c r="AX157" s="118"/>
      <c r="AY157" s="118">
        <v>1</v>
      </c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>
        <v>1</v>
      </c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>
        <v>1</v>
      </c>
      <c r="BT157" s="118"/>
      <c r="BU157" s="118"/>
      <c r="BV157" s="118"/>
      <c r="BW157" s="118"/>
      <c r="BX157" s="118"/>
      <c r="BY157" s="118"/>
      <c r="BZ157" s="118"/>
      <c r="CA157" s="118"/>
      <c r="CB157" s="358"/>
      <c r="CC157" s="359"/>
    </row>
    <row r="158" spans="2:81" ht="47.25">
      <c r="B158" s="499"/>
      <c r="C158" s="503"/>
      <c r="D158" s="534"/>
      <c r="E158" s="535"/>
      <c r="F158" s="573" t="s">
        <v>771</v>
      </c>
      <c r="G158" s="485"/>
      <c r="H158" s="485"/>
      <c r="I158" s="478"/>
      <c r="J158" s="478"/>
      <c r="K158" s="478"/>
      <c r="L158" s="478"/>
      <c r="M158" s="535"/>
      <c r="N158" s="478"/>
      <c r="O158" s="478"/>
      <c r="P158" s="272">
        <v>152</v>
      </c>
      <c r="Q158" s="272" t="s">
        <v>730</v>
      </c>
      <c r="R158" s="272" t="s">
        <v>729</v>
      </c>
      <c r="S158" s="246"/>
      <c r="T158" s="246"/>
      <c r="U158" s="246" t="s">
        <v>719</v>
      </c>
      <c r="V158" s="246" t="s">
        <v>549</v>
      </c>
      <c r="W158" s="246" t="s">
        <v>203</v>
      </c>
      <c r="X158" s="246" t="s">
        <v>251</v>
      </c>
      <c r="Y158" s="238">
        <v>1</v>
      </c>
      <c r="Z158" s="238">
        <v>3</v>
      </c>
      <c r="AA158" s="269">
        <f t="shared" si="55"/>
        <v>1E-06</v>
      </c>
      <c r="AB158" s="269">
        <f>(100%/(SUM($AO$157:$AO$161))*AO158)*(SUM($AA$157:$AA$161))</f>
        <v>0</v>
      </c>
      <c r="AC158" s="238">
        <v>0</v>
      </c>
      <c r="AD158" s="246"/>
      <c r="AE158" s="269">
        <f>(100%/(SUM($AY$157:$AY$161))*AY158)*(SUM($AA$157:$AA$161))</f>
        <v>0</v>
      </c>
      <c r="AF158" s="238">
        <v>1</v>
      </c>
      <c r="AG158" s="246"/>
      <c r="AH158" s="269">
        <f>(100%/(SUM($BI$157:$BI$161))*BI158)*(SUM($AA$157:$AA$161))</f>
        <v>0</v>
      </c>
      <c r="AI158" s="238">
        <v>1</v>
      </c>
      <c r="AJ158" s="246"/>
      <c r="AK158" s="269">
        <f>(100%/(SUM($BS$157:$BS$161))*BS158)*(SUM($AA$157:$AA$161))</f>
        <v>0</v>
      </c>
      <c r="AL158" s="238">
        <v>1</v>
      </c>
      <c r="AM158" s="246"/>
      <c r="AN158" s="83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216"/>
    </row>
    <row r="159" spans="2:81" ht="31.5">
      <c r="B159" s="499"/>
      <c r="C159" s="503"/>
      <c r="D159" s="534"/>
      <c r="E159" s="535"/>
      <c r="F159" s="485"/>
      <c r="G159" s="485"/>
      <c r="H159" s="485"/>
      <c r="I159" s="478"/>
      <c r="J159" s="478"/>
      <c r="K159" s="478"/>
      <c r="L159" s="478"/>
      <c r="M159" s="535"/>
      <c r="N159" s="478"/>
      <c r="O159" s="478"/>
      <c r="P159" s="272">
        <v>153</v>
      </c>
      <c r="Q159" s="272" t="s">
        <v>732</v>
      </c>
      <c r="R159" s="272" t="s">
        <v>731</v>
      </c>
      <c r="S159" s="246"/>
      <c r="T159" s="246"/>
      <c r="U159" s="246" t="s">
        <v>720</v>
      </c>
      <c r="V159" s="246" t="s">
        <v>721</v>
      </c>
      <c r="W159" s="246" t="s">
        <v>203</v>
      </c>
      <c r="X159" s="246" t="s">
        <v>251</v>
      </c>
      <c r="Y159" s="238">
        <v>0</v>
      </c>
      <c r="Z159" s="238">
        <v>100</v>
      </c>
      <c r="AA159" s="269">
        <f t="shared" si="55"/>
        <v>1E-06</v>
      </c>
      <c r="AB159" s="269">
        <f>(100%/(SUM($AO$157:$AO$161))*AO159)*(SUM($AA$157:$AA$161))</f>
        <v>0</v>
      </c>
      <c r="AC159" s="238">
        <v>0</v>
      </c>
      <c r="AD159" s="246"/>
      <c r="AE159" s="269">
        <f>(100%/(SUM($AY$157:$AY$161))*AY159)*(SUM($AA$157:$AA$161))</f>
        <v>0</v>
      </c>
      <c r="AF159" s="238">
        <v>100</v>
      </c>
      <c r="AG159" s="246"/>
      <c r="AH159" s="269">
        <f>(100%/(SUM($BI$157:$BI$161))*BI159)*(SUM($AA$157:$AA$161))</f>
        <v>0</v>
      </c>
      <c r="AI159" s="238">
        <v>0</v>
      </c>
      <c r="AJ159" s="246"/>
      <c r="AK159" s="269">
        <f>(100%/(SUM($BS$157:$BS$161))*BS159)*(SUM($AA$157:$AA$161))</f>
        <v>0</v>
      </c>
      <c r="AL159" s="238">
        <v>0</v>
      </c>
      <c r="AM159" s="246"/>
      <c r="AN159" s="83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216"/>
    </row>
    <row r="160" spans="2:81" ht="31.5">
      <c r="B160" s="499"/>
      <c r="C160" s="503"/>
      <c r="D160" s="534"/>
      <c r="E160" s="535"/>
      <c r="F160" s="566"/>
      <c r="G160" s="485"/>
      <c r="H160" s="485"/>
      <c r="I160" s="478"/>
      <c r="J160" s="478"/>
      <c r="K160" s="478"/>
      <c r="L160" s="478"/>
      <c r="M160" s="535"/>
      <c r="N160" s="478"/>
      <c r="O160" s="478"/>
      <c r="P160" s="272">
        <v>154</v>
      </c>
      <c r="Q160" s="272" t="s">
        <v>732</v>
      </c>
      <c r="R160" s="272" t="s">
        <v>731</v>
      </c>
      <c r="S160" s="246"/>
      <c r="T160" s="246"/>
      <c r="U160" s="246" t="s">
        <v>722</v>
      </c>
      <c r="V160" s="246" t="s">
        <v>723</v>
      </c>
      <c r="W160" s="246" t="s">
        <v>203</v>
      </c>
      <c r="X160" s="246" t="s">
        <v>251</v>
      </c>
      <c r="Y160" s="238">
        <v>0</v>
      </c>
      <c r="Z160" s="172">
        <v>1</v>
      </c>
      <c r="AA160" s="269">
        <f t="shared" si="55"/>
        <v>1E-06</v>
      </c>
      <c r="AB160" s="269">
        <f>(100%/(SUM($AO$157:$AO$161))*AO160)*(SUM($AA$157:$AA$161))</f>
        <v>0</v>
      </c>
      <c r="AC160" s="172">
        <v>0</v>
      </c>
      <c r="AD160" s="246"/>
      <c r="AE160" s="269">
        <f>(100%/(SUM($AY$157:$AY$161))*AY160)*(SUM($AA$157:$AA$161))</f>
        <v>0</v>
      </c>
      <c r="AF160" s="172">
        <v>1</v>
      </c>
      <c r="AG160" s="246"/>
      <c r="AH160" s="269">
        <f>(100%/(SUM($BI$157:$BI$161))*BI160)*(SUM($AA$157:$AA$161))</f>
        <v>0</v>
      </c>
      <c r="AI160" s="172">
        <v>0</v>
      </c>
      <c r="AJ160" s="246"/>
      <c r="AK160" s="269">
        <f>(100%/(SUM($BS$157:$BS$161))*BS160)*(SUM($AA$157:$AA$161))</f>
        <v>0</v>
      </c>
      <c r="AL160" s="172">
        <v>0</v>
      </c>
      <c r="AM160" s="246"/>
      <c r="AN160" s="83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216"/>
    </row>
    <row r="161" spans="2:81" ht="32.25" thickBot="1">
      <c r="B161" s="500"/>
      <c r="C161" s="504"/>
      <c r="D161" s="518"/>
      <c r="E161" s="520"/>
      <c r="F161" s="273" t="s">
        <v>530</v>
      </c>
      <c r="G161" s="486"/>
      <c r="H161" s="574"/>
      <c r="I161" s="479"/>
      <c r="J161" s="479"/>
      <c r="K161" s="479"/>
      <c r="L161" s="479"/>
      <c r="M161" s="586"/>
      <c r="N161" s="479"/>
      <c r="O161" s="479"/>
      <c r="P161" s="273">
        <v>155</v>
      </c>
      <c r="Q161" s="273" t="s">
        <v>531</v>
      </c>
      <c r="R161" s="273" t="s">
        <v>532</v>
      </c>
      <c r="S161" s="247"/>
      <c r="T161" s="247"/>
      <c r="U161" s="370" t="s">
        <v>779</v>
      </c>
      <c r="V161" s="370" t="s">
        <v>594</v>
      </c>
      <c r="W161" s="247" t="s">
        <v>203</v>
      </c>
      <c r="X161" s="247" t="s">
        <v>251</v>
      </c>
      <c r="Y161" s="247">
        <v>1</v>
      </c>
      <c r="Z161" s="379">
        <v>1</v>
      </c>
      <c r="AA161" s="270">
        <f t="shared" si="55"/>
        <v>1E-06</v>
      </c>
      <c r="AB161" s="270">
        <f>(100%/(SUM($AO$157:$AO$161))*AO161)*(SUM($AA$157:$AA$161))</f>
        <v>0</v>
      </c>
      <c r="AC161" s="379">
        <v>0</v>
      </c>
      <c r="AD161" s="247"/>
      <c r="AE161" s="270">
        <f>(100%/(SUM($AY$157:$AY$161))*AY161)*(SUM($AA$157:$AA$161))</f>
        <v>0</v>
      </c>
      <c r="AF161" s="379">
        <v>1</v>
      </c>
      <c r="AG161" s="247"/>
      <c r="AH161" s="270">
        <f>(100%/(SUM($BI$157:$BI$161))*BI161)*(SUM($AA$157:$AA$161))</f>
        <v>0</v>
      </c>
      <c r="AI161" s="379">
        <v>0</v>
      </c>
      <c r="AJ161" s="247"/>
      <c r="AK161" s="270">
        <f>(100%/(SUM($BS$157:$BS$161))*BS161)*(SUM($AA$157:$AA$161))</f>
        <v>0</v>
      </c>
      <c r="AL161" s="379">
        <v>0</v>
      </c>
      <c r="AM161" s="247"/>
      <c r="AN161" s="108">
        <f t="shared" si="65"/>
        <v>0</v>
      </c>
      <c r="AO161" s="109">
        <f>SUM(AP161:AW161)</f>
        <v>0</v>
      </c>
      <c r="AP161" s="109"/>
      <c r="AQ161" s="109">
        <v>0</v>
      </c>
      <c r="AR161" s="109"/>
      <c r="AS161" s="109"/>
      <c r="AT161" s="109"/>
      <c r="AU161" s="109"/>
      <c r="AV161" s="109"/>
      <c r="AW161" s="109"/>
      <c r="AX161" s="109"/>
      <c r="AY161" s="109">
        <f>SUM(AZ161:BG161)</f>
        <v>0</v>
      </c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>
        <f t="shared" si="66"/>
        <v>0</v>
      </c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>
        <f>SUM(BT161:CA161)</f>
        <v>0</v>
      </c>
      <c r="BT161" s="109"/>
      <c r="BU161" s="109"/>
      <c r="BV161" s="109"/>
      <c r="BW161" s="109"/>
      <c r="BX161" s="109"/>
      <c r="BY161" s="109"/>
      <c r="BZ161" s="109"/>
      <c r="CA161" s="109"/>
      <c r="CB161" s="361"/>
      <c r="CC161" s="362"/>
    </row>
    <row r="162" spans="2:81" ht="30">
      <c r="B162" s="500"/>
      <c r="C162" s="504"/>
      <c r="D162" s="584" t="s">
        <v>144</v>
      </c>
      <c r="E162" s="493">
        <f>SUM(M162)</f>
        <v>5.001133616561385E-06</v>
      </c>
      <c r="F162" s="531" t="s">
        <v>145</v>
      </c>
      <c r="G162" s="251"/>
      <c r="H162" s="531">
        <v>37</v>
      </c>
      <c r="I162" s="532" t="s">
        <v>183</v>
      </c>
      <c r="J162" s="532" t="s">
        <v>184</v>
      </c>
      <c r="K162" s="587">
        <v>0.6</v>
      </c>
      <c r="L162" s="587">
        <v>0.8</v>
      </c>
      <c r="M162" s="493">
        <f>SUM(AA162:AA167)</f>
        <v>5.001133616561385E-06</v>
      </c>
      <c r="N162" s="587">
        <v>0.67</v>
      </c>
      <c r="O162" s="587">
        <v>0.8</v>
      </c>
      <c r="P162" s="251">
        <v>156</v>
      </c>
      <c r="Q162" s="251" t="s">
        <v>179</v>
      </c>
      <c r="R162" s="251" t="s">
        <v>178</v>
      </c>
      <c r="S162" s="274"/>
      <c r="T162" s="274"/>
      <c r="U162" s="274" t="s">
        <v>146</v>
      </c>
      <c r="V162" s="274" t="s">
        <v>147</v>
      </c>
      <c r="W162" s="274" t="s">
        <v>154</v>
      </c>
      <c r="X162" s="274" t="s">
        <v>159</v>
      </c>
      <c r="Y162" s="311">
        <v>0</v>
      </c>
      <c r="Z162" s="311">
        <v>1</v>
      </c>
      <c r="AA162" s="253">
        <f t="shared" si="55"/>
        <v>1.1336165613852405E-09</v>
      </c>
      <c r="AB162" s="248">
        <f aca="true" t="shared" si="71" ref="AB162:AB167">(100%/(SUM($AO$162:$AO$167))*AO162)*(SUM($AA$162:$AA$167))</f>
        <v>5.001133616561385E-06</v>
      </c>
      <c r="AC162" s="274">
        <v>0</v>
      </c>
      <c r="AD162" s="274"/>
      <c r="AE162" s="248">
        <f aca="true" t="shared" si="72" ref="AE162:AE167">(100%/(SUM($AY$162:$AY$167))*AY162)*(SUM($AA$162:$AA$167))</f>
        <v>5.001133616561385E-06</v>
      </c>
      <c r="AF162" s="274">
        <v>0</v>
      </c>
      <c r="AG162" s="274"/>
      <c r="AH162" s="248">
        <f aca="true" t="shared" si="73" ref="AH162:AH167">(100%/(SUM($BI$162:$BI$167))*BI162)*(SUM($AA$162:$AA$167))</f>
        <v>5.001133616561385E-06</v>
      </c>
      <c r="AI162" s="311">
        <v>1</v>
      </c>
      <c r="AJ162" s="274"/>
      <c r="AK162" s="248">
        <f aca="true" t="shared" si="74" ref="AK162:AK167">(100%/(SUM($BS$162:$BS$167))*BS162)*(SUM($AA$162:$AA$167))</f>
        <v>5.001133616561385E-06</v>
      </c>
      <c r="AL162" s="311">
        <v>0</v>
      </c>
      <c r="AM162" s="274"/>
      <c r="AN162" s="126">
        <f t="shared" si="65"/>
        <v>4</v>
      </c>
      <c r="AO162" s="127">
        <v>1</v>
      </c>
      <c r="AP162" s="127">
        <v>0</v>
      </c>
      <c r="AQ162" s="127">
        <v>0</v>
      </c>
      <c r="AR162" s="127"/>
      <c r="AS162" s="127">
        <v>0</v>
      </c>
      <c r="AT162" s="127">
        <v>0</v>
      </c>
      <c r="AU162" s="127">
        <v>0</v>
      </c>
      <c r="AV162" s="127">
        <v>0</v>
      </c>
      <c r="AW162" s="127">
        <v>0</v>
      </c>
      <c r="AX162" s="127">
        <v>0</v>
      </c>
      <c r="AY162" s="127">
        <v>1</v>
      </c>
      <c r="AZ162" s="127">
        <v>0</v>
      </c>
      <c r="BA162" s="127">
        <v>0</v>
      </c>
      <c r="BB162" s="127"/>
      <c r="BC162" s="127">
        <v>0</v>
      </c>
      <c r="BD162" s="127">
        <v>0</v>
      </c>
      <c r="BE162" s="127">
        <v>0</v>
      </c>
      <c r="BF162" s="127">
        <v>0</v>
      </c>
      <c r="BG162" s="127">
        <v>0</v>
      </c>
      <c r="BH162" s="127">
        <v>0</v>
      </c>
      <c r="BI162" s="127">
        <v>1</v>
      </c>
      <c r="BJ162" s="127">
        <v>0</v>
      </c>
      <c r="BK162" s="127">
        <v>0</v>
      </c>
      <c r="BL162" s="127"/>
      <c r="BM162" s="127">
        <v>0</v>
      </c>
      <c r="BN162" s="127">
        <v>0</v>
      </c>
      <c r="BO162" s="127">
        <v>0</v>
      </c>
      <c r="BP162" s="127">
        <v>0</v>
      </c>
      <c r="BQ162" s="127">
        <v>0</v>
      </c>
      <c r="BR162" s="127">
        <v>0</v>
      </c>
      <c r="BS162" s="127">
        <v>1</v>
      </c>
      <c r="BT162" s="127">
        <v>0</v>
      </c>
      <c r="BU162" s="127">
        <v>0</v>
      </c>
      <c r="BV162" s="127"/>
      <c r="BW162" s="127">
        <v>0</v>
      </c>
      <c r="BX162" s="127">
        <v>0</v>
      </c>
      <c r="BY162" s="127">
        <v>0</v>
      </c>
      <c r="BZ162" s="127">
        <v>0</v>
      </c>
      <c r="CA162" s="127">
        <v>0</v>
      </c>
      <c r="CB162" s="127">
        <v>0</v>
      </c>
      <c r="CC162" s="88"/>
    </row>
    <row r="163" spans="2:81" ht="31.5">
      <c r="B163" s="500"/>
      <c r="C163" s="504"/>
      <c r="D163" s="584"/>
      <c r="E163" s="493"/>
      <c r="F163" s="531"/>
      <c r="G163" s="251"/>
      <c r="H163" s="531"/>
      <c r="I163" s="532"/>
      <c r="J163" s="532"/>
      <c r="K163" s="587"/>
      <c r="L163" s="587"/>
      <c r="M163" s="493"/>
      <c r="N163" s="587"/>
      <c r="O163" s="587"/>
      <c r="P163" s="251">
        <v>157</v>
      </c>
      <c r="Q163" s="251" t="s">
        <v>728</v>
      </c>
      <c r="R163" s="251" t="s">
        <v>727</v>
      </c>
      <c r="S163" s="274"/>
      <c r="T163" s="274"/>
      <c r="U163" s="274" t="s">
        <v>717</v>
      </c>
      <c r="V163" s="274" t="s">
        <v>308</v>
      </c>
      <c r="W163" s="274" t="s">
        <v>154</v>
      </c>
      <c r="X163" s="257" t="s">
        <v>159</v>
      </c>
      <c r="Y163" s="363">
        <v>1</v>
      </c>
      <c r="Z163" s="363">
        <v>3</v>
      </c>
      <c r="AA163" s="249">
        <f t="shared" si="55"/>
        <v>1E-06</v>
      </c>
      <c r="AB163" s="248">
        <f t="shared" si="71"/>
        <v>0</v>
      </c>
      <c r="AC163" s="274">
        <v>0</v>
      </c>
      <c r="AD163" s="274"/>
      <c r="AE163" s="248">
        <f t="shared" si="72"/>
        <v>0</v>
      </c>
      <c r="AF163" s="274">
        <v>1</v>
      </c>
      <c r="AG163" s="274"/>
      <c r="AH163" s="248">
        <f t="shared" si="73"/>
        <v>0</v>
      </c>
      <c r="AI163" s="363">
        <v>1</v>
      </c>
      <c r="AJ163" s="274"/>
      <c r="AK163" s="248">
        <f t="shared" si="74"/>
        <v>0</v>
      </c>
      <c r="AL163" s="363">
        <v>1</v>
      </c>
      <c r="AM163" s="274"/>
      <c r="AN163" s="126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8"/>
    </row>
    <row r="164" spans="2:81" ht="30">
      <c r="B164" s="500"/>
      <c r="C164" s="504"/>
      <c r="D164" s="571"/>
      <c r="E164" s="475"/>
      <c r="F164" s="476"/>
      <c r="G164" s="252" t="s">
        <v>148</v>
      </c>
      <c r="H164" s="476"/>
      <c r="I164" s="463"/>
      <c r="J164" s="463"/>
      <c r="K164" s="463"/>
      <c r="L164" s="463"/>
      <c r="M164" s="475"/>
      <c r="N164" s="463"/>
      <c r="O164" s="463"/>
      <c r="P164" s="252">
        <v>158</v>
      </c>
      <c r="Q164" s="252" t="s">
        <v>177</v>
      </c>
      <c r="R164" s="252" t="s">
        <v>176</v>
      </c>
      <c r="S164" s="257"/>
      <c r="T164" s="257"/>
      <c r="U164" s="257" t="s">
        <v>149</v>
      </c>
      <c r="V164" s="257" t="s">
        <v>120</v>
      </c>
      <c r="W164" s="257" t="s">
        <v>154</v>
      </c>
      <c r="X164" s="257" t="s">
        <v>159</v>
      </c>
      <c r="Y164" s="257">
        <v>0</v>
      </c>
      <c r="Z164" s="257">
        <v>1</v>
      </c>
      <c r="AA164" s="249">
        <f t="shared" si="55"/>
        <v>1E-06</v>
      </c>
      <c r="AB164" s="248">
        <f t="shared" si="71"/>
        <v>0</v>
      </c>
      <c r="AC164" s="257">
        <v>0</v>
      </c>
      <c r="AD164" s="257"/>
      <c r="AE164" s="248">
        <f t="shared" si="72"/>
        <v>0</v>
      </c>
      <c r="AF164" s="257">
        <v>1</v>
      </c>
      <c r="AG164" s="257"/>
      <c r="AH164" s="248">
        <f t="shared" si="73"/>
        <v>0</v>
      </c>
      <c r="AI164" s="257">
        <v>0</v>
      </c>
      <c r="AJ164" s="257"/>
      <c r="AK164" s="248">
        <f t="shared" si="74"/>
        <v>0</v>
      </c>
      <c r="AL164" s="257">
        <v>0</v>
      </c>
      <c r="AM164" s="257"/>
      <c r="AN164" s="89">
        <f>SUM(AO164,AY164,BI164,BS164)</f>
        <v>0</v>
      </c>
      <c r="AO164" s="90">
        <f>SUM(AP164:AW164)</f>
        <v>0</v>
      </c>
      <c r="AP164" s="90">
        <v>0</v>
      </c>
      <c r="AQ164" s="90">
        <v>0</v>
      </c>
      <c r="AR164" s="90"/>
      <c r="AS164" s="90">
        <v>0</v>
      </c>
      <c r="AT164" s="90">
        <v>0</v>
      </c>
      <c r="AU164" s="90">
        <v>0</v>
      </c>
      <c r="AV164" s="90">
        <v>0</v>
      </c>
      <c r="AW164" s="90">
        <v>0</v>
      </c>
      <c r="AX164" s="90">
        <v>0</v>
      </c>
      <c r="AY164" s="90">
        <f>SUM(AZ164:BG164)</f>
        <v>0</v>
      </c>
      <c r="AZ164" s="90">
        <v>0</v>
      </c>
      <c r="BA164" s="90">
        <v>0</v>
      </c>
      <c r="BB164" s="90"/>
      <c r="BC164" s="90">
        <v>0</v>
      </c>
      <c r="BD164" s="90">
        <v>0</v>
      </c>
      <c r="BE164" s="90">
        <v>0</v>
      </c>
      <c r="BF164" s="90">
        <v>0</v>
      </c>
      <c r="BG164" s="90">
        <v>0</v>
      </c>
      <c r="BH164" s="90">
        <v>0</v>
      </c>
      <c r="BI164" s="90">
        <f>SUM(BJ164:BQ164)</f>
        <v>0</v>
      </c>
      <c r="BJ164" s="90">
        <v>0</v>
      </c>
      <c r="BK164" s="90">
        <v>0</v>
      </c>
      <c r="BL164" s="90"/>
      <c r="BM164" s="90">
        <v>0</v>
      </c>
      <c r="BN164" s="90">
        <v>0</v>
      </c>
      <c r="BO164" s="90">
        <v>0</v>
      </c>
      <c r="BP164" s="90">
        <v>0</v>
      </c>
      <c r="BQ164" s="90">
        <v>0</v>
      </c>
      <c r="BR164" s="90">
        <v>0</v>
      </c>
      <c r="BS164" s="90">
        <f>SUM(BT164:CA164)</f>
        <v>0</v>
      </c>
      <c r="BT164" s="90">
        <v>0</v>
      </c>
      <c r="BU164" s="90">
        <v>0</v>
      </c>
      <c r="BV164" s="90"/>
      <c r="BW164" s="90">
        <v>0</v>
      </c>
      <c r="BX164" s="90">
        <v>0</v>
      </c>
      <c r="BY164" s="90">
        <v>0</v>
      </c>
      <c r="BZ164" s="90">
        <v>0</v>
      </c>
      <c r="CA164" s="90">
        <v>0</v>
      </c>
      <c r="CB164" s="90">
        <v>0</v>
      </c>
      <c r="CC164" s="91"/>
    </row>
    <row r="165" spans="2:81" ht="31.5">
      <c r="B165" s="500"/>
      <c r="C165" s="504"/>
      <c r="D165" s="571"/>
      <c r="E165" s="475"/>
      <c r="F165" s="476"/>
      <c r="G165" s="252" t="s">
        <v>150</v>
      </c>
      <c r="H165" s="476"/>
      <c r="I165" s="463"/>
      <c r="J165" s="463"/>
      <c r="K165" s="463"/>
      <c r="L165" s="463"/>
      <c r="M165" s="475"/>
      <c r="N165" s="463"/>
      <c r="O165" s="463"/>
      <c r="P165" s="252">
        <v>159</v>
      </c>
      <c r="Q165" s="252" t="s">
        <v>177</v>
      </c>
      <c r="R165" s="252" t="s">
        <v>176</v>
      </c>
      <c r="S165" s="257"/>
      <c r="T165" s="257"/>
      <c r="U165" s="257" t="s">
        <v>152</v>
      </c>
      <c r="V165" s="257" t="s">
        <v>120</v>
      </c>
      <c r="W165" s="257" t="s">
        <v>154</v>
      </c>
      <c r="X165" s="257" t="s">
        <v>159</v>
      </c>
      <c r="Y165" s="257">
        <v>0</v>
      </c>
      <c r="Z165" s="257">
        <v>1</v>
      </c>
      <c r="AA165" s="249">
        <f t="shared" si="55"/>
        <v>1E-06</v>
      </c>
      <c r="AB165" s="248">
        <f t="shared" si="71"/>
        <v>0</v>
      </c>
      <c r="AC165" s="257">
        <v>0</v>
      </c>
      <c r="AD165" s="257"/>
      <c r="AE165" s="248">
        <f t="shared" si="72"/>
        <v>0</v>
      </c>
      <c r="AF165" s="257">
        <v>1</v>
      </c>
      <c r="AG165" s="257"/>
      <c r="AH165" s="248">
        <f t="shared" si="73"/>
        <v>0</v>
      </c>
      <c r="AI165" s="257">
        <v>0</v>
      </c>
      <c r="AJ165" s="257"/>
      <c r="AK165" s="248">
        <f t="shared" si="74"/>
        <v>0</v>
      </c>
      <c r="AL165" s="257">
        <v>0</v>
      </c>
      <c r="AM165" s="257"/>
      <c r="AN165" s="89">
        <f>SUM(AO165,AY165,BI165,BS165)</f>
        <v>0</v>
      </c>
      <c r="AO165" s="90">
        <f>SUM(AP165:AW165)</f>
        <v>0</v>
      </c>
      <c r="AP165" s="90">
        <v>0</v>
      </c>
      <c r="AQ165" s="90">
        <v>0</v>
      </c>
      <c r="AR165" s="90"/>
      <c r="AS165" s="90">
        <v>0</v>
      </c>
      <c r="AT165" s="90">
        <v>0</v>
      </c>
      <c r="AU165" s="90">
        <v>0</v>
      </c>
      <c r="AV165" s="90">
        <v>0</v>
      </c>
      <c r="AW165" s="90">
        <v>0</v>
      </c>
      <c r="AX165" s="90">
        <v>0</v>
      </c>
      <c r="AY165" s="90">
        <f>SUM(AZ165:BG165)</f>
        <v>0</v>
      </c>
      <c r="AZ165" s="90">
        <v>0</v>
      </c>
      <c r="BA165" s="90">
        <v>0</v>
      </c>
      <c r="BB165" s="90"/>
      <c r="BC165" s="90">
        <v>0</v>
      </c>
      <c r="BD165" s="90">
        <v>0</v>
      </c>
      <c r="BE165" s="90">
        <v>0</v>
      </c>
      <c r="BF165" s="90">
        <v>0</v>
      </c>
      <c r="BG165" s="90">
        <v>0</v>
      </c>
      <c r="BH165" s="90">
        <v>0</v>
      </c>
      <c r="BI165" s="90">
        <f>SUM(BJ165:BQ165)</f>
        <v>0</v>
      </c>
      <c r="BJ165" s="90">
        <v>0</v>
      </c>
      <c r="BK165" s="90">
        <v>0</v>
      </c>
      <c r="BL165" s="90"/>
      <c r="BM165" s="90">
        <v>0</v>
      </c>
      <c r="BN165" s="90">
        <v>0</v>
      </c>
      <c r="BO165" s="90">
        <v>0</v>
      </c>
      <c r="BP165" s="90">
        <v>0</v>
      </c>
      <c r="BQ165" s="90">
        <v>0</v>
      </c>
      <c r="BR165" s="90">
        <v>0</v>
      </c>
      <c r="BS165" s="90">
        <f>SUM(BT165:CA165)</f>
        <v>0</v>
      </c>
      <c r="BT165" s="90">
        <v>0</v>
      </c>
      <c r="BU165" s="90">
        <v>0</v>
      </c>
      <c r="BV165" s="90"/>
      <c r="BW165" s="90">
        <v>0</v>
      </c>
      <c r="BX165" s="90">
        <v>0</v>
      </c>
      <c r="BY165" s="90">
        <v>0</v>
      </c>
      <c r="BZ165" s="90">
        <v>0</v>
      </c>
      <c r="CA165" s="90">
        <v>0</v>
      </c>
      <c r="CB165" s="90">
        <v>0</v>
      </c>
      <c r="CC165" s="91"/>
    </row>
    <row r="166" spans="2:81" ht="30">
      <c r="B166" s="500"/>
      <c r="C166" s="504"/>
      <c r="D166" s="571"/>
      <c r="E166" s="475"/>
      <c r="F166" s="476"/>
      <c r="G166" s="252" t="s">
        <v>151</v>
      </c>
      <c r="H166" s="476"/>
      <c r="I166" s="463"/>
      <c r="J166" s="463"/>
      <c r="K166" s="463"/>
      <c r="L166" s="463"/>
      <c r="M166" s="475"/>
      <c r="N166" s="463"/>
      <c r="O166" s="463"/>
      <c r="P166" s="252">
        <v>160</v>
      </c>
      <c r="Q166" s="252" t="s">
        <v>177</v>
      </c>
      <c r="R166" s="252" t="s">
        <v>176</v>
      </c>
      <c r="S166" s="257"/>
      <c r="T166" s="257"/>
      <c r="U166" s="257" t="s">
        <v>153</v>
      </c>
      <c r="V166" s="257" t="s">
        <v>120</v>
      </c>
      <c r="W166" s="257" t="s">
        <v>154</v>
      </c>
      <c r="X166" s="257" t="s">
        <v>159</v>
      </c>
      <c r="Y166" s="257">
        <v>0</v>
      </c>
      <c r="Z166" s="257">
        <v>1</v>
      </c>
      <c r="AA166" s="249">
        <f t="shared" si="55"/>
        <v>1E-06</v>
      </c>
      <c r="AB166" s="248">
        <f t="shared" si="71"/>
        <v>0</v>
      </c>
      <c r="AC166" s="257">
        <v>0</v>
      </c>
      <c r="AD166" s="257"/>
      <c r="AE166" s="248">
        <f t="shared" si="72"/>
        <v>0</v>
      </c>
      <c r="AF166" s="257">
        <v>1</v>
      </c>
      <c r="AG166" s="257"/>
      <c r="AH166" s="248">
        <f t="shared" si="73"/>
        <v>0</v>
      </c>
      <c r="AI166" s="257">
        <v>0</v>
      </c>
      <c r="AJ166" s="257"/>
      <c r="AK166" s="248">
        <f t="shared" si="74"/>
        <v>0</v>
      </c>
      <c r="AL166" s="257">
        <v>0</v>
      </c>
      <c r="AM166" s="257"/>
      <c r="AN166" s="89">
        <f>SUM(AO166,AY166,BI166,BS166)</f>
        <v>0</v>
      </c>
      <c r="AO166" s="90">
        <f>SUM(AP166:AW166)</f>
        <v>0</v>
      </c>
      <c r="AP166" s="90">
        <v>0</v>
      </c>
      <c r="AQ166" s="90">
        <v>0</v>
      </c>
      <c r="AR166" s="90"/>
      <c r="AS166" s="90">
        <v>0</v>
      </c>
      <c r="AT166" s="90">
        <v>0</v>
      </c>
      <c r="AU166" s="90">
        <v>0</v>
      </c>
      <c r="AV166" s="90">
        <v>0</v>
      </c>
      <c r="AW166" s="90">
        <v>0</v>
      </c>
      <c r="AX166" s="90">
        <v>0</v>
      </c>
      <c r="AY166" s="90">
        <f>SUM(AZ166:BG166)</f>
        <v>0</v>
      </c>
      <c r="AZ166" s="90">
        <v>0</v>
      </c>
      <c r="BA166" s="90">
        <v>0</v>
      </c>
      <c r="BB166" s="90"/>
      <c r="BC166" s="90">
        <v>0</v>
      </c>
      <c r="BD166" s="90">
        <v>0</v>
      </c>
      <c r="BE166" s="90">
        <v>0</v>
      </c>
      <c r="BF166" s="90">
        <v>0</v>
      </c>
      <c r="BG166" s="90">
        <v>0</v>
      </c>
      <c r="BH166" s="90">
        <v>0</v>
      </c>
      <c r="BI166" s="90">
        <f>SUM(BJ166:BQ166)</f>
        <v>0</v>
      </c>
      <c r="BJ166" s="90">
        <v>0</v>
      </c>
      <c r="BK166" s="90">
        <v>0</v>
      </c>
      <c r="BL166" s="90"/>
      <c r="BM166" s="90">
        <v>0</v>
      </c>
      <c r="BN166" s="90">
        <v>0</v>
      </c>
      <c r="BO166" s="90">
        <v>0</v>
      </c>
      <c r="BP166" s="90">
        <v>0</v>
      </c>
      <c r="BQ166" s="90">
        <v>0</v>
      </c>
      <c r="BR166" s="90">
        <v>0</v>
      </c>
      <c r="BS166" s="90">
        <f>SUM(BT166:CA166)</f>
        <v>0</v>
      </c>
      <c r="BT166" s="90">
        <v>0</v>
      </c>
      <c r="BU166" s="90">
        <v>0</v>
      </c>
      <c r="BV166" s="90"/>
      <c r="BW166" s="90">
        <v>0</v>
      </c>
      <c r="BX166" s="90">
        <v>0</v>
      </c>
      <c r="BY166" s="90">
        <v>0</v>
      </c>
      <c r="BZ166" s="90">
        <v>0</v>
      </c>
      <c r="CA166" s="90">
        <v>0</v>
      </c>
      <c r="CB166" s="90">
        <v>0</v>
      </c>
      <c r="CC166" s="91"/>
    </row>
    <row r="167" spans="2:81" ht="45.75" thickBot="1">
      <c r="B167" s="500"/>
      <c r="C167" s="504"/>
      <c r="D167" s="572"/>
      <c r="E167" s="530"/>
      <c r="F167" s="488"/>
      <c r="G167" s="255" t="s">
        <v>181</v>
      </c>
      <c r="H167" s="488"/>
      <c r="I167" s="533"/>
      <c r="J167" s="533"/>
      <c r="K167" s="533"/>
      <c r="L167" s="533"/>
      <c r="M167" s="530"/>
      <c r="N167" s="533"/>
      <c r="O167" s="533"/>
      <c r="P167" s="255">
        <v>161</v>
      </c>
      <c r="Q167" s="255" t="s">
        <v>177</v>
      </c>
      <c r="R167" s="255" t="s">
        <v>176</v>
      </c>
      <c r="S167" s="259"/>
      <c r="T167" s="259"/>
      <c r="U167" s="259" t="s">
        <v>180</v>
      </c>
      <c r="V167" s="259" t="s">
        <v>120</v>
      </c>
      <c r="W167" s="259" t="s">
        <v>154</v>
      </c>
      <c r="X167" s="259" t="s">
        <v>159</v>
      </c>
      <c r="Y167" s="259">
        <v>0</v>
      </c>
      <c r="Z167" s="259">
        <v>1</v>
      </c>
      <c r="AA167" s="281">
        <f t="shared" si="55"/>
        <v>1E-06</v>
      </c>
      <c r="AB167" s="248">
        <f t="shared" si="71"/>
        <v>0</v>
      </c>
      <c r="AC167" s="259">
        <v>1</v>
      </c>
      <c r="AD167" s="259"/>
      <c r="AE167" s="248">
        <f t="shared" si="72"/>
        <v>0</v>
      </c>
      <c r="AF167" s="259">
        <v>0</v>
      </c>
      <c r="AG167" s="259"/>
      <c r="AH167" s="248">
        <f t="shared" si="73"/>
        <v>0</v>
      </c>
      <c r="AI167" s="259">
        <v>0</v>
      </c>
      <c r="AJ167" s="259"/>
      <c r="AK167" s="248">
        <f t="shared" si="74"/>
        <v>0</v>
      </c>
      <c r="AL167" s="259">
        <v>0</v>
      </c>
      <c r="AM167" s="259"/>
      <c r="AN167" s="120">
        <v>0</v>
      </c>
      <c r="AO167" s="121">
        <v>0</v>
      </c>
      <c r="AP167" s="121">
        <v>0</v>
      </c>
      <c r="AQ167" s="121">
        <v>0</v>
      </c>
      <c r="AR167" s="121"/>
      <c r="AS167" s="121">
        <v>0</v>
      </c>
      <c r="AT167" s="121">
        <v>0</v>
      </c>
      <c r="AU167" s="121">
        <v>0</v>
      </c>
      <c r="AV167" s="121">
        <v>0</v>
      </c>
      <c r="AW167" s="121">
        <v>0</v>
      </c>
      <c r="AX167" s="121">
        <v>0</v>
      </c>
      <c r="AY167" s="121">
        <v>0</v>
      </c>
      <c r="AZ167" s="121">
        <v>0</v>
      </c>
      <c r="BA167" s="121">
        <v>0</v>
      </c>
      <c r="BB167" s="121"/>
      <c r="BC167" s="121">
        <v>0</v>
      </c>
      <c r="BD167" s="121">
        <v>0</v>
      </c>
      <c r="BE167" s="121">
        <v>0</v>
      </c>
      <c r="BF167" s="121">
        <v>0</v>
      </c>
      <c r="BG167" s="121">
        <v>0</v>
      </c>
      <c r="BH167" s="121">
        <v>0</v>
      </c>
      <c r="BI167" s="121">
        <v>0</v>
      </c>
      <c r="BJ167" s="121">
        <v>0</v>
      </c>
      <c r="BK167" s="121">
        <v>0</v>
      </c>
      <c r="BL167" s="121"/>
      <c r="BM167" s="121">
        <v>0</v>
      </c>
      <c r="BN167" s="121">
        <v>0</v>
      </c>
      <c r="BO167" s="121">
        <v>0</v>
      </c>
      <c r="BP167" s="121">
        <v>0</v>
      </c>
      <c r="BQ167" s="121">
        <v>0</v>
      </c>
      <c r="BR167" s="121">
        <v>0</v>
      </c>
      <c r="BS167" s="121">
        <v>0</v>
      </c>
      <c r="BT167" s="121">
        <v>0</v>
      </c>
      <c r="BU167" s="121">
        <v>0</v>
      </c>
      <c r="BV167" s="121"/>
      <c r="BW167" s="121">
        <v>0</v>
      </c>
      <c r="BX167" s="121">
        <v>0</v>
      </c>
      <c r="BY167" s="121">
        <v>0</v>
      </c>
      <c r="BZ167" s="121">
        <v>0</v>
      </c>
      <c r="CA167" s="121">
        <v>0</v>
      </c>
      <c r="CB167" s="121">
        <v>0</v>
      </c>
      <c r="CC167" s="122"/>
    </row>
    <row r="168" spans="2:81" ht="31.5">
      <c r="B168" s="500"/>
      <c r="C168" s="504"/>
      <c r="D168" s="490" t="s">
        <v>534</v>
      </c>
      <c r="E168" s="464">
        <f>SUM(M168:M171)</f>
        <v>3.0011336165613854E-06</v>
      </c>
      <c r="F168" s="472" t="s">
        <v>535</v>
      </c>
      <c r="G168" s="472" t="s">
        <v>536</v>
      </c>
      <c r="H168" s="472">
        <v>38</v>
      </c>
      <c r="I168" s="474" t="s">
        <v>537</v>
      </c>
      <c r="J168" s="474" t="s">
        <v>538</v>
      </c>
      <c r="K168" s="474">
        <v>0</v>
      </c>
      <c r="L168" s="526">
        <v>8</v>
      </c>
      <c r="M168" s="464">
        <f>SUM(AA168:AA170)</f>
        <v>2.0011336165613852E-06</v>
      </c>
      <c r="N168" s="526">
        <v>4</v>
      </c>
      <c r="O168" s="526">
        <v>8</v>
      </c>
      <c r="P168" s="288">
        <v>162</v>
      </c>
      <c r="Q168" s="288" t="s">
        <v>539</v>
      </c>
      <c r="R168" s="288" t="s">
        <v>540</v>
      </c>
      <c r="S168" s="314"/>
      <c r="T168" s="314"/>
      <c r="U168" s="314" t="s">
        <v>541</v>
      </c>
      <c r="V168" s="314" t="s">
        <v>542</v>
      </c>
      <c r="W168" s="314" t="s">
        <v>357</v>
      </c>
      <c r="X168" s="314" t="s">
        <v>400</v>
      </c>
      <c r="Y168" s="314">
        <v>0</v>
      </c>
      <c r="Z168" s="314">
        <v>2</v>
      </c>
      <c r="AA168" s="321">
        <f t="shared" si="55"/>
        <v>1.1336165613852405E-09</v>
      </c>
      <c r="AB168" s="322">
        <f>(100%/(SUM($AO$168:$AO$171))*AO168)*(SUM($AA$168:$AA$171))</f>
        <v>3.0011336165613854E-06</v>
      </c>
      <c r="AC168" s="323">
        <v>0</v>
      </c>
      <c r="AD168" s="323"/>
      <c r="AE168" s="322">
        <f>(100%/(SUM($AY$168:$AY$171))*AY168)*(SUM($AA$168:$AA$171))</f>
        <v>3.0011336165613854E-06</v>
      </c>
      <c r="AF168" s="323">
        <v>2</v>
      </c>
      <c r="AG168" s="323"/>
      <c r="AH168" s="322">
        <f>(100%/(SUM($BI$168:$BI$171))*BI168)*(SUM($AA$168:$AA$171))</f>
        <v>3.0011336165613854E-06</v>
      </c>
      <c r="AI168" s="323">
        <v>0</v>
      </c>
      <c r="AJ168" s="323"/>
      <c r="AK168" s="322">
        <f>(100%/(SUM($BS$168:$BS$171))*BS168)*(SUM($AA$168:$AA$171))</f>
        <v>3.0011336165613854E-06</v>
      </c>
      <c r="AL168" s="314"/>
      <c r="AM168" s="314"/>
      <c r="AN168" s="181">
        <f aca="true" t="shared" si="75" ref="AN168:AN183">SUM(AO168,AY168,BI168,BS168)</f>
        <v>4</v>
      </c>
      <c r="AO168" s="182">
        <v>1</v>
      </c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>
        <v>1</v>
      </c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>
        <v>1</v>
      </c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>
        <v>1</v>
      </c>
      <c r="BT168" s="182"/>
      <c r="BU168" s="182"/>
      <c r="BV168" s="182"/>
      <c r="BW168" s="182"/>
      <c r="BX168" s="182"/>
      <c r="BY168" s="182"/>
      <c r="BZ168" s="182"/>
      <c r="CA168" s="182"/>
      <c r="CB168" s="182"/>
      <c r="CC168" s="183"/>
    </row>
    <row r="169" spans="2:81" ht="31.5">
      <c r="B169" s="500"/>
      <c r="C169" s="504"/>
      <c r="D169" s="491"/>
      <c r="E169" s="439"/>
      <c r="F169" s="473"/>
      <c r="G169" s="473"/>
      <c r="H169" s="473"/>
      <c r="I169" s="446"/>
      <c r="J169" s="446"/>
      <c r="K169" s="446"/>
      <c r="L169" s="527"/>
      <c r="M169" s="439"/>
      <c r="N169" s="527"/>
      <c r="O169" s="527"/>
      <c r="P169" s="290">
        <v>163</v>
      </c>
      <c r="Q169" s="290" t="s">
        <v>539</v>
      </c>
      <c r="R169" s="290" t="s">
        <v>540</v>
      </c>
      <c r="S169" s="299"/>
      <c r="T169" s="299"/>
      <c r="U169" s="299" t="s">
        <v>543</v>
      </c>
      <c r="V169" s="299" t="s">
        <v>544</v>
      </c>
      <c r="W169" s="299" t="s">
        <v>357</v>
      </c>
      <c r="X169" s="299" t="s">
        <v>545</v>
      </c>
      <c r="Y169" s="299">
        <v>0</v>
      </c>
      <c r="Z169" s="299">
        <v>2</v>
      </c>
      <c r="AA169" s="324">
        <f t="shared" si="55"/>
        <v>1E-06</v>
      </c>
      <c r="AB169" s="324">
        <f>(100%/(SUM($AO$168:$AO$171))*AO169)*(SUM($AA$168:$AA$171))</f>
        <v>0</v>
      </c>
      <c r="AC169" s="299">
        <v>0</v>
      </c>
      <c r="AD169" s="299"/>
      <c r="AE169" s="324">
        <f>(100%/(SUM($AY$168:$AY$171))*AY169)*(SUM($AA$168:$AA$171))</f>
        <v>0</v>
      </c>
      <c r="AF169" s="299">
        <v>2</v>
      </c>
      <c r="AG169" s="299"/>
      <c r="AH169" s="324">
        <f>(100%/(SUM($BI$168:$BI$171))*BI169)*(SUM($AA$168:$AA$171))</f>
        <v>0</v>
      </c>
      <c r="AI169" s="299">
        <v>0</v>
      </c>
      <c r="AJ169" s="299"/>
      <c r="AK169" s="324">
        <f>(100%/(SUM($BS$168:$BS$171))*BS169)*(SUM($AA$168:$AA$171))</f>
        <v>0</v>
      </c>
      <c r="AL169" s="299">
        <v>0</v>
      </c>
      <c r="AM169" s="299"/>
      <c r="AN169" s="191">
        <f t="shared" si="75"/>
        <v>0</v>
      </c>
      <c r="AO169" s="192">
        <f aca="true" t="shared" si="76" ref="AO169:AO184">SUM(AP169:AW169)</f>
        <v>0</v>
      </c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>
        <f aca="true" t="shared" si="77" ref="AY169:AY184">SUM(AZ169:BG169)</f>
        <v>0</v>
      </c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>
        <f aca="true" t="shared" si="78" ref="BI169:BI181">SUM(BJ169:BQ169)</f>
        <v>0</v>
      </c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>
        <f aca="true" t="shared" si="79" ref="BS169:BS184">SUM(BT169:CA169)</f>
        <v>0</v>
      </c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3"/>
    </row>
    <row r="170" spans="2:81" ht="31.5">
      <c r="B170" s="500"/>
      <c r="C170" s="504"/>
      <c r="D170" s="491"/>
      <c r="E170" s="439"/>
      <c r="F170" s="473"/>
      <c r="G170" s="473"/>
      <c r="H170" s="473"/>
      <c r="I170" s="446"/>
      <c r="J170" s="446"/>
      <c r="K170" s="446"/>
      <c r="L170" s="527"/>
      <c r="M170" s="439"/>
      <c r="N170" s="527"/>
      <c r="O170" s="527"/>
      <c r="P170" s="290">
        <v>164</v>
      </c>
      <c r="Q170" s="290" t="s">
        <v>546</v>
      </c>
      <c r="R170" s="290" t="s">
        <v>547</v>
      </c>
      <c r="S170" s="299"/>
      <c r="T170" s="299"/>
      <c r="U170" s="299" t="s">
        <v>548</v>
      </c>
      <c r="V170" s="299" t="s">
        <v>549</v>
      </c>
      <c r="W170" s="299" t="s">
        <v>357</v>
      </c>
      <c r="X170" s="299" t="s">
        <v>545</v>
      </c>
      <c r="Y170" s="299">
        <v>0</v>
      </c>
      <c r="Z170" s="299">
        <v>2</v>
      </c>
      <c r="AA170" s="324">
        <f t="shared" si="55"/>
        <v>1E-06</v>
      </c>
      <c r="AB170" s="324">
        <f>(100%/(SUM($AO$168:$AO$171))*AO170)*(SUM($AA$168:$AA$171))</f>
        <v>0</v>
      </c>
      <c r="AC170" s="299">
        <v>1</v>
      </c>
      <c r="AD170" s="299"/>
      <c r="AE170" s="324">
        <f>(100%/(SUM($AY$168:$AY$171))*AY170)*(SUM($AA$168:$AA$171))</f>
        <v>0</v>
      </c>
      <c r="AF170" s="299">
        <v>1</v>
      </c>
      <c r="AG170" s="299"/>
      <c r="AH170" s="324">
        <f>(100%/(SUM($BI$168:$BI$171))*BI170)*(SUM($AA$168:$AA$171))</f>
        <v>0</v>
      </c>
      <c r="AI170" s="299">
        <v>0</v>
      </c>
      <c r="AJ170" s="299"/>
      <c r="AK170" s="324">
        <f>(100%/(SUM($BS$168:$BS$171))*BS170)*(SUM($AA$168:$AA$171))</f>
        <v>0</v>
      </c>
      <c r="AL170" s="299">
        <v>0</v>
      </c>
      <c r="AM170" s="299"/>
      <c r="AN170" s="191">
        <f t="shared" si="75"/>
        <v>0</v>
      </c>
      <c r="AO170" s="192">
        <f t="shared" si="76"/>
        <v>0</v>
      </c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>
        <f t="shared" si="77"/>
        <v>0</v>
      </c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>
        <f t="shared" si="78"/>
        <v>0</v>
      </c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>
        <f t="shared" si="79"/>
        <v>0</v>
      </c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3"/>
    </row>
    <row r="171" spans="2:81" ht="60.75" thickBot="1">
      <c r="B171" s="500"/>
      <c r="C171" s="504"/>
      <c r="D171" s="492"/>
      <c r="E171" s="465"/>
      <c r="F171" s="440"/>
      <c r="G171" s="291" t="s">
        <v>550</v>
      </c>
      <c r="H171" s="291">
        <v>39</v>
      </c>
      <c r="I171" s="300" t="s">
        <v>551</v>
      </c>
      <c r="J171" s="300" t="s">
        <v>552</v>
      </c>
      <c r="K171" s="373">
        <v>0</v>
      </c>
      <c r="L171" s="264">
        <v>1</v>
      </c>
      <c r="M171" s="283">
        <f>SUM(AA171)</f>
        <v>1E-06</v>
      </c>
      <c r="N171" s="264">
        <v>1</v>
      </c>
      <c r="O171" s="264">
        <v>1</v>
      </c>
      <c r="P171" s="291">
        <v>165</v>
      </c>
      <c r="Q171" s="291" t="s">
        <v>553</v>
      </c>
      <c r="R171" s="291" t="s">
        <v>554</v>
      </c>
      <c r="S171" s="300"/>
      <c r="T171" s="300"/>
      <c r="U171" s="300" t="s">
        <v>555</v>
      </c>
      <c r="V171" s="300" t="s">
        <v>556</v>
      </c>
      <c r="W171" s="300" t="s">
        <v>357</v>
      </c>
      <c r="X171" s="300" t="s">
        <v>545</v>
      </c>
      <c r="Y171" s="300">
        <v>0</v>
      </c>
      <c r="Z171" s="300">
        <v>4</v>
      </c>
      <c r="AA171" s="325">
        <f t="shared" si="55"/>
        <v>1E-06</v>
      </c>
      <c r="AB171" s="326">
        <f>(100%/(SUM($AO$168:$AO$171))*AO171)*(SUM($AA$168:$AA$171))</f>
        <v>0</v>
      </c>
      <c r="AC171" s="312">
        <v>1</v>
      </c>
      <c r="AD171" s="312"/>
      <c r="AE171" s="326">
        <f>(100%/(SUM($AY$168:$AY$171))*AY171)*(SUM($AA$168:$AA$171))</f>
        <v>0</v>
      </c>
      <c r="AF171" s="312">
        <v>1</v>
      </c>
      <c r="AG171" s="312"/>
      <c r="AH171" s="326">
        <f>(100%/(SUM($BI$168:$BI$171))*BI171)*(SUM($AA$168:$AA$171))</f>
        <v>0</v>
      </c>
      <c r="AI171" s="312">
        <v>1</v>
      </c>
      <c r="AJ171" s="312"/>
      <c r="AK171" s="326">
        <f>(100%/(SUM($BS$168:$BS$171))*BS171)*(SUM($AA$168:$AA$171))</f>
        <v>0</v>
      </c>
      <c r="AL171" s="300">
        <v>1</v>
      </c>
      <c r="AM171" s="300"/>
      <c r="AN171" s="196">
        <f t="shared" si="75"/>
        <v>0</v>
      </c>
      <c r="AO171" s="197">
        <f t="shared" si="76"/>
        <v>0</v>
      </c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>
        <f t="shared" si="77"/>
        <v>0</v>
      </c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>
        <f t="shared" si="78"/>
        <v>0</v>
      </c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>
        <f t="shared" si="79"/>
        <v>0</v>
      </c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8"/>
    </row>
    <row r="172" spans="2:81" ht="47.25">
      <c r="B172" s="500"/>
      <c r="C172" s="504"/>
      <c r="D172" s="466" t="s">
        <v>557</v>
      </c>
      <c r="E172" s="522">
        <f>SUM(M172)</f>
        <v>1.0001133616561386E-05</v>
      </c>
      <c r="F172" s="529" t="s">
        <v>751</v>
      </c>
      <c r="G172" s="529" t="s">
        <v>752</v>
      </c>
      <c r="H172" s="529">
        <v>40</v>
      </c>
      <c r="I172" s="453" t="s">
        <v>558</v>
      </c>
      <c r="J172" s="453" t="s">
        <v>559</v>
      </c>
      <c r="K172" s="453">
        <v>0</v>
      </c>
      <c r="L172" s="453">
        <v>14</v>
      </c>
      <c r="M172" s="522">
        <f>SUM(AA172:AA182)</f>
        <v>1.0001133616561386E-05</v>
      </c>
      <c r="N172" s="453">
        <v>8</v>
      </c>
      <c r="O172" s="453">
        <v>14</v>
      </c>
      <c r="P172" s="292">
        <v>166</v>
      </c>
      <c r="Q172" s="292" t="s">
        <v>560</v>
      </c>
      <c r="R172" s="292" t="s">
        <v>561</v>
      </c>
      <c r="S172" s="303"/>
      <c r="T172" s="303"/>
      <c r="U172" s="303" t="s">
        <v>562</v>
      </c>
      <c r="V172" s="303" t="s">
        <v>416</v>
      </c>
      <c r="W172" s="303" t="s">
        <v>357</v>
      </c>
      <c r="X172" s="303" t="s">
        <v>563</v>
      </c>
      <c r="Y172" s="303">
        <v>0</v>
      </c>
      <c r="Z172" s="303">
        <v>1</v>
      </c>
      <c r="AA172" s="327">
        <f t="shared" si="55"/>
        <v>1.1336165613852405E-09</v>
      </c>
      <c r="AB172" s="328">
        <f>(100%/(SUM($AO$172:$AO$182))*AO172)*(SUM($AA$172:$AA$182))</f>
        <v>1.0001133616561386E-05</v>
      </c>
      <c r="AC172" s="319">
        <v>0</v>
      </c>
      <c r="AD172" s="319"/>
      <c r="AE172" s="328">
        <f>(100%/(SUM($AY$172:$AY$182))*AY172)*(SUM($AA$172:$AA$182))</f>
        <v>1.0001133616561386E-05</v>
      </c>
      <c r="AF172" s="319">
        <v>1</v>
      </c>
      <c r="AG172" s="319"/>
      <c r="AH172" s="328">
        <f>(100%/(SUM($BI$172:$BI$182))*BI172)*(SUM($AA$172:$AA$182))</f>
        <v>1.0001133616561386E-05</v>
      </c>
      <c r="AI172" s="319">
        <v>0</v>
      </c>
      <c r="AJ172" s="319"/>
      <c r="AK172" s="328">
        <f>(100%/(SUM($BS$172:$BS$182))*BS172)*(SUM($AA$172:$AA$182))</f>
        <v>1.0001133616561386E-05</v>
      </c>
      <c r="AL172" s="303">
        <v>1</v>
      </c>
      <c r="AM172" s="303"/>
      <c r="AN172" s="201">
        <f t="shared" si="75"/>
        <v>4</v>
      </c>
      <c r="AO172" s="202">
        <v>1</v>
      </c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>
        <v>1</v>
      </c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>
        <v>1</v>
      </c>
      <c r="BJ172" s="202"/>
      <c r="BK172" s="202"/>
      <c r="BL172" s="202"/>
      <c r="BM172" s="202"/>
      <c r="BN172" s="202"/>
      <c r="BO172" s="202"/>
      <c r="BP172" s="202"/>
      <c r="BQ172" s="202"/>
      <c r="BR172" s="202"/>
      <c r="BS172" s="202">
        <v>1</v>
      </c>
      <c r="BT172" s="202"/>
      <c r="BU172" s="202"/>
      <c r="BV172" s="202"/>
      <c r="BW172" s="202"/>
      <c r="BX172" s="202"/>
      <c r="BY172" s="202"/>
      <c r="BZ172" s="202"/>
      <c r="CA172" s="202"/>
      <c r="CB172" s="202"/>
      <c r="CC172" s="203"/>
    </row>
    <row r="173" spans="2:81" ht="30">
      <c r="B173" s="500"/>
      <c r="C173" s="504"/>
      <c r="D173" s="467"/>
      <c r="E173" s="523"/>
      <c r="F173" s="447"/>
      <c r="G173" s="447"/>
      <c r="H173" s="447"/>
      <c r="I173" s="452"/>
      <c r="J173" s="452"/>
      <c r="K173" s="452"/>
      <c r="L173" s="452"/>
      <c r="M173" s="523"/>
      <c r="N173" s="452"/>
      <c r="O173" s="452"/>
      <c r="P173" s="262">
        <v>167</v>
      </c>
      <c r="Q173" s="262"/>
      <c r="R173" s="262"/>
      <c r="S173" s="263"/>
      <c r="T173" s="263"/>
      <c r="U173" s="263" t="s">
        <v>564</v>
      </c>
      <c r="V173" s="263" t="s">
        <v>565</v>
      </c>
      <c r="W173" s="263" t="s">
        <v>566</v>
      </c>
      <c r="X173" s="263" t="s">
        <v>567</v>
      </c>
      <c r="Y173" s="263">
        <v>0</v>
      </c>
      <c r="Z173" s="263">
        <v>5</v>
      </c>
      <c r="AA173" s="267">
        <f t="shared" si="55"/>
        <v>1E-06</v>
      </c>
      <c r="AB173" s="267">
        <f aca="true" t="shared" si="80" ref="AB173:AB182">(100%/(SUM($AO$172:$AO$182))*AO173)*(SUM($AA$172:$AA$182))</f>
        <v>0</v>
      </c>
      <c r="AC173" s="263">
        <v>0</v>
      </c>
      <c r="AD173" s="263"/>
      <c r="AE173" s="267">
        <f aca="true" t="shared" si="81" ref="AE173:AE182">(100%/(SUM($AY$172:$AY$182))*AY173)*(SUM($AA$172:$AA$182))</f>
        <v>0</v>
      </c>
      <c r="AF173" s="263">
        <v>5</v>
      </c>
      <c r="AG173" s="263"/>
      <c r="AH173" s="267">
        <f aca="true" t="shared" si="82" ref="AH173:AH182">(100%/(SUM($BI$172:$BI$182))*BI173)*(SUM($AA$172:$AA$182))</f>
        <v>0</v>
      </c>
      <c r="AI173" s="263">
        <v>0</v>
      </c>
      <c r="AJ173" s="263"/>
      <c r="AK173" s="267">
        <f aca="true" t="shared" si="83" ref="AK173:AK182">(100%/(SUM($BS$172:$BS$182))*BS173)*(SUM($AA$172:$AA$182))</f>
        <v>0</v>
      </c>
      <c r="AL173" s="263">
        <v>0</v>
      </c>
      <c r="AM173" s="263"/>
      <c r="AN173" s="130">
        <f t="shared" si="75"/>
        <v>0</v>
      </c>
      <c r="AO173" s="131">
        <f t="shared" si="76"/>
        <v>0</v>
      </c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>
        <f t="shared" si="77"/>
        <v>0</v>
      </c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>
        <f t="shared" si="78"/>
        <v>0</v>
      </c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>
        <f t="shared" si="79"/>
        <v>0</v>
      </c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2"/>
    </row>
    <row r="174" spans="2:81" ht="47.25">
      <c r="B174" s="500"/>
      <c r="C174" s="504"/>
      <c r="D174" s="467"/>
      <c r="E174" s="523"/>
      <c r="F174" s="447"/>
      <c r="G174" s="447"/>
      <c r="H174" s="447"/>
      <c r="I174" s="452"/>
      <c r="J174" s="452"/>
      <c r="K174" s="452"/>
      <c r="L174" s="452"/>
      <c r="M174" s="523"/>
      <c r="N174" s="452"/>
      <c r="O174" s="452"/>
      <c r="P174" s="262">
        <v>168</v>
      </c>
      <c r="Q174" s="262" t="s">
        <v>560</v>
      </c>
      <c r="R174" s="262" t="s">
        <v>561</v>
      </c>
      <c r="S174" s="263"/>
      <c r="T174" s="263"/>
      <c r="U174" s="263" t="s">
        <v>568</v>
      </c>
      <c r="V174" s="263" t="s">
        <v>308</v>
      </c>
      <c r="W174" s="263" t="s">
        <v>357</v>
      </c>
      <c r="X174" s="263" t="s">
        <v>569</v>
      </c>
      <c r="Y174" s="263">
        <v>0</v>
      </c>
      <c r="Z174" s="263">
        <v>1</v>
      </c>
      <c r="AA174" s="267">
        <f t="shared" si="55"/>
        <v>1E-06</v>
      </c>
      <c r="AB174" s="267">
        <f t="shared" si="80"/>
        <v>0</v>
      </c>
      <c r="AC174" s="263">
        <v>0</v>
      </c>
      <c r="AD174" s="263"/>
      <c r="AE174" s="267">
        <f t="shared" si="81"/>
        <v>0</v>
      </c>
      <c r="AF174" s="263">
        <v>1</v>
      </c>
      <c r="AG174" s="263"/>
      <c r="AH174" s="267">
        <f t="shared" si="82"/>
        <v>0</v>
      </c>
      <c r="AI174" s="263">
        <v>0</v>
      </c>
      <c r="AJ174" s="263"/>
      <c r="AK174" s="267">
        <f t="shared" si="83"/>
        <v>0</v>
      </c>
      <c r="AL174" s="263">
        <v>0</v>
      </c>
      <c r="AM174" s="263"/>
      <c r="AN174" s="130">
        <f t="shared" si="75"/>
        <v>0</v>
      </c>
      <c r="AO174" s="131">
        <f t="shared" si="76"/>
        <v>0</v>
      </c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>
        <f t="shared" si="77"/>
        <v>0</v>
      </c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>
        <f t="shared" si="78"/>
        <v>0</v>
      </c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>
        <f t="shared" si="79"/>
        <v>0</v>
      </c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2"/>
    </row>
    <row r="175" spans="2:81" ht="47.25">
      <c r="B175" s="500"/>
      <c r="C175" s="504"/>
      <c r="D175" s="467"/>
      <c r="E175" s="523"/>
      <c r="F175" s="447"/>
      <c r="G175" s="447"/>
      <c r="H175" s="447"/>
      <c r="I175" s="452"/>
      <c r="J175" s="452"/>
      <c r="K175" s="452"/>
      <c r="L175" s="452"/>
      <c r="M175" s="523"/>
      <c r="N175" s="452"/>
      <c r="O175" s="452"/>
      <c r="P175" s="262">
        <v>169</v>
      </c>
      <c r="Q175" s="262" t="s">
        <v>560</v>
      </c>
      <c r="R175" s="262" t="s">
        <v>561</v>
      </c>
      <c r="S175" s="263"/>
      <c r="T175" s="263"/>
      <c r="U175" s="263" t="s">
        <v>570</v>
      </c>
      <c r="V175" s="263" t="s">
        <v>571</v>
      </c>
      <c r="W175" s="263" t="s">
        <v>357</v>
      </c>
      <c r="X175" s="263" t="s">
        <v>569</v>
      </c>
      <c r="Y175" s="263">
        <v>0</v>
      </c>
      <c r="Z175" s="263">
        <v>1</v>
      </c>
      <c r="AA175" s="267">
        <f t="shared" si="55"/>
        <v>1E-06</v>
      </c>
      <c r="AB175" s="267">
        <f t="shared" si="80"/>
        <v>0</v>
      </c>
      <c r="AC175" s="263">
        <v>0</v>
      </c>
      <c r="AD175" s="263"/>
      <c r="AE175" s="267">
        <f t="shared" si="81"/>
        <v>0</v>
      </c>
      <c r="AF175" s="263">
        <v>1</v>
      </c>
      <c r="AG175" s="263"/>
      <c r="AH175" s="267">
        <f t="shared" si="82"/>
        <v>0</v>
      </c>
      <c r="AI175" s="263">
        <v>0</v>
      </c>
      <c r="AJ175" s="263"/>
      <c r="AK175" s="267">
        <f t="shared" si="83"/>
        <v>0</v>
      </c>
      <c r="AL175" s="263">
        <v>0</v>
      </c>
      <c r="AM175" s="263"/>
      <c r="AN175" s="130">
        <f t="shared" si="75"/>
        <v>0</v>
      </c>
      <c r="AO175" s="131">
        <f t="shared" si="76"/>
        <v>0</v>
      </c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>
        <f t="shared" si="77"/>
        <v>0</v>
      </c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>
        <f t="shared" si="78"/>
        <v>0</v>
      </c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>
        <f t="shared" si="79"/>
        <v>0</v>
      </c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2"/>
    </row>
    <row r="176" spans="2:81" ht="31.5">
      <c r="B176" s="500"/>
      <c r="C176" s="504"/>
      <c r="D176" s="467"/>
      <c r="E176" s="523"/>
      <c r="F176" s="447"/>
      <c r="G176" s="447"/>
      <c r="H176" s="447"/>
      <c r="I176" s="452"/>
      <c r="J176" s="452"/>
      <c r="K176" s="452"/>
      <c r="L176" s="452"/>
      <c r="M176" s="523"/>
      <c r="N176" s="452"/>
      <c r="O176" s="452"/>
      <c r="P176" s="262">
        <v>170</v>
      </c>
      <c r="Q176" s="262" t="s">
        <v>572</v>
      </c>
      <c r="R176" s="262" t="s">
        <v>573</v>
      </c>
      <c r="S176" s="263"/>
      <c r="T176" s="263"/>
      <c r="U176" s="263" t="s">
        <v>574</v>
      </c>
      <c r="V176" s="263" t="s">
        <v>575</v>
      </c>
      <c r="W176" s="263" t="s">
        <v>357</v>
      </c>
      <c r="X176" s="263" t="s">
        <v>569</v>
      </c>
      <c r="Y176" s="263">
        <v>0</v>
      </c>
      <c r="Z176" s="263">
        <v>1</v>
      </c>
      <c r="AA176" s="267">
        <f t="shared" si="55"/>
        <v>1E-06</v>
      </c>
      <c r="AB176" s="267">
        <f t="shared" si="80"/>
        <v>0</v>
      </c>
      <c r="AC176" s="263">
        <v>0</v>
      </c>
      <c r="AD176" s="263"/>
      <c r="AE176" s="267">
        <f t="shared" si="81"/>
        <v>0</v>
      </c>
      <c r="AF176" s="263">
        <v>1</v>
      </c>
      <c r="AG176" s="263"/>
      <c r="AH176" s="267">
        <f t="shared" si="82"/>
        <v>0</v>
      </c>
      <c r="AI176" s="263">
        <v>0</v>
      </c>
      <c r="AJ176" s="263"/>
      <c r="AK176" s="267">
        <f t="shared" si="83"/>
        <v>0</v>
      </c>
      <c r="AL176" s="263">
        <v>0</v>
      </c>
      <c r="AM176" s="263"/>
      <c r="AN176" s="130">
        <f t="shared" si="75"/>
        <v>0</v>
      </c>
      <c r="AO176" s="131">
        <f t="shared" si="76"/>
        <v>0</v>
      </c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>
        <f t="shared" si="77"/>
        <v>0</v>
      </c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>
        <f t="shared" si="78"/>
        <v>0</v>
      </c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>
        <f t="shared" si="79"/>
        <v>0</v>
      </c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2"/>
    </row>
    <row r="177" spans="2:81" ht="60">
      <c r="B177" s="500"/>
      <c r="C177" s="504"/>
      <c r="D177" s="467"/>
      <c r="E177" s="523"/>
      <c r="F177" s="447"/>
      <c r="G177" s="447"/>
      <c r="H177" s="447"/>
      <c r="I177" s="452"/>
      <c r="J177" s="452"/>
      <c r="K177" s="452"/>
      <c r="L177" s="452"/>
      <c r="M177" s="523"/>
      <c r="N177" s="452"/>
      <c r="O177" s="452"/>
      <c r="P177" s="262">
        <v>171</v>
      </c>
      <c r="Q177" s="262" t="s">
        <v>560</v>
      </c>
      <c r="R177" s="262" t="s">
        <v>561</v>
      </c>
      <c r="S177" s="263"/>
      <c r="T177" s="263"/>
      <c r="U177" s="263" t="s">
        <v>576</v>
      </c>
      <c r="V177" s="263" t="s">
        <v>577</v>
      </c>
      <c r="W177" s="263" t="s">
        <v>357</v>
      </c>
      <c r="X177" s="263" t="s">
        <v>578</v>
      </c>
      <c r="Y177" s="263">
        <v>1</v>
      </c>
      <c r="Z177" s="263">
        <v>1</v>
      </c>
      <c r="AA177" s="267">
        <f t="shared" si="55"/>
        <v>1E-06</v>
      </c>
      <c r="AB177" s="267">
        <f t="shared" si="80"/>
        <v>0</v>
      </c>
      <c r="AC177" s="263">
        <v>1</v>
      </c>
      <c r="AD177" s="263"/>
      <c r="AE177" s="267">
        <f t="shared" si="81"/>
        <v>0</v>
      </c>
      <c r="AF177" s="263">
        <v>0</v>
      </c>
      <c r="AG177" s="263"/>
      <c r="AH177" s="267">
        <f t="shared" si="82"/>
        <v>0</v>
      </c>
      <c r="AI177" s="263">
        <v>0</v>
      </c>
      <c r="AJ177" s="263"/>
      <c r="AK177" s="267">
        <f t="shared" si="83"/>
        <v>0</v>
      </c>
      <c r="AL177" s="263">
        <v>0</v>
      </c>
      <c r="AM177" s="263"/>
      <c r="AN177" s="130">
        <f t="shared" si="75"/>
        <v>0</v>
      </c>
      <c r="AO177" s="131">
        <f t="shared" si="76"/>
        <v>0</v>
      </c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>
        <f t="shared" si="77"/>
        <v>0</v>
      </c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>
        <f t="shared" si="78"/>
        <v>0</v>
      </c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>
        <f t="shared" si="79"/>
        <v>0</v>
      </c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2"/>
    </row>
    <row r="178" spans="2:81" ht="47.25">
      <c r="B178" s="500"/>
      <c r="C178" s="504"/>
      <c r="D178" s="467"/>
      <c r="E178" s="523"/>
      <c r="F178" s="447"/>
      <c r="G178" s="447"/>
      <c r="H178" s="447"/>
      <c r="I178" s="452"/>
      <c r="J178" s="452"/>
      <c r="K178" s="452"/>
      <c r="L178" s="452"/>
      <c r="M178" s="523"/>
      <c r="N178" s="452"/>
      <c r="O178" s="452"/>
      <c r="P178" s="262">
        <v>172</v>
      </c>
      <c r="Q178" s="262" t="s">
        <v>560</v>
      </c>
      <c r="R178" s="262" t="s">
        <v>561</v>
      </c>
      <c r="S178" s="263"/>
      <c r="T178" s="263"/>
      <c r="U178" s="263" t="s">
        <v>579</v>
      </c>
      <c r="V178" s="263" t="s">
        <v>505</v>
      </c>
      <c r="W178" s="263" t="s">
        <v>357</v>
      </c>
      <c r="X178" s="263" t="s">
        <v>545</v>
      </c>
      <c r="Y178" s="263">
        <v>0</v>
      </c>
      <c r="Z178" s="263">
        <v>3</v>
      </c>
      <c r="AA178" s="267">
        <f t="shared" si="55"/>
        <v>1E-06</v>
      </c>
      <c r="AB178" s="267">
        <f t="shared" si="80"/>
        <v>0</v>
      </c>
      <c r="AC178" s="263">
        <v>1</v>
      </c>
      <c r="AD178" s="263"/>
      <c r="AE178" s="267">
        <f t="shared" si="81"/>
        <v>0</v>
      </c>
      <c r="AF178" s="263">
        <v>1</v>
      </c>
      <c r="AG178" s="263"/>
      <c r="AH178" s="267">
        <f t="shared" si="82"/>
        <v>0</v>
      </c>
      <c r="AI178" s="263">
        <v>1</v>
      </c>
      <c r="AJ178" s="263"/>
      <c r="AK178" s="267">
        <f t="shared" si="83"/>
        <v>0</v>
      </c>
      <c r="AL178" s="263">
        <v>0</v>
      </c>
      <c r="AM178" s="263"/>
      <c r="AN178" s="130">
        <f t="shared" si="75"/>
        <v>0</v>
      </c>
      <c r="AO178" s="131">
        <f t="shared" si="76"/>
        <v>0</v>
      </c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>
        <f t="shared" si="77"/>
        <v>0</v>
      </c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>
        <f t="shared" si="78"/>
        <v>0</v>
      </c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>
        <f t="shared" si="79"/>
        <v>0</v>
      </c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2"/>
    </row>
    <row r="179" spans="2:81" ht="47.25">
      <c r="B179" s="500"/>
      <c r="C179" s="504"/>
      <c r="D179" s="467"/>
      <c r="E179" s="523"/>
      <c r="F179" s="447"/>
      <c r="G179" s="447"/>
      <c r="H179" s="447"/>
      <c r="I179" s="452"/>
      <c r="J179" s="452"/>
      <c r="K179" s="452"/>
      <c r="L179" s="452"/>
      <c r="M179" s="523"/>
      <c r="N179" s="452"/>
      <c r="O179" s="452"/>
      <c r="P179" s="262">
        <v>173</v>
      </c>
      <c r="Q179" s="262" t="s">
        <v>560</v>
      </c>
      <c r="R179" s="262" t="s">
        <v>561</v>
      </c>
      <c r="S179" s="263"/>
      <c r="T179" s="263"/>
      <c r="U179" s="263" t="s">
        <v>580</v>
      </c>
      <c r="V179" s="263" t="s">
        <v>382</v>
      </c>
      <c r="W179" s="263" t="s">
        <v>357</v>
      </c>
      <c r="X179" s="263" t="s">
        <v>545</v>
      </c>
      <c r="Y179" s="263">
        <v>0</v>
      </c>
      <c r="Z179" s="263">
        <v>4</v>
      </c>
      <c r="AA179" s="267">
        <f t="shared" si="55"/>
        <v>1E-06</v>
      </c>
      <c r="AB179" s="267">
        <f t="shared" si="80"/>
        <v>0</v>
      </c>
      <c r="AC179" s="263">
        <v>1</v>
      </c>
      <c r="AD179" s="263"/>
      <c r="AE179" s="267">
        <f t="shared" si="81"/>
        <v>0</v>
      </c>
      <c r="AF179" s="263">
        <v>1</v>
      </c>
      <c r="AG179" s="263"/>
      <c r="AH179" s="267">
        <f t="shared" si="82"/>
        <v>0</v>
      </c>
      <c r="AI179" s="263">
        <v>1</v>
      </c>
      <c r="AJ179" s="263"/>
      <c r="AK179" s="267">
        <f t="shared" si="83"/>
        <v>0</v>
      </c>
      <c r="AL179" s="263">
        <v>1</v>
      </c>
      <c r="AM179" s="263"/>
      <c r="AN179" s="130">
        <f t="shared" si="75"/>
        <v>0</v>
      </c>
      <c r="AO179" s="131">
        <f t="shared" si="76"/>
        <v>0</v>
      </c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>
        <f t="shared" si="77"/>
        <v>0</v>
      </c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>
        <f t="shared" si="78"/>
        <v>0</v>
      </c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>
        <f t="shared" si="79"/>
        <v>0</v>
      </c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2"/>
    </row>
    <row r="180" spans="2:81" ht="60">
      <c r="B180" s="500"/>
      <c r="C180" s="504"/>
      <c r="D180" s="467"/>
      <c r="E180" s="523"/>
      <c r="F180" s="447"/>
      <c r="G180" s="447"/>
      <c r="H180" s="447"/>
      <c r="I180" s="452"/>
      <c r="J180" s="452"/>
      <c r="K180" s="452"/>
      <c r="L180" s="452"/>
      <c r="M180" s="523"/>
      <c r="N180" s="452"/>
      <c r="O180" s="452"/>
      <c r="P180" s="262">
        <v>174</v>
      </c>
      <c r="Q180" s="262" t="s">
        <v>560</v>
      </c>
      <c r="R180" s="262" t="s">
        <v>561</v>
      </c>
      <c r="S180" s="263"/>
      <c r="T180" s="263"/>
      <c r="U180" s="263" t="s">
        <v>581</v>
      </c>
      <c r="V180" s="263" t="s">
        <v>582</v>
      </c>
      <c r="W180" s="263" t="s">
        <v>357</v>
      </c>
      <c r="X180" s="263" t="s">
        <v>545</v>
      </c>
      <c r="Y180" s="263">
        <v>0</v>
      </c>
      <c r="Z180" s="263">
        <v>1</v>
      </c>
      <c r="AA180" s="267">
        <f t="shared" si="55"/>
        <v>1E-06</v>
      </c>
      <c r="AB180" s="267">
        <f t="shared" si="80"/>
        <v>0</v>
      </c>
      <c r="AC180" s="263">
        <v>1</v>
      </c>
      <c r="AD180" s="263"/>
      <c r="AE180" s="267">
        <f t="shared" si="81"/>
        <v>0</v>
      </c>
      <c r="AF180" s="263">
        <v>0</v>
      </c>
      <c r="AG180" s="263"/>
      <c r="AH180" s="267">
        <f t="shared" si="82"/>
        <v>0</v>
      </c>
      <c r="AI180" s="263">
        <v>0</v>
      </c>
      <c r="AJ180" s="263"/>
      <c r="AK180" s="267">
        <f t="shared" si="83"/>
        <v>0</v>
      </c>
      <c r="AL180" s="263">
        <v>0</v>
      </c>
      <c r="AM180" s="263"/>
      <c r="AN180" s="130">
        <f t="shared" si="75"/>
        <v>0</v>
      </c>
      <c r="AO180" s="131">
        <f t="shared" si="76"/>
        <v>0</v>
      </c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>
        <f t="shared" si="77"/>
        <v>0</v>
      </c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>
        <f t="shared" si="78"/>
        <v>0</v>
      </c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>
        <f t="shared" si="79"/>
        <v>0</v>
      </c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2"/>
    </row>
    <row r="181" spans="2:81" ht="47.25">
      <c r="B181" s="500"/>
      <c r="C181" s="504"/>
      <c r="D181" s="467"/>
      <c r="E181" s="523"/>
      <c r="F181" s="447"/>
      <c r="G181" s="447"/>
      <c r="H181" s="447"/>
      <c r="I181" s="452"/>
      <c r="J181" s="452"/>
      <c r="K181" s="452"/>
      <c r="L181" s="452"/>
      <c r="M181" s="523"/>
      <c r="N181" s="452"/>
      <c r="O181" s="452"/>
      <c r="P181" s="262">
        <v>175</v>
      </c>
      <c r="Q181" s="262" t="s">
        <v>560</v>
      </c>
      <c r="R181" s="262" t="s">
        <v>561</v>
      </c>
      <c r="S181" s="263"/>
      <c r="T181" s="263"/>
      <c r="U181" s="263" t="s">
        <v>583</v>
      </c>
      <c r="V181" s="263" t="s">
        <v>584</v>
      </c>
      <c r="W181" s="263" t="s">
        <v>357</v>
      </c>
      <c r="X181" s="263" t="s">
        <v>545</v>
      </c>
      <c r="Y181" s="263">
        <v>0</v>
      </c>
      <c r="Z181" s="263">
        <v>1</v>
      </c>
      <c r="AA181" s="267">
        <f t="shared" si="55"/>
        <v>1E-06</v>
      </c>
      <c r="AB181" s="267">
        <f t="shared" si="80"/>
        <v>0</v>
      </c>
      <c r="AC181" s="263">
        <v>0</v>
      </c>
      <c r="AD181" s="263"/>
      <c r="AE181" s="267">
        <f t="shared" si="81"/>
        <v>0</v>
      </c>
      <c r="AF181" s="263">
        <v>1</v>
      </c>
      <c r="AG181" s="263"/>
      <c r="AH181" s="267">
        <f t="shared" si="82"/>
        <v>0</v>
      </c>
      <c r="AI181" s="263">
        <v>0</v>
      </c>
      <c r="AJ181" s="263"/>
      <c r="AK181" s="267">
        <f t="shared" si="83"/>
        <v>0</v>
      </c>
      <c r="AL181" s="263">
        <v>0</v>
      </c>
      <c r="AM181" s="263"/>
      <c r="AN181" s="130">
        <f t="shared" si="75"/>
        <v>0</v>
      </c>
      <c r="AO181" s="131">
        <f t="shared" si="76"/>
        <v>0</v>
      </c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>
        <f t="shared" si="77"/>
        <v>0</v>
      </c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>
        <f t="shared" si="78"/>
        <v>0</v>
      </c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>
        <f t="shared" si="79"/>
        <v>0</v>
      </c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2"/>
    </row>
    <row r="182" spans="2:81" ht="48" thickBot="1">
      <c r="B182" s="500"/>
      <c r="C182" s="504"/>
      <c r="D182" s="528"/>
      <c r="E182" s="524"/>
      <c r="F182" s="448"/>
      <c r="G182" s="448"/>
      <c r="H182" s="448"/>
      <c r="I182" s="521"/>
      <c r="J182" s="521"/>
      <c r="K182" s="521"/>
      <c r="L182" s="521"/>
      <c r="M182" s="524"/>
      <c r="N182" s="521"/>
      <c r="O182" s="521"/>
      <c r="P182" s="294">
        <v>176</v>
      </c>
      <c r="Q182" s="294" t="s">
        <v>560</v>
      </c>
      <c r="R182" s="294" t="s">
        <v>561</v>
      </c>
      <c r="S182" s="284"/>
      <c r="T182" s="284"/>
      <c r="U182" s="284" t="s">
        <v>585</v>
      </c>
      <c r="V182" s="284" t="s">
        <v>586</v>
      </c>
      <c r="W182" s="284" t="s">
        <v>357</v>
      </c>
      <c r="X182" s="284" t="s">
        <v>578</v>
      </c>
      <c r="Y182" s="284">
        <v>0</v>
      </c>
      <c r="Z182" s="284">
        <v>1</v>
      </c>
      <c r="AA182" s="331">
        <f t="shared" si="55"/>
        <v>1E-06</v>
      </c>
      <c r="AB182" s="332">
        <f t="shared" si="80"/>
        <v>0</v>
      </c>
      <c r="AC182" s="285">
        <v>0</v>
      </c>
      <c r="AD182" s="285"/>
      <c r="AE182" s="332">
        <f t="shared" si="81"/>
        <v>0</v>
      </c>
      <c r="AF182" s="285">
        <v>1</v>
      </c>
      <c r="AG182" s="285"/>
      <c r="AH182" s="332">
        <f t="shared" si="82"/>
        <v>0</v>
      </c>
      <c r="AI182" s="285">
        <v>0</v>
      </c>
      <c r="AJ182" s="285"/>
      <c r="AK182" s="332">
        <f t="shared" si="83"/>
        <v>0</v>
      </c>
      <c r="AL182" s="284">
        <v>0</v>
      </c>
      <c r="AM182" s="284"/>
      <c r="AN182" s="209">
        <f>SUM(AO182,AY182,BI182,BS182)</f>
        <v>0</v>
      </c>
      <c r="AO182" s="210">
        <f t="shared" si="76"/>
        <v>0</v>
      </c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>
        <f t="shared" si="77"/>
        <v>0</v>
      </c>
      <c r="AZ182" s="210"/>
      <c r="BA182" s="210"/>
      <c r="BB182" s="210"/>
      <c r="BC182" s="210"/>
      <c r="BD182" s="210"/>
      <c r="BE182" s="210"/>
      <c r="BF182" s="210"/>
      <c r="BG182" s="210"/>
      <c r="BH182" s="210"/>
      <c r="BI182" s="210">
        <f aca="true" t="shared" si="84" ref="BI182:BI187">SUM(BJ182:BQ182)</f>
        <v>0</v>
      </c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>
        <f t="shared" si="79"/>
        <v>0</v>
      </c>
      <c r="BT182" s="210"/>
      <c r="BU182" s="210"/>
      <c r="BV182" s="210"/>
      <c r="BW182" s="210"/>
      <c r="BX182" s="210"/>
      <c r="BY182" s="210"/>
      <c r="BZ182" s="210"/>
      <c r="CA182" s="210"/>
      <c r="CB182" s="210"/>
      <c r="CC182" s="211"/>
    </row>
    <row r="183" spans="2:81" ht="30">
      <c r="B183" s="500"/>
      <c r="C183" s="504"/>
      <c r="D183" s="517" t="s">
        <v>587</v>
      </c>
      <c r="E183" s="519">
        <f>SUM(M183)</f>
        <v>1.0011336165613853E-06</v>
      </c>
      <c r="F183" s="484" t="s">
        <v>588</v>
      </c>
      <c r="G183" s="484" t="s">
        <v>589</v>
      </c>
      <c r="H183" s="484">
        <v>41</v>
      </c>
      <c r="I183" s="512" t="s">
        <v>665</v>
      </c>
      <c r="J183" s="512" t="s">
        <v>590</v>
      </c>
      <c r="K183" s="512">
        <v>0</v>
      </c>
      <c r="L183" s="525">
        <v>1</v>
      </c>
      <c r="M183" s="519">
        <f>SUM(AA183:AA184)</f>
        <v>1.0011336165613853E-06</v>
      </c>
      <c r="N183" s="525">
        <v>1</v>
      </c>
      <c r="O183" s="525">
        <v>1</v>
      </c>
      <c r="P183" s="271">
        <v>177</v>
      </c>
      <c r="Q183" s="271" t="s">
        <v>591</v>
      </c>
      <c r="R183" s="271" t="s">
        <v>592</v>
      </c>
      <c r="S183" s="245"/>
      <c r="T183" s="245"/>
      <c r="U183" s="245" t="s">
        <v>593</v>
      </c>
      <c r="V183" s="245" t="s">
        <v>594</v>
      </c>
      <c r="W183" s="245" t="s">
        <v>357</v>
      </c>
      <c r="X183" s="245" t="s">
        <v>545</v>
      </c>
      <c r="Y183" s="245">
        <v>0</v>
      </c>
      <c r="Z183" s="245">
        <v>36</v>
      </c>
      <c r="AA183" s="268">
        <f t="shared" si="55"/>
        <v>1.1336165613852405E-09</v>
      </c>
      <c r="AB183" s="268">
        <f>(100%/(SUM($AO$183:$AO$184))*AO183)*(SUM($AA$183:$AA$184))</f>
        <v>1.0011336165613853E-06</v>
      </c>
      <c r="AC183" s="245">
        <v>0</v>
      </c>
      <c r="AD183" s="245"/>
      <c r="AE183" s="268">
        <f>(100%/(SUM($AY$183:$AY$184))*AY183)*(SUM($AA$183:$AA$184))</f>
        <v>1.0011336165613853E-06</v>
      </c>
      <c r="AF183" s="245">
        <v>12</v>
      </c>
      <c r="AG183" s="245"/>
      <c r="AH183" s="268">
        <f>(100%/(SUM($BI$183:$BI$184))*BI183)*(SUM($AA$183:$AA$184))</f>
        <v>1.0011336165613853E-06</v>
      </c>
      <c r="AI183" s="245">
        <v>12</v>
      </c>
      <c r="AJ183" s="245"/>
      <c r="AK183" s="268">
        <f>(100%/(SUM($BS$183:$BS$184))*BS183)*(SUM($AA$183:$AA$184))</f>
        <v>1.0011336165613853E-06</v>
      </c>
      <c r="AL183" s="245">
        <v>12</v>
      </c>
      <c r="AM183" s="245"/>
      <c r="AN183" s="117">
        <f t="shared" si="75"/>
        <v>4</v>
      </c>
      <c r="AO183" s="118">
        <v>1</v>
      </c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>
        <v>1</v>
      </c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>
        <v>1</v>
      </c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>
        <v>1</v>
      </c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214"/>
    </row>
    <row r="184" spans="2:81" ht="45.75" thickBot="1">
      <c r="B184" s="500"/>
      <c r="C184" s="504"/>
      <c r="D184" s="518"/>
      <c r="E184" s="520"/>
      <c r="F184" s="486"/>
      <c r="G184" s="486"/>
      <c r="H184" s="486"/>
      <c r="I184" s="513"/>
      <c r="J184" s="513"/>
      <c r="K184" s="513"/>
      <c r="L184" s="513"/>
      <c r="M184" s="520"/>
      <c r="N184" s="513"/>
      <c r="O184" s="513"/>
      <c r="P184" s="273">
        <v>178</v>
      </c>
      <c r="Q184" s="273" t="s">
        <v>591</v>
      </c>
      <c r="R184" s="273" t="s">
        <v>592</v>
      </c>
      <c r="S184" s="247"/>
      <c r="T184" s="247"/>
      <c r="U184" s="247" t="s">
        <v>595</v>
      </c>
      <c r="V184" s="247" t="s">
        <v>596</v>
      </c>
      <c r="W184" s="247" t="s">
        <v>357</v>
      </c>
      <c r="X184" s="247" t="s">
        <v>545</v>
      </c>
      <c r="Y184" s="247">
        <v>0</v>
      </c>
      <c r="Z184" s="360">
        <v>0.4</v>
      </c>
      <c r="AA184" s="270">
        <f t="shared" si="55"/>
        <v>1E-06</v>
      </c>
      <c r="AB184" s="270">
        <f>(100%/(SUM($AO$183:$AO$184))*AO184)*(SUM($AA$183:$AA$184))</f>
        <v>0</v>
      </c>
      <c r="AC184" s="360">
        <v>0.05</v>
      </c>
      <c r="AD184" s="247"/>
      <c r="AE184" s="270">
        <f>(100%/(SUM($AY$183:$AY$184))*AY184)*(SUM($AA$183:$AA$184))</f>
        <v>0</v>
      </c>
      <c r="AF184" s="360">
        <v>0.1</v>
      </c>
      <c r="AG184" s="247"/>
      <c r="AH184" s="270">
        <f>(100%/(SUM($BI$183:$BI$184))*BI184)*(SUM($AA$183:$AA$184))</f>
        <v>0</v>
      </c>
      <c r="AI184" s="360">
        <v>0.2</v>
      </c>
      <c r="AJ184" s="247"/>
      <c r="AK184" s="270">
        <f>(100%/(SUM($BS$183:$BS$184))*BS184)*(SUM($AA$183:$AA$184))</f>
        <v>0</v>
      </c>
      <c r="AL184" s="360">
        <v>0.05</v>
      </c>
      <c r="AM184" s="247"/>
      <c r="AN184" s="108">
        <f>SUM(AO184,AY184,BI184,BS184)</f>
        <v>0</v>
      </c>
      <c r="AO184" s="109">
        <f t="shared" si="76"/>
        <v>0</v>
      </c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>
        <f t="shared" si="77"/>
        <v>0</v>
      </c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>
        <f t="shared" si="84"/>
        <v>0</v>
      </c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>
        <f t="shared" si="79"/>
        <v>0</v>
      </c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340"/>
    </row>
    <row r="185" spans="2:81" ht="31.5">
      <c r="B185" s="500"/>
      <c r="C185" s="504"/>
      <c r="D185" s="506" t="s">
        <v>597</v>
      </c>
      <c r="E185" s="493">
        <f>SUM(M185)</f>
        <v>2.0011336165613852E-06</v>
      </c>
      <c r="F185" s="509" t="s">
        <v>598</v>
      </c>
      <c r="G185" s="493"/>
      <c r="H185" s="509">
        <v>42</v>
      </c>
      <c r="I185" s="495" t="s">
        <v>599</v>
      </c>
      <c r="J185" s="495" t="s">
        <v>600</v>
      </c>
      <c r="K185" s="514">
        <v>0</v>
      </c>
      <c r="L185" s="495">
        <v>1</v>
      </c>
      <c r="M185" s="493">
        <f>SUM(AA185:AA187)</f>
        <v>2.0011336165613852E-06</v>
      </c>
      <c r="N185" s="495">
        <v>1</v>
      </c>
      <c r="O185" s="495">
        <v>1</v>
      </c>
      <c r="P185" s="251">
        <v>179</v>
      </c>
      <c r="Q185" s="275" t="s">
        <v>735</v>
      </c>
      <c r="R185" s="275" t="s">
        <v>601</v>
      </c>
      <c r="S185" s="278"/>
      <c r="T185" s="278"/>
      <c r="U185" s="278" t="s">
        <v>602</v>
      </c>
      <c r="V185" s="278" t="s">
        <v>603</v>
      </c>
      <c r="W185" s="278" t="s">
        <v>203</v>
      </c>
      <c r="X185" s="278" t="s">
        <v>159</v>
      </c>
      <c r="Y185" s="278">
        <v>0</v>
      </c>
      <c r="Z185" s="278">
        <v>1</v>
      </c>
      <c r="AA185" s="253">
        <f t="shared" si="55"/>
        <v>1.1336165613852405E-09</v>
      </c>
      <c r="AB185" s="253">
        <f>(100%/(SUM($AO$185:$AO$187))*AO185)*(SUM($AA$185:$AA$187))</f>
        <v>2.0011336165613852E-06</v>
      </c>
      <c r="AC185" s="313">
        <v>0</v>
      </c>
      <c r="AD185" s="313"/>
      <c r="AE185" s="253">
        <f>(100%/(SUM($AY$185:$AY$187))*AY185)*(SUM($AA$185:$AA$187))</f>
        <v>2.0011336165613852E-06</v>
      </c>
      <c r="AF185" s="313">
        <v>1</v>
      </c>
      <c r="AG185" s="313"/>
      <c r="AH185" s="253">
        <f>(100%/(SUM($BI$185:$BI$187))*BI185)*(SUM($AA$185:$AA$187))</f>
        <v>2.0011336165613852E-06</v>
      </c>
      <c r="AI185" s="313">
        <v>0</v>
      </c>
      <c r="AJ185" s="313"/>
      <c r="AK185" s="253">
        <f>(100%/(SUM($BS$185:$BS$187))*BS185)*(SUM($AA$185:$AA$187))</f>
        <v>2.0011336165613852E-06</v>
      </c>
      <c r="AL185" s="278">
        <v>0</v>
      </c>
      <c r="AM185" s="278"/>
      <c r="AN185" s="126">
        <f>AO185+AY185+BI185+BS185</f>
        <v>4</v>
      </c>
      <c r="AO185" s="127">
        <v>1</v>
      </c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>
        <v>1</v>
      </c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>
        <v>1</v>
      </c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>
        <v>1</v>
      </c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9"/>
    </row>
    <row r="186" spans="2:81" ht="45">
      <c r="B186" s="500"/>
      <c r="C186" s="504"/>
      <c r="D186" s="507"/>
      <c r="E186" s="475"/>
      <c r="F186" s="510"/>
      <c r="G186" s="475"/>
      <c r="H186" s="510"/>
      <c r="I186" s="496"/>
      <c r="J186" s="496"/>
      <c r="K186" s="515"/>
      <c r="L186" s="496"/>
      <c r="M186" s="475"/>
      <c r="N186" s="496"/>
      <c r="O186" s="496"/>
      <c r="P186" s="252">
        <v>180</v>
      </c>
      <c r="Q186" s="276" t="s">
        <v>736</v>
      </c>
      <c r="R186" s="276" t="s">
        <v>604</v>
      </c>
      <c r="S186" s="279"/>
      <c r="T186" s="279"/>
      <c r="U186" s="279" t="s">
        <v>605</v>
      </c>
      <c r="V186" s="279" t="s">
        <v>606</v>
      </c>
      <c r="W186" s="279" t="s">
        <v>203</v>
      </c>
      <c r="X186" s="279" t="s">
        <v>159</v>
      </c>
      <c r="Y186" s="279">
        <v>0</v>
      </c>
      <c r="Z186" s="279">
        <v>1</v>
      </c>
      <c r="AA186" s="249">
        <f t="shared" si="55"/>
        <v>1E-06</v>
      </c>
      <c r="AB186" s="249">
        <f>(100%/(SUM($AO$185:$AO$187))*AO186)*(SUM($AA$185:$AA$187))</f>
        <v>0</v>
      </c>
      <c r="AC186" s="279">
        <v>0</v>
      </c>
      <c r="AD186" s="279"/>
      <c r="AE186" s="249">
        <f>(100%/(SUM($AY$185:$AY$187))*AY186)*(SUM($AA$185:$AA$187))</f>
        <v>0</v>
      </c>
      <c r="AF186" s="279">
        <v>1</v>
      </c>
      <c r="AG186" s="279"/>
      <c r="AH186" s="249">
        <f>(100%/(SUM($BI$185:$BI$187))*BI186)*(SUM($AA$185:$AA$187))</f>
        <v>0</v>
      </c>
      <c r="AI186" s="279">
        <v>0</v>
      </c>
      <c r="AJ186" s="279"/>
      <c r="AK186" s="249">
        <f>(100%/(SUM($BS$185:$BS$187))*BS186)*(SUM($AA$185:$AA$187))</f>
        <v>0</v>
      </c>
      <c r="AL186" s="279">
        <v>0</v>
      </c>
      <c r="AM186" s="279"/>
      <c r="AN186" s="89">
        <f>AO186+AY186+BI186+BS186</f>
        <v>0</v>
      </c>
      <c r="AO186" s="90">
        <f>SUM(AP186:AW186)</f>
        <v>0</v>
      </c>
      <c r="AP186" s="90"/>
      <c r="AQ186" s="90"/>
      <c r="AR186" s="90"/>
      <c r="AS186" s="90"/>
      <c r="AT186" s="90"/>
      <c r="AU186" s="90"/>
      <c r="AV186" s="90"/>
      <c r="AW186" s="90"/>
      <c r="AX186" s="90"/>
      <c r="AY186" s="90">
        <f>SUM(AZ186:BG186)</f>
        <v>0</v>
      </c>
      <c r="AZ186" s="90"/>
      <c r="BA186" s="90"/>
      <c r="BB186" s="90"/>
      <c r="BC186" s="90"/>
      <c r="BD186" s="90"/>
      <c r="BE186" s="90"/>
      <c r="BF186" s="90"/>
      <c r="BG186" s="90"/>
      <c r="BH186" s="90"/>
      <c r="BI186" s="90">
        <f t="shared" si="84"/>
        <v>0</v>
      </c>
      <c r="BJ186" s="90"/>
      <c r="BK186" s="90"/>
      <c r="BL186" s="90"/>
      <c r="BM186" s="90"/>
      <c r="BN186" s="90"/>
      <c r="BO186" s="90"/>
      <c r="BP186" s="90"/>
      <c r="BQ186" s="90"/>
      <c r="BR186" s="90"/>
      <c r="BS186" s="90">
        <f>SUM(BT186:CA186)</f>
        <v>0</v>
      </c>
      <c r="BT186" s="90"/>
      <c r="BU186" s="90"/>
      <c r="BV186" s="90"/>
      <c r="BW186" s="90"/>
      <c r="BX186" s="90"/>
      <c r="BY186" s="90"/>
      <c r="BZ186" s="90"/>
      <c r="CA186" s="90"/>
      <c r="CB186" s="90"/>
      <c r="CC186" s="113"/>
    </row>
    <row r="187" spans="2:81" ht="32.25" thickBot="1">
      <c r="B187" s="501"/>
      <c r="C187" s="505"/>
      <c r="D187" s="508"/>
      <c r="E187" s="494"/>
      <c r="F187" s="511"/>
      <c r="G187" s="494"/>
      <c r="H187" s="511"/>
      <c r="I187" s="497"/>
      <c r="J187" s="497"/>
      <c r="K187" s="516"/>
      <c r="L187" s="497"/>
      <c r="M187" s="494"/>
      <c r="N187" s="497"/>
      <c r="O187" s="497"/>
      <c r="P187" s="298">
        <v>181</v>
      </c>
      <c r="Q187" s="277" t="s">
        <v>737</v>
      </c>
      <c r="R187" s="277" t="s">
        <v>607</v>
      </c>
      <c r="S187" s="280"/>
      <c r="T187" s="280"/>
      <c r="U187" s="280" t="s">
        <v>608</v>
      </c>
      <c r="V187" s="280" t="s">
        <v>111</v>
      </c>
      <c r="W187" s="280" t="s">
        <v>203</v>
      </c>
      <c r="X187" s="280" t="s">
        <v>159</v>
      </c>
      <c r="Y187" s="280">
        <v>0</v>
      </c>
      <c r="Z187" s="280">
        <v>12</v>
      </c>
      <c r="AA187" s="281">
        <f t="shared" si="55"/>
        <v>1E-06</v>
      </c>
      <c r="AB187" s="281">
        <f>(100%/(SUM($AO$185:$AO$187))*AO187)*(SUM($AA$185:$AA$187))</f>
        <v>0</v>
      </c>
      <c r="AC187" s="280">
        <v>3</v>
      </c>
      <c r="AD187" s="280"/>
      <c r="AE187" s="281">
        <f>(100%/(SUM($AY$185:$AY$187))*AY187)*(SUM($AA$185:$AA$187))</f>
        <v>0</v>
      </c>
      <c r="AF187" s="280">
        <v>3</v>
      </c>
      <c r="AG187" s="280"/>
      <c r="AH187" s="281">
        <f>(100%/(SUM($BI$185:$BI$187))*BI187)*(SUM($AA$185:$AA$187))</f>
        <v>0</v>
      </c>
      <c r="AI187" s="280">
        <v>3</v>
      </c>
      <c r="AJ187" s="280"/>
      <c r="AK187" s="281">
        <f>(100%/(SUM($BS$185:$BS$187))*BS187)*(SUM($AA$185:$AA$187))</f>
        <v>0</v>
      </c>
      <c r="AL187" s="280">
        <v>3</v>
      </c>
      <c r="AM187" s="280"/>
      <c r="AN187" s="111">
        <f>AO187+AY187+BI187+BS187</f>
        <v>0</v>
      </c>
      <c r="AO187" s="112">
        <f>SUM(AP187:AW187)</f>
        <v>0</v>
      </c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>
        <f>SUM(AZ187:BG187)</f>
        <v>0</v>
      </c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>
        <f t="shared" si="84"/>
        <v>0</v>
      </c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>
        <f>SUM(BT187:CA187)</f>
        <v>0</v>
      </c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4"/>
    </row>
    <row r="188" spans="40:80" ht="15.75">
      <c r="AN188" s="364"/>
      <c r="AO188" s="365"/>
      <c r="AP188" s="365"/>
      <c r="AQ188" s="365"/>
      <c r="AR188" s="365"/>
      <c r="AS188" s="365"/>
      <c r="AT188" s="365"/>
      <c r="AU188" s="365"/>
      <c r="AV188" s="365"/>
      <c r="AW188" s="365"/>
      <c r="AX188" s="365"/>
      <c r="AY188" s="365"/>
      <c r="AZ188" s="365"/>
      <c r="BA188" s="365"/>
      <c r="BB188" s="365"/>
      <c r="BC188" s="365"/>
      <c r="BD188" s="365"/>
      <c r="BE188" s="365"/>
      <c r="BF188" s="365"/>
      <c r="BG188" s="365"/>
      <c r="BH188" s="365"/>
      <c r="BI188" s="365"/>
      <c r="BJ188" s="365"/>
      <c r="BK188" s="365"/>
      <c r="BL188" s="365"/>
      <c r="BM188" s="365"/>
      <c r="BN188" s="365"/>
      <c r="BO188" s="365"/>
      <c r="BP188" s="365"/>
      <c r="BQ188" s="365"/>
      <c r="BR188" s="365"/>
      <c r="BS188" s="365"/>
      <c r="BT188" s="365"/>
      <c r="BU188" s="365"/>
      <c r="BV188" s="365"/>
      <c r="BW188" s="365"/>
      <c r="BX188" s="365"/>
      <c r="BY188" s="365"/>
      <c r="BZ188" s="365"/>
      <c r="CA188" s="365"/>
      <c r="CB188" s="365"/>
    </row>
  </sheetData>
  <sheetProtection/>
  <mergeCells count="361">
    <mergeCell ref="I157:I161"/>
    <mergeCell ref="L157:L161"/>
    <mergeCell ref="N157:N161"/>
    <mergeCell ref="N64:N68"/>
    <mergeCell ref="K64:K68"/>
    <mergeCell ref="M64:M68"/>
    <mergeCell ref="M92:M94"/>
    <mergeCell ref="L73:L84"/>
    <mergeCell ref="L150:L156"/>
    <mergeCell ref="M112:M116"/>
    <mergeCell ref="O30:O33"/>
    <mergeCell ref="N30:N33"/>
    <mergeCell ref="M30:M33"/>
    <mergeCell ref="L30:L33"/>
    <mergeCell ref="K30:K33"/>
    <mergeCell ref="H64:H68"/>
    <mergeCell ref="M34:M39"/>
    <mergeCell ref="M50:M63"/>
    <mergeCell ref="N50:N63"/>
    <mergeCell ref="O50:O63"/>
    <mergeCell ref="N112:N116"/>
    <mergeCell ref="J117:J119"/>
    <mergeCell ref="I117:I119"/>
    <mergeCell ref="M117:M119"/>
    <mergeCell ref="N117:N119"/>
    <mergeCell ref="L112:L116"/>
    <mergeCell ref="K112:K116"/>
    <mergeCell ref="I112:I116"/>
    <mergeCell ref="N124:N126"/>
    <mergeCell ref="M120:M123"/>
    <mergeCell ref="H120:H123"/>
    <mergeCell ref="I124:I126"/>
    <mergeCell ref="J124:J126"/>
    <mergeCell ref="J150:J156"/>
    <mergeCell ref="I135:I140"/>
    <mergeCell ref="J127:J130"/>
    <mergeCell ref="N120:N123"/>
    <mergeCell ref="J120:J123"/>
    <mergeCell ref="K120:K123"/>
    <mergeCell ref="L120:L123"/>
    <mergeCell ref="O120:O123"/>
    <mergeCell ref="J107:J110"/>
    <mergeCell ref="N107:N110"/>
    <mergeCell ref="O117:O119"/>
    <mergeCell ref="O112:O116"/>
    <mergeCell ref="K117:K119"/>
    <mergeCell ref="L117:L119"/>
    <mergeCell ref="O107:O110"/>
    <mergeCell ref="H107:H110"/>
    <mergeCell ref="K107:K110"/>
    <mergeCell ref="L107:L110"/>
    <mergeCell ref="M107:M110"/>
    <mergeCell ref="L124:L126"/>
    <mergeCell ref="M124:M126"/>
    <mergeCell ref="I120:I123"/>
    <mergeCell ref="H117:H119"/>
    <mergeCell ref="I107:I110"/>
    <mergeCell ref="J112:J116"/>
    <mergeCell ref="N150:N156"/>
    <mergeCell ref="O150:O156"/>
    <mergeCell ref="J162:J167"/>
    <mergeCell ref="K162:K167"/>
    <mergeCell ref="L162:L167"/>
    <mergeCell ref="M162:M167"/>
    <mergeCell ref="N162:N167"/>
    <mergeCell ref="O162:O167"/>
    <mergeCell ref="K157:K161"/>
    <mergeCell ref="J157:J161"/>
    <mergeCell ref="H127:H130"/>
    <mergeCell ref="G135:G138"/>
    <mergeCell ref="H135:H140"/>
    <mergeCell ref="D150:D156"/>
    <mergeCell ref="M150:M156"/>
    <mergeCell ref="M157:M161"/>
    <mergeCell ref="H150:H156"/>
    <mergeCell ref="I150:I156"/>
    <mergeCell ref="K150:K156"/>
    <mergeCell ref="H157:H161"/>
    <mergeCell ref="D127:D141"/>
    <mergeCell ref="E127:E141"/>
    <mergeCell ref="F127:F134"/>
    <mergeCell ref="G152:G153"/>
    <mergeCell ref="G168:G170"/>
    <mergeCell ref="F158:F160"/>
    <mergeCell ref="G127:G130"/>
    <mergeCell ref="D162:D167"/>
    <mergeCell ref="D168:D171"/>
    <mergeCell ref="E107:E111"/>
    <mergeCell ref="E112:E123"/>
    <mergeCell ref="G112:G119"/>
    <mergeCell ref="G104:G106"/>
    <mergeCell ref="B150:B156"/>
    <mergeCell ref="C150:C156"/>
    <mergeCell ref="E150:E156"/>
    <mergeCell ref="B127:B149"/>
    <mergeCell ref="C127:C149"/>
    <mergeCell ref="G142:G149"/>
    <mergeCell ref="G17:G20"/>
    <mergeCell ref="E7:E16"/>
    <mergeCell ref="B2:CC2"/>
    <mergeCell ref="B3:CC3"/>
    <mergeCell ref="B4:CC4"/>
    <mergeCell ref="B5:CC5"/>
    <mergeCell ref="L15:L16"/>
    <mergeCell ref="L8:L10"/>
    <mergeCell ref="L17:L19"/>
    <mergeCell ref="H8:H10"/>
    <mergeCell ref="D40:D63"/>
    <mergeCell ref="E40:E63"/>
    <mergeCell ref="F40:F63"/>
    <mergeCell ref="I40:I49"/>
    <mergeCell ref="J40:J49"/>
    <mergeCell ref="D17:D33"/>
    <mergeCell ref="E17:E33"/>
    <mergeCell ref="J30:J33"/>
    <mergeCell ref="F38:F39"/>
    <mergeCell ref="F30:F33"/>
    <mergeCell ref="I8:I10"/>
    <mergeCell ref="J8:J10"/>
    <mergeCell ref="K8:K10"/>
    <mergeCell ref="F15:F16"/>
    <mergeCell ref="H15:H16"/>
    <mergeCell ref="I15:I16"/>
    <mergeCell ref="J15:J16"/>
    <mergeCell ref="K15:K16"/>
    <mergeCell ref="F7:F11"/>
    <mergeCell ref="F12:F14"/>
    <mergeCell ref="F34:F37"/>
    <mergeCell ref="N17:N19"/>
    <mergeCell ref="H21:H28"/>
    <mergeCell ref="I21:I28"/>
    <mergeCell ref="J21:J28"/>
    <mergeCell ref="L21:L28"/>
    <mergeCell ref="K17:K19"/>
    <mergeCell ref="H17:H19"/>
    <mergeCell ref="K21:K28"/>
    <mergeCell ref="F17:F29"/>
    <mergeCell ref="M15:M16"/>
    <mergeCell ref="N15:N16"/>
    <mergeCell ref="N34:N39"/>
    <mergeCell ref="M17:M19"/>
    <mergeCell ref="D34:D39"/>
    <mergeCell ref="E34:E39"/>
    <mergeCell ref="I34:I39"/>
    <mergeCell ref="J34:J39"/>
    <mergeCell ref="K34:K39"/>
    <mergeCell ref="L34:L39"/>
    <mergeCell ref="K40:K49"/>
    <mergeCell ref="N40:N49"/>
    <mergeCell ref="L40:L49"/>
    <mergeCell ref="L64:L68"/>
    <mergeCell ref="O15:O16"/>
    <mergeCell ref="O17:O19"/>
    <mergeCell ref="O21:O28"/>
    <mergeCell ref="O34:O39"/>
    <mergeCell ref="M21:M28"/>
    <mergeCell ref="M40:M49"/>
    <mergeCell ref="K69:K71"/>
    <mergeCell ref="I30:I33"/>
    <mergeCell ref="I64:I68"/>
    <mergeCell ref="J64:J68"/>
    <mergeCell ref="O40:O49"/>
    <mergeCell ref="I50:I63"/>
    <mergeCell ref="J50:J63"/>
    <mergeCell ref="K50:K63"/>
    <mergeCell ref="L50:L63"/>
    <mergeCell ref="O64:O68"/>
    <mergeCell ref="H86:H91"/>
    <mergeCell ref="I86:I91"/>
    <mergeCell ref="J86:J91"/>
    <mergeCell ref="K86:K91"/>
    <mergeCell ref="G73:G84"/>
    <mergeCell ref="H73:H84"/>
    <mergeCell ref="I73:I84"/>
    <mergeCell ref="J73:J84"/>
    <mergeCell ref="K73:K84"/>
    <mergeCell ref="G40:G49"/>
    <mergeCell ref="G50:G63"/>
    <mergeCell ref="N73:N84"/>
    <mergeCell ref="O73:O84"/>
    <mergeCell ref="K95:K103"/>
    <mergeCell ref="L95:L103"/>
    <mergeCell ref="M86:M91"/>
    <mergeCell ref="N86:N91"/>
    <mergeCell ref="L86:L91"/>
    <mergeCell ref="G86:G91"/>
    <mergeCell ref="M73:M84"/>
    <mergeCell ref="N105:N106"/>
    <mergeCell ref="O105:O106"/>
    <mergeCell ref="N92:N94"/>
    <mergeCell ref="O92:O94"/>
    <mergeCell ref="M95:M103"/>
    <mergeCell ref="N95:N103"/>
    <mergeCell ref="O86:O91"/>
    <mergeCell ref="M105:M106"/>
    <mergeCell ref="B7:B106"/>
    <mergeCell ref="D124:D126"/>
    <mergeCell ref="E124:E126"/>
    <mergeCell ref="F124:F126"/>
    <mergeCell ref="G124:G126"/>
    <mergeCell ref="H124:H126"/>
    <mergeCell ref="D7:D16"/>
    <mergeCell ref="G34:G37"/>
    <mergeCell ref="G95:G103"/>
    <mergeCell ref="H95:H103"/>
    <mergeCell ref="O124:O126"/>
    <mergeCell ref="B107:B126"/>
    <mergeCell ref="C107:C126"/>
    <mergeCell ref="F112:F123"/>
    <mergeCell ref="F107:F111"/>
    <mergeCell ref="D107:D111"/>
    <mergeCell ref="D112:D123"/>
    <mergeCell ref="K124:K126"/>
    <mergeCell ref="G120:G123"/>
    <mergeCell ref="G107:G111"/>
    <mergeCell ref="I127:I130"/>
    <mergeCell ref="G131:G134"/>
    <mergeCell ref="O127:O130"/>
    <mergeCell ref="J131:J134"/>
    <mergeCell ref="K131:K134"/>
    <mergeCell ref="L131:L134"/>
    <mergeCell ref="M131:M134"/>
    <mergeCell ref="N131:N134"/>
    <mergeCell ref="O131:O134"/>
    <mergeCell ref="K127:K130"/>
    <mergeCell ref="M135:M140"/>
    <mergeCell ref="N135:N140"/>
    <mergeCell ref="K135:K140"/>
    <mergeCell ref="L135:L140"/>
    <mergeCell ref="L127:L130"/>
    <mergeCell ref="M127:M130"/>
    <mergeCell ref="N127:N130"/>
    <mergeCell ref="N142:N149"/>
    <mergeCell ref="I142:I149"/>
    <mergeCell ref="I168:I170"/>
    <mergeCell ref="D157:D161"/>
    <mergeCell ref="E157:E161"/>
    <mergeCell ref="G157:G161"/>
    <mergeCell ref="F155:F156"/>
    <mergeCell ref="F142:F149"/>
    <mergeCell ref="E168:E171"/>
    <mergeCell ref="F168:F171"/>
    <mergeCell ref="J168:J170"/>
    <mergeCell ref="K168:K170"/>
    <mergeCell ref="L168:L170"/>
    <mergeCell ref="M168:M170"/>
    <mergeCell ref="E162:E167"/>
    <mergeCell ref="F162:F167"/>
    <mergeCell ref="H162:H167"/>
    <mergeCell ref="I162:I167"/>
    <mergeCell ref="H168:H170"/>
    <mergeCell ref="N168:N170"/>
    <mergeCell ref="O168:O170"/>
    <mergeCell ref="D172:D182"/>
    <mergeCell ref="E172:E182"/>
    <mergeCell ref="F172:F182"/>
    <mergeCell ref="G172:G182"/>
    <mergeCell ref="H172:H182"/>
    <mergeCell ref="I172:I182"/>
    <mergeCell ref="J172:J182"/>
    <mergeCell ref="K172:K182"/>
    <mergeCell ref="H185:H187"/>
    <mergeCell ref="L172:L182"/>
    <mergeCell ref="M172:M182"/>
    <mergeCell ref="N172:N182"/>
    <mergeCell ref="O172:O182"/>
    <mergeCell ref="K183:K184"/>
    <mergeCell ref="L183:L184"/>
    <mergeCell ref="M183:M184"/>
    <mergeCell ref="N183:N184"/>
    <mergeCell ref="O183:O184"/>
    <mergeCell ref="I183:I184"/>
    <mergeCell ref="J185:J187"/>
    <mergeCell ref="K185:K187"/>
    <mergeCell ref="L185:L187"/>
    <mergeCell ref="D183:D184"/>
    <mergeCell ref="E183:E184"/>
    <mergeCell ref="F183:F184"/>
    <mergeCell ref="G183:G184"/>
    <mergeCell ref="H183:H184"/>
    <mergeCell ref="G185:G187"/>
    <mergeCell ref="M185:M187"/>
    <mergeCell ref="N185:N187"/>
    <mergeCell ref="O185:O187"/>
    <mergeCell ref="B157:B187"/>
    <mergeCell ref="C157:C187"/>
    <mergeCell ref="D185:D187"/>
    <mergeCell ref="E185:E187"/>
    <mergeCell ref="F185:F187"/>
    <mergeCell ref="I185:I187"/>
    <mergeCell ref="J183:J184"/>
    <mergeCell ref="C7:C106"/>
    <mergeCell ref="H34:H39"/>
    <mergeCell ref="H40:H49"/>
    <mergeCell ref="H50:H63"/>
    <mergeCell ref="H105:H106"/>
    <mergeCell ref="F150:F153"/>
    <mergeCell ref="D64:D71"/>
    <mergeCell ref="D142:D149"/>
    <mergeCell ref="E142:E149"/>
    <mergeCell ref="F139:F140"/>
    <mergeCell ref="E64:E71"/>
    <mergeCell ref="F64:F71"/>
    <mergeCell ref="G64:G71"/>
    <mergeCell ref="I69:I71"/>
    <mergeCell ref="H69:H71"/>
    <mergeCell ref="O157:O161"/>
    <mergeCell ref="J69:J71"/>
    <mergeCell ref="N69:N71"/>
    <mergeCell ref="M69:M71"/>
    <mergeCell ref="L69:L71"/>
    <mergeCell ref="D72:D106"/>
    <mergeCell ref="E72:E106"/>
    <mergeCell ref="F72:F106"/>
    <mergeCell ref="H142:H149"/>
    <mergeCell ref="J142:J149"/>
    <mergeCell ref="K142:K149"/>
    <mergeCell ref="G139:G140"/>
    <mergeCell ref="H131:H134"/>
    <mergeCell ref="I131:I134"/>
    <mergeCell ref="F135:F138"/>
    <mergeCell ref="O69:O71"/>
    <mergeCell ref="O95:O103"/>
    <mergeCell ref="I105:I106"/>
    <mergeCell ref="J105:J106"/>
    <mergeCell ref="K105:K106"/>
    <mergeCell ref="O142:O149"/>
    <mergeCell ref="O135:O140"/>
    <mergeCell ref="J135:J140"/>
    <mergeCell ref="L142:L149"/>
    <mergeCell ref="M142:M149"/>
    <mergeCell ref="H112:H116"/>
    <mergeCell ref="L105:L106"/>
    <mergeCell ref="I95:I103"/>
    <mergeCell ref="J95:J103"/>
    <mergeCell ref="G92:G94"/>
    <mergeCell ref="L92:L94"/>
    <mergeCell ref="H92:H94"/>
    <mergeCell ref="I92:I94"/>
    <mergeCell ref="J92:J94"/>
    <mergeCell ref="K92:K94"/>
    <mergeCell ref="N8:N10"/>
    <mergeCell ref="G21:G28"/>
    <mergeCell ref="G30:G33"/>
    <mergeCell ref="G8:G9"/>
    <mergeCell ref="G10:G14"/>
    <mergeCell ref="G15:G16"/>
    <mergeCell ref="H30:H33"/>
    <mergeCell ref="N21:N28"/>
    <mergeCell ref="I17:I19"/>
    <mergeCell ref="J17:J19"/>
    <mergeCell ref="O8:O10"/>
    <mergeCell ref="N12:N14"/>
    <mergeCell ref="O12:O14"/>
    <mergeCell ref="M12:M14"/>
    <mergeCell ref="M8:M10"/>
    <mergeCell ref="H12:H14"/>
    <mergeCell ref="I12:I14"/>
    <mergeCell ref="J12:J14"/>
    <mergeCell ref="K12:K14"/>
    <mergeCell ref="L12:L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10" r:id="rId3"/>
  <colBreaks count="1" manualBreakCount="1">
    <brk id="34" max="186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rgb="FFFF0000"/>
  </sheetPr>
  <dimension ref="B1:AK53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19.2812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813</v>
      </c>
      <c r="C2" s="666"/>
      <c r="D2" s="666"/>
      <c r="E2" s="666"/>
      <c r="F2" s="666"/>
      <c r="G2" s="666"/>
      <c r="H2" s="667"/>
      <c r="I2" s="668" t="s">
        <v>816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817</v>
      </c>
      <c r="C3" s="657"/>
      <c r="D3" s="658"/>
      <c r="E3" s="399"/>
      <c r="F3" s="657" t="s">
        <v>818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192</v>
      </c>
      <c r="D6" s="630"/>
      <c r="E6" s="630"/>
      <c r="F6" s="630"/>
      <c r="G6" s="630"/>
      <c r="H6" s="630"/>
      <c r="I6" s="26" t="s">
        <v>191</v>
      </c>
      <c r="J6" s="403">
        <v>0.482</v>
      </c>
      <c r="K6" s="404">
        <v>0.53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165</v>
      </c>
      <c r="C9" s="50"/>
      <c r="D9" s="51"/>
      <c r="E9" s="51"/>
      <c r="F9" s="52"/>
      <c r="G9" s="51"/>
      <c r="H9" s="53" t="s">
        <v>156</v>
      </c>
      <c r="I9" s="53" t="s">
        <v>157</v>
      </c>
      <c r="J9" s="53">
        <v>0</v>
      </c>
      <c r="K9" s="54">
        <v>7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749</v>
      </c>
      <c r="C12" s="50"/>
      <c r="D12" s="51"/>
      <c r="E12" s="51"/>
      <c r="F12" s="66"/>
      <c r="G12" s="51"/>
      <c r="H12" s="67" t="s">
        <v>706</v>
      </c>
      <c r="I12" s="68" t="s">
        <v>571</v>
      </c>
      <c r="J12" s="53">
        <v>3</v>
      </c>
      <c r="K12" s="69">
        <v>6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72</v>
      </c>
      <c r="F13" s="38" t="s">
        <v>73</v>
      </c>
      <c r="G13" s="38" t="s">
        <v>74</v>
      </c>
      <c r="H13" s="39" t="s">
        <v>104</v>
      </c>
      <c r="I13" s="40" t="s">
        <v>93</v>
      </c>
      <c r="J13" s="41"/>
      <c r="K13" s="41"/>
      <c r="L13" s="41"/>
      <c r="M13" s="41"/>
      <c r="N13" s="42"/>
      <c r="O13" s="43">
        <f>SUM(O14:O14)</f>
        <v>0</v>
      </c>
      <c r="P13" s="44">
        <f>SUM(P14:P14)</f>
        <v>0</v>
      </c>
      <c r="Q13" s="45">
        <f aca="true" t="shared" si="3" ref="Q13:AD13">SUM(Q14:Q14)</f>
        <v>0</v>
      </c>
      <c r="R13" s="44">
        <f t="shared" si="3"/>
        <v>0</v>
      </c>
      <c r="S13" s="45">
        <f t="shared" si="3"/>
        <v>0</v>
      </c>
      <c r="T13" s="44">
        <f t="shared" si="3"/>
        <v>0</v>
      </c>
      <c r="U13" s="45">
        <f t="shared" si="3"/>
        <v>0</v>
      </c>
      <c r="V13" s="44">
        <f t="shared" si="3"/>
        <v>0</v>
      </c>
      <c r="W13" s="45">
        <f t="shared" si="3"/>
        <v>0</v>
      </c>
      <c r="X13" s="44">
        <f t="shared" si="3"/>
        <v>0</v>
      </c>
      <c r="Y13" s="45">
        <f t="shared" si="3"/>
        <v>0</v>
      </c>
      <c r="Z13" s="44">
        <f t="shared" si="3"/>
        <v>0</v>
      </c>
      <c r="AA13" s="45">
        <f t="shared" si="3"/>
        <v>0</v>
      </c>
      <c r="AB13" s="44">
        <f>SUM(AB14:AB14)</f>
        <v>0</v>
      </c>
      <c r="AC13" s="45">
        <f t="shared" si="3"/>
        <v>0</v>
      </c>
      <c r="AD13" s="44">
        <f t="shared" si="3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6" ht="108" customHeight="1" thickBot="1">
      <c r="B14" s="49" t="s">
        <v>747</v>
      </c>
      <c r="C14" s="50"/>
      <c r="D14" s="51"/>
      <c r="E14" s="51"/>
      <c r="F14" s="52"/>
      <c r="G14" s="51"/>
      <c r="H14" s="53" t="s">
        <v>708</v>
      </c>
      <c r="I14" s="53" t="s">
        <v>709</v>
      </c>
      <c r="J14" s="53">
        <v>1</v>
      </c>
      <c r="K14" s="54">
        <v>4</v>
      </c>
      <c r="L14" s="55"/>
      <c r="M14" s="55"/>
      <c r="N14" s="56"/>
      <c r="O14" s="57"/>
      <c r="P14" s="58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2"/>
      <c r="AH14" s="63"/>
      <c r="AI14" s="63"/>
      <c r="AJ14" s="64"/>
    </row>
    <row r="15" spans="2:36" ht="4.5" customHeight="1" thickBot="1">
      <c r="B15" s="620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2"/>
    </row>
    <row r="16" spans="2:36" ht="108" customHeight="1" thickBot="1">
      <c r="B16" s="37" t="s">
        <v>58</v>
      </c>
      <c r="C16" s="38" t="s">
        <v>92</v>
      </c>
      <c r="D16" s="38" t="s">
        <v>59</v>
      </c>
      <c r="E16" s="38" t="s">
        <v>91</v>
      </c>
      <c r="F16" s="38" t="s">
        <v>73</v>
      </c>
      <c r="G16" s="38" t="s">
        <v>74</v>
      </c>
      <c r="H16" s="39" t="s">
        <v>104</v>
      </c>
      <c r="I16" s="40" t="s">
        <v>93</v>
      </c>
      <c r="J16" s="38"/>
      <c r="K16" s="65"/>
      <c r="L16" s="65"/>
      <c r="M16" s="41"/>
      <c r="N16" s="42"/>
      <c r="O16" s="43">
        <f>SUM(O17:O17)</f>
        <v>0</v>
      </c>
      <c r="P16" s="44">
        <f>SUM(P17:P17)</f>
        <v>0</v>
      </c>
      <c r="Q16" s="45">
        <f aca="true" t="shared" si="4" ref="Q16:AD18">SUM(Q17:Q17)</f>
        <v>0</v>
      </c>
      <c r="R16" s="44">
        <f t="shared" si="4"/>
        <v>0</v>
      </c>
      <c r="S16" s="45">
        <f t="shared" si="4"/>
        <v>0</v>
      </c>
      <c r="T16" s="44">
        <f t="shared" si="4"/>
        <v>0</v>
      </c>
      <c r="U16" s="45">
        <f t="shared" si="4"/>
        <v>0</v>
      </c>
      <c r="V16" s="44">
        <f t="shared" si="4"/>
        <v>0</v>
      </c>
      <c r="W16" s="45">
        <f t="shared" si="4"/>
        <v>0</v>
      </c>
      <c r="X16" s="44">
        <f t="shared" si="4"/>
        <v>0</v>
      </c>
      <c r="Y16" s="45">
        <f t="shared" si="4"/>
        <v>0</v>
      </c>
      <c r="Z16" s="44">
        <f t="shared" si="4"/>
        <v>0</v>
      </c>
      <c r="AA16" s="45">
        <f t="shared" si="4"/>
        <v>0</v>
      </c>
      <c r="AB16" s="44">
        <f t="shared" si="4"/>
        <v>0</v>
      </c>
      <c r="AC16" s="45">
        <f t="shared" si="4"/>
        <v>0</v>
      </c>
      <c r="AD16" s="44">
        <f t="shared" si="4"/>
        <v>0</v>
      </c>
      <c r="AE16" s="45">
        <f>SUM(O16,Q16,S16,U16,W16,Y16,AA16,AC16)</f>
        <v>0</v>
      </c>
      <c r="AF16" s="44">
        <f>SUM(P16,R16,T16,V16,X16,Z16,AB16,AD16)</f>
        <v>0</v>
      </c>
      <c r="AG16" s="46">
        <f>SUM(AG17:AG17)</f>
        <v>0</v>
      </c>
      <c r="AH16" s="47"/>
      <c r="AI16" s="47"/>
      <c r="AJ16" s="48"/>
    </row>
    <row r="17" spans="2:37" ht="108" customHeight="1" thickBot="1">
      <c r="B17" s="401" t="s">
        <v>683</v>
      </c>
      <c r="C17" s="50"/>
      <c r="D17" s="51"/>
      <c r="E17" s="51"/>
      <c r="F17" s="66"/>
      <c r="G17" s="51"/>
      <c r="H17" s="67" t="s">
        <v>684</v>
      </c>
      <c r="I17" s="68" t="s">
        <v>677</v>
      </c>
      <c r="J17" s="53">
        <v>209</v>
      </c>
      <c r="K17" s="69">
        <v>209</v>
      </c>
      <c r="L17" s="70"/>
      <c r="M17" s="71"/>
      <c r="N17" s="72"/>
      <c r="O17" s="73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74"/>
      <c r="AH17" s="63"/>
      <c r="AI17" s="71"/>
      <c r="AJ17" s="75"/>
      <c r="AK17" s="76"/>
    </row>
    <row r="18" spans="2:36" ht="108" customHeight="1" thickBot="1">
      <c r="B18" s="37" t="s">
        <v>58</v>
      </c>
      <c r="C18" s="38" t="s">
        <v>92</v>
      </c>
      <c r="D18" s="38" t="s">
        <v>59</v>
      </c>
      <c r="E18" s="38" t="s">
        <v>91</v>
      </c>
      <c r="F18" s="38" t="s">
        <v>73</v>
      </c>
      <c r="G18" s="38" t="s">
        <v>74</v>
      </c>
      <c r="H18" s="39" t="s">
        <v>104</v>
      </c>
      <c r="I18" s="40" t="s">
        <v>93</v>
      </c>
      <c r="J18" s="38"/>
      <c r="K18" s="65"/>
      <c r="L18" s="65"/>
      <c r="M18" s="41"/>
      <c r="N18" s="42"/>
      <c r="O18" s="43">
        <f>SUM(O19:O19)</f>
        <v>0</v>
      </c>
      <c r="P18" s="44">
        <f>SUM(P19:P19)</f>
        <v>0</v>
      </c>
      <c r="Q18" s="45">
        <f t="shared" si="4"/>
        <v>0</v>
      </c>
      <c r="R18" s="44">
        <f t="shared" si="4"/>
        <v>0</v>
      </c>
      <c r="S18" s="45">
        <f t="shared" si="4"/>
        <v>0</v>
      </c>
      <c r="T18" s="44">
        <f t="shared" si="4"/>
        <v>0</v>
      </c>
      <c r="U18" s="45">
        <f t="shared" si="4"/>
        <v>0</v>
      </c>
      <c r="V18" s="44">
        <f t="shared" si="4"/>
        <v>0</v>
      </c>
      <c r="W18" s="45">
        <f t="shared" si="4"/>
        <v>0</v>
      </c>
      <c r="X18" s="44">
        <f t="shared" si="4"/>
        <v>0</v>
      </c>
      <c r="Y18" s="45">
        <f t="shared" si="4"/>
        <v>0</v>
      </c>
      <c r="Z18" s="44">
        <f t="shared" si="4"/>
        <v>0</v>
      </c>
      <c r="AA18" s="45">
        <f t="shared" si="4"/>
        <v>0</v>
      </c>
      <c r="AB18" s="44">
        <f t="shared" si="4"/>
        <v>0</v>
      </c>
      <c r="AC18" s="45">
        <f t="shared" si="4"/>
        <v>0</v>
      </c>
      <c r="AD18" s="44">
        <f t="shared" si="4"/>
        <v>0</v>
      </c>
      <c r="AE18" s="45">
        <f>SUM(O18,Q18,S18,U18,W18,Y18,AA18,AC18)</f>
        <v>0</v>
      </c>
      <c r="AF18" s="44">
        <f>SUM(P18,R18,T18,V18,X18,Z18,AB18,AD18)</f>
        <v>0</v>
      </c>
      <c r="AG18" s="46">
        <f>SUM(AG19:AG19)</f>
        <v>0</v>
      </c>
      <c r="AH18" s="47"/>
      <c r="AI18" s="47"/>
      <c r="AJ18" s="48"/>
    </row>
    <row r="19" spans="2:37" ht="108" customHeight="1" thickBot="1">
      <c r="B19" s="434"/>
      <c r="C19" s="50"/>
      <c r="D19" s="51"/>
      <c r="E19" s="51"/>
      <c r="F19" s="66"/>
      <c r="G19" s="51"/>
      <c r="H19" s="67" t="s">
        <v>710</v>
      </c>
      <c r="I19" s="68" t="s">
        <v>711</v>
      </c>
      <c r="J19" s="53">
        <v>0</v>
      </c>
      <c r="K19" s="69">
        <v>1</v>
      </c>
      <c r="L19" s="70"/>
      <c r="M19" s="71"/>
      <c r="N19" s="72"/>
      <c r="O19" s="73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74"/>
      <c r="AH19" s="63"/>
      <c r="AI19" s="71"/>
      <c r="AJ19" s="75"/>
      <c r="AK19" s="76"/>
    </row>
    <row r="20" spans="2:37" ht="50.25" customHeight="1" thickBot="1">
      <c r="B20" s="413"/>
      <c r="C20" s="414"/>
      <c r="D20" s="415"/>
      <c r="E20" s="415"/>
      <c r="F20" s="416"/>
      <c r="G20" s="415"/>
      <c r="H20" s="417"/>
      <c r="I20" s="417"/>
      <c r="J20" s="417"/>
      <c r="K20" s="418"/>
      <c r="L20" s="419"/>
      <c r="M20" s="420"/>
      <c r="N20" s="420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2"/>
      <c r="AH20" s="423"/>
      <c r="AI20" s="420"/>
      <c r="AJ20" s="424"/>
      <c r="AK20" s="76"/>
    </row>
    <row r="21" spans="2:37" ht="37.5" customHeight="1" thickBot="1">
      <c r="B21" s="620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2"/>
      <c r="AK21" s="76"/>
    </row>
    <row r="22" spans="2:36" ht="35.25" customHeight="1" thickBot="1">
      <c r="B22" s="656" t="s">
        <v>817</v>
      </c>
      <c r="C22" s="657"/>
      <c r="D22" s="658"/>
      <c r="E22" s="402"/>
      <c r="F22" s="657" t="s">
        <v>818</v>
      </c>
      <c r="G22" s="657"/>
      <c r="H22" s="657"/>
      <c r="I22" s="657"/>
      <c r="J22" s="657"/>
      <c r="K22" s="657"/>
      <c r="L22" s="657"/>
      <c r="M22" s="657"/>
      <c r="N22" s="658"/>
      <c r="O22" s="659" t="s">
        <v>45</v>
      </c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1"/>
      <c r="AG22" s="662" t="s">
        <v>46</v>
      </c>
      <c r="AH22" s="663"/>
      <c r="AI22" s="663"/>
      <c r="AJ22" s="664"/>
    </row>
    <row r="23" spans="2:36" ht="35.25" customHeight="1">
      <c r="B23" s="644" t="s">
        <v>61</v>
      </c>
      <c r="C23" s="646" t="s">
        <v>47</v>
      </c>
      <c r="D23" s="647"/>
      <c r="E23" s="647"/>
      <c r="F23" s="647"/>
      <c r="G23" s="647"/>
      <c r="H23" s="647"/>
      <c r="I23" s="650" t="s">
        <v>48</v>
      </c>
      <c r="J23" s="652" t="s">
        <v>62</v>
      </c>
      <c r="K23" s="652" t="s">
        <v>49</v>
      </c>
      <c r="L23" s="654" t="s">
        <v>103</v>
      </c>
      <c r="M23" s="639" t="s">
        <v>63</v>
      </c>
      <c r="N23" s="641" t="s">
        <v>64</v>
      </c>
      <c r="O23" s="643" t="s">
        <v>94</v>
      </c>
      <c r="P23" s="635"/>
      <c r="Q23" s="634" t="s">
        <v>95</v>
      </c>
      <c r="R23" s="635"/>
      <c r="S23" s="634" t="s">
        <v>96</v>
      </c>
      <c r="T23" s="635"/>
      <c r="U23" s="634" t="s">
        <v>52</v>
      </c>
      <c r="V23" s="635"/>
      <c r="W23" s="634" t="s">
        <v>51</v>
      </c>
      <c r="X23" s="635"/>
      <c r="Y23" s="634" t="s">
        <v>97</v>
      </c>
      <c r="Z23" s="635"/>
      <c r="AA23" s="634" t="s">
        <v>50</v>
      </c>
      <c r="AB23" s="635"/>
      <c r="AC23" s="634" t="s">
        <v>53</v>
      </c>
      <c r="AD23" s="635"/>
      <c r="AE23" s="634" t="s">
        <v>54</v>
      </c>
      <c r="AF23" s="636"/>
      <c r="AG23" s="637" t="s">
        <v>55</v>
      </c>
      <c r="AH23" s="623" t="s">
        <v>56</v>
      </c>
      <c r="AI23" s="625" t="s">
        <v>57</v>
      </c>
      <c r="AJ23" s="627" t="s">
        <v>65</v>
      </c>
    </row>
    <row r="24" spans="2:36" ht="81" customHeight="1" thickBot="1">
      <c r="B24" s="645"/>
      <c r="C24" s="648"/>
      <c r="D24" s="649"/>
      <c r="E24" s="649"/>
      <c r="F24" s="649"/>
      <c r="G24" s="649"/>
      <c r="H24" s="649"/>
      <c r="I24" s="651"/>
      <c r="J24" s="653" t="s">
        <v>62</v>
      </c>
      <c r="K24" s="653"/>
      <c r="L24" s="655"/>
      <c r="M24" s="640"/>
      <c r="N24" s="642"/>
      <c r="O24" s="21" t="s">
        <v>66</v>
      </c>
      <c r="P24" s="22" t="s">
        <v>67</v>
      </c>
      <c r="Q24" s="23" t="s">
        <v>66</v>
      </c>
      <c r="R24" s="22" t="s">
        <v>67</v>
      </c>
      <c r="S24" s="23" t="s">
        <v>66</v>
      </c>
      <c r="T24" s="22" t="s">
        <v>67</v>
      </c>
      <c r="U24" s="23" t="s">
        <v>66</v>
      </c>
      <c r="V24" s="22" t="s">
        <v>67</v>
      </c>
      <c r="W24" s="23" t="s">
        <v>66</v>
      </c>
      <c r="X24" s="22" t="s">
        <v>67</v>
      </c>
      <c r="Y24" s="23" t="s">
        <v>66</v>
      </c>
      <c r="Z24" s="22" t="s">
        <v>67</v>
      </c>
      <c r="AA24" s="23" t="s">
        <v>66</v>
      </c>
      <c r="AB24" s="22" t="s">
        <v>68</v>
      </c>
      <c r="AC24" s="23" t="s">
        <v>66</v>
      </c>
      <c r="AD24" s="22" t="s">
        <v>68</v>
      </c>
      <c r="AE24" s="23" t="s">
        <v>66</v>
      </c>
      <c r="AF24" s="24" t="s">
        <v>68</v>
      </c>
      <c r="AG24" s="638"/>
      <c r="AH24" s="624"/>
      <c r="AI24" s="626"/>
      <c r="AJ24" s="628"/>
    </row>
    <row r="25" spans="2:36" ht="108" customHeight="1" thickBot="1">
      <c r="B25" s="25" t="s">
        <v>69</v>
      </c>
      <c r="C25" s="629" t="s">
        <v>193</v>
      </c>
      <c r="D25" s="630"/>
      <c r="E25" s="630"/>
      <c r="F25" s="630"/>
      <c r="G25" s="630"/>
      <c r="H25" s="630"/>
      <c r="I25" s="26" t="s">
        <v>191</v>
      </c>
      <c r="J25" s="403">
        <v>0.47</v>
      </c>
      <c r="K25" s="404">
        <v>0.5</v>
      </c>
      <c r="L25" s="28"/>
      <c r="M25" s="29"/>
      <c r="N25" s="30"/>
      <c r="O25" s="77" t="e">
        <f>SUM(O27+O30+O33,#REF!,#REF!,#REF!,#REF!,#REF!,#REF!,#REF!)</f>
        <v>#REF!</v>
      </c>
      <c r="P25" s="78" t="e">
        <f>SUM(P27+P30+P33,#REF!,#REF!,#REF!,#REF!,#REF!,#REF!,#REF!)</f>
        <v>#REF!</v>
      </c>
      <c r="Q25" s="78" t="e">
        <f>SUM(Q27+Q30+Q33,#REF!,#REF!,#REF!,#REF!,#REF!,#REF!,#REF!)</f>
        <v>#REF!</v>
      </c>
      <c r="R25" s="78" t="e">
        <f>SUM(R27+R30+R33,#REF!,#REF!,#REF!,#REF!,#REF!,#REF!,#REF!)</f>
        <v>#REF!</v>
      </c>
      <c r="S25" s="78" t="e">
        <f>SUM(S27+S30+S33,#REF!,#REF!,#REF!,#REF!,#REF!,#REF!,#REF!)</f>
        <v>#REF!</v>
      </c>
      <c r="T25" s="78" t="e">
        <f>SUM(T27+T30+T33,#REF!,#REF!,#REF!,#REF!,#REF!,#REF!,#REF!)</f>
        <v>#REF!</v>
      </c>
      <c r="U25" s="78" t="e">
        <f>SUM(U27+U30+U33,#REF!,#REF!,#REF!,#REF!,#REF!,#REF!,#REF!)</f>
        <v>#REF!</v>
      </c>
      <c r="V25" s="78" t="e">
        <f>SUM(V27+V30+V33,#REF!,#REF!,#REF!,#REF!,#REF!,#REF!,#REF!)</f>
        <v>#REF!</v>
      </c>
      <c r="W25" s="78" t="e">
        <f>SUM(W27+W30+W33,#REF!,#REF!,#REF!,#REF!,#REF!,#REF!,#REF!)</f>
        <v>#REF!</v>
      </c>
      <c r="X25" s="78" t="e">
        <f>SUM(X27+X30+X33,#REF!,#REF!,#REF!,#REF!,#REF!,#REF!,#REF!)</f>
        <v>#REF!</v>
      </c>
      <c r="Y25" s="78" t="e">
        <f>SUM(Y27+Y30+Y33,#REF!,#REF!,#REF!,#REF!,#REF!,#REF!,#REF!)</f>
        <v>#REF!</v>
      </c>
      <c r="Z25" s="78" t="e">
        <f>SUM(Z27+Z30+Z33,#REF!,#REF!,#REF!,#REF!,#REF!,#REF!,#REF!)</f>
        <v>#REF!</v>
      </c>
      <c r="AA25" s="78" t="e">
        <f>SUM(AA27+AA30+AA33,#REF!,#REF!,#REF!,#REF!,#REF!,#REF!,#REF!)</f>
        <v>#REF!</v>
      </c>
      <c r="AB25" s="78" t="e">
        <f>SUM(AB27+AB30+AB33,#REF!,#REF!,#REF!,#REF!,#REF!,#REF!,#REF!)</f>
        <v>#REF!</v>
      </c>
      <c r="AC25" s="78" t="e">
        <f>SUM(AC27+AC30+AC33,#REF!,#REF!,#REF!,#REF!,#REF!,#REF!,#REF!)</f>
        <v>#REF!</v>
      </c>
      <c r="AD25" s="78" t="e">
        <f>SUM(AD27+AD30+AD33,#REF!,#REF!,#REF!,#REF!,#REF!,#REF!,#REF!)</f>
        <v>#REF!</v>
      </c>
      <c r="AE25" s="32" t="e">
        <f>SUM(O25,Q25,S25,U25,W25,Y25,AA25,AC25)</f>
        <v>#REF!</v>
      </c>
      <c r="AF25" s="33" t="e">
        <f>SUM(P25,R25,T25,V25,X25,Z25,AB25,AD25)</f>
        <v>#REF!</v>
      </c>
      <c r="AG25" s="34">
        <f>AG27+AG30</f>
        <v>0</v>
      </c>
      <c r="AH25" s="35"/>
      <c r="AI25" s="35"/>
      <c r="AJ25" s="36"/>
    </row>
    <row r="26" spans="2:36" ht="4.5" customHeight="1" thickBot="1">
      <c r="B26" s="631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2"/>
      <c r="AJ26" s="633"/>
    </row>
    <row r="27" spans="2:36" ht="108" customHeight="1" thickBot="1">
      <c r="B27" s="37" t="s">
        <v>58</v>
      </c>
      <c r="C27" s="38" t="s">
        <v>92</v>
      </c>
      <c r="D27" s="38" t="s">
        <v>59</v>
      </c>
      <c r="E27" s="38" t="s">
        <v>72</v>
      </c>
      <c r="F27" s="38" t="s">
        <v>73</v>
      </c>
      <c r="G27" s="38" t="s">
        <v>74</v>
      </c>
      <c r="H27" s="39" t="s">
        <v>104</v>
      </c>
      <c r="I27" s="40" t="s">
        <v>93</v>
      </c>
      <c r="J27" s="41"/>
      <c r="K27" s="41"/>
      <c r="L27" s="41"/>
      <c r="M27" s="41"/>
      <c r="N27" s="42"/>
      <c r="O27" s="43">
        <f>SUM(O28:O28)</f>
        <v>0</v>
      </c>
      <c r="P27" s="44">
        <f>SUM(P28:P28)</f>
        <v>0</v>
      </c>
      <c r="Q27" s="45">
        <f aca="true" t="shared" si="5" ref="Q27:AA27">SUM(Q28:Q28)</f>
        <v>0</v>
      </c>
      <c r="R27" s="44">
        <f t="shared" si="5"/>
        <v>0</v>
      </c>
      <c r="S27" s="45">
        <f t="shared" si="5"/>
        <v>0</v>
      </c>
      <c r="T27" s="44">
        <f t="shared" si="5"/>
        <v>0</v>
      </c>
      <c r="U27" s="45">
        <f t="shared" si="5"/>
        <v>0</v>
      </c>
      <c r="V27" s="44">
        <f t="shared" si="5"/>
        <v>0</v>
      </c>
      <c r="W27" s="45">
        <f t="shared" si="5"/>
        <v>0</v>
      </c>
      <c r="X27" s="44">
        <f t="shared" si="5"/>
        <v>0</v>
      </c>
      <c r="Y27" s="45">
        <f t="shared" si="5"/>
        <v>0</v>
      </c>
      <c r="Z27" s="44">
        <f t="shared" si="5"/>
        <v>0</v>
      </c>
      <c r="AA27" s="45">
        <f t="shared" si="5"/>
        <v>0</v>
      </c>
      <c r="AB27" s="44">
        <f>SUM(AB28:AB28)</f>
        <v>0</v>
      </c>
      <c r="AC27" s="45">
        <f>SUM(AC28:AC28)</f>
        <v>0</v>
      </c>
      <c r="AD27" s="44">
        <f>SUM(AD28:AD28)</f>
        <v>0</v>
      </c>
      <c r="AE27" s="45">
        <f>SUM(O27,Q27,S27,U27,W27,Y27,AA27,AC27)</f>
        <v>0</v>
      </c>
      <c r="AF27" s="44">
        <f>SUM(P27,R27,T27,V27,X27,Z27,AB27,AD27)</f>
        <v>0</v>
      </c>
      <c r="AG27" s="46">
        <f>SUM(AG28:AG28)</f>
        <v>0</v>
      </c>
      <c r="AH27" s="47"/>
      <c r="AI27" s="47"/>
      <c r="AJ27" s="48"/>
    </row>
    <row r="28" spans="2:36" ht="108" customHeight="1" thickBot="1">
      <c r="B28" s="49" t="s">
        <v>679</v>
      </c>
      <c r="C28" s="50"/>
      <c r="D28" s="51"/>
      <c r="E28" s="51"/>
      <c r="F28" s="52"/>
      <c r="G28" s="51"/>
      <c r="H28" s="53" t="s">
        <v>676</v>
      </c>
      <c r="I28" s="53" t="s">
        <v>677</v>
      </c>
      <c r="J28" s="53">
        <v>203</v>
      </c>
      <c r="K28" s="54">
        <v>203</v>
      </c>
      <c r="L28" s="55"/>
      <c r="M28" s="55"/>
      <c r="N28" s="56"/>
      <c r="O28" s="57"/>
      <c r="P28" s="58"/>
      <c r="Q28" s="5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1"/>
      <c r="AG28" s="62"/>
      <c r="AH28" s="63"/>
      <c r="AI28" s="63"/>
      <c r="AJ28" s="64"/>
    </row>
    <row r="29" spans="2:36" ht="4.5" customHeight="1" thickBot="1">
      <c r="B29" s="620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2"/>
    </row>
    <row r="30" spans="2:36" ht="108" customHeight="1" thickBot="1">
      <c r="B30" s="37" t="s">
        <v>58</v>
      </c>
      <c r="C30" s="38" t="s">
        <v>92</v>
      </c>
      <c r="D30" s="38" t="s">
        <v>59</v>
      </c>
      <c r="E30" s="38" t="s">
        <v>91</v>
      </c>
      <c r="F30" s="38" t="s">
        <v>73</v>
      </c>
      <c r="G30" s="38" t="s">
        <v>74</v>
      </c>
      <c r="H30" s="39" t="s">
        <v>104</v>
      </c>
      <c r="I30" s="40" t="s">
        <v>93</v>
      </c>
      <c r="J30" s="38"/>
      <c r="K30" s="65"/>
      <c r="L30" s="65"/>
      <c r="M30" s="41"/>
      <c r="N30" s="42"/>
      <c r="O30" s="43">
        <f>SUM(O31:O31)</f>
        <v>0</v>
      </c>
      <c r="P30" s="44">
        <f>SUM(P31:P31)</f>
        <v>0</v>
      </c>
      <c r="Q30" s="45">
        <f aca="true" t="shared" si="6" ref="Q30:AD30">SUM(Q31:Q31)</f>
        <v>0</v>
      </c>
      <c r="R30" s="44">
        <f t="shared" si="6"/>
        <v>0</v>
      </c>
      <c r="S30" s="45">
        <f t="shared" si="6"/>
        <v>0</v>
      </c>
      <c r="T30" s="44">
        <f t="shared" si="6"/>
        <v>0</v>
      </c>
      <c r="U30" s="45">
        <f t="shared" si="6"/>
        <v>0</v>
      </c>
      <c r="V30" s="44">
        <f t="shared" si="6"/>
        <v>0</v>
      </c>
      <c r="W30" s="45">
        <f t="shared" si="6"/>
        <v>0</v>
      </c>
      <c r="X30" s="44">
        <f t="shared" si="6"/>
        <v>0</v>
      </c>
      <c r="Y30" s="45">
        <f t="shared" si="6"/>
        <v>0</v>
      </c>
      <c r="Z30" s="44">
        <f t="shared" si="6"/>
        <v>0</v>
      </c>
      <c r="AA30" s="45">
        <f t="shared" si="6"/>
        <v>0</v>
      </c>
      <c r="AB30" s="44">
        <f t="shared" si="6"/>
        <v>0</v>
      </c>
      <c r="AC30" s="45">
        <f t="shared" si="6"/>
        <v>0</v>
      </c>
      <c r="AD30" s="44">
        <f t="shared" si="6"/>
        <v>0</v>
      </c>
      <c r="AE30" s="45">
        <f>SUM(O30,Q30,S30,U30,W30,Y30,AA30,AC30)</f>
        <v>0</v>
      </c>
      <c r="AF30" s="44">
        <f>SUM(P30,R30,T30,V30,X30,Z30,AB30,AD30)</f>
        <v>0</v>
      </c>
      <c r="AG30" s="46">
        <f>SUM(AG31:AG31)</f>
        <v>0</v>
      </c>
      <c r="AH30" s="47"/>
      <c r="AI30" s="47"/>
      <c r="AJ30" s="48"/>
    </row>
    <row r="31" spans="2:36" ht="108" customHeight="1" thickBot="1">
      <c r="B31" s="49" t="s">
        <v>746</v>
      </c>
      <c r="C31" s="50"/>
      <c r="D31" s="51"/>
      <c r="E31" s="51"/>
      <c r="F31" s="66"/>
      <c r="G31" s="51"/>
      <c r="H31" s="67" t="s">
        <v>707</v>
      </c>
      <c r="I31" s="68" t="s">
        <v>571</v>
      </c>
      <c r="J31" s="53">
        <v>3</v>
      </c>
      <c r="K31" s="69">
        <v>6</v>
      </c>
      <c r="L31" s="70"/>
      <c r="M31" s="71"/>
      <c r="N31" s="72"/>
      <c r="O31" s="73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74"/>
      <c r="AH31" s="63"/>
      <c r="AI31" s="71"/>
      <c r="AJ31" s="75"/>
    </row>
    <row r="32" spans="2:36" ht="4.5" customHeight="1" thickBot="1">
      <c r="B32" s="620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2"/>
    </row>
    <row r="33" spans="2:36" ht="108" customHeight="1" thickBot="1">
      <c r="B33" s="37" t="s">
        <v>58</v>
      </c>
      <c r="C33" s="38" t="s">
        <v>92</v>
      </c>
      <c r="D33" s="38" t="s">
        <v>59</v>
      </c>
      <c r="E33" s="38" t="s">
        <v>72</v>
      </c>
      <c r="F33" s="38" t="s">
        <v>73</v>
      </c>
      <c r="G33" s="38" t="s">
        <v>74</v>
      </c>
      <c r="H33" s="39" t="s">
        <v>104</v>
      </c>
      <c r="I33" s="40" t="s">
        <v>93</v>
      </c>
      <c r="J33" s="41"/>
      <c r="K33" s="41"/>
      <c r="L33" s="41"/>
      <c r="M33" s="41"/>
      <c r="N33" s="42"/>
      <c r="O33" s="43">
        <f>SUM(O34:O34)</f>
        <v>0</v>
      </c>
      <c r="P33" s="44">
        <f>SUM(P34:P34)</f>
        <v>0</v>
      </c>
      <c r="Q33" s="45">
        <f aca="true" t="shared" si="7" ref="Q33:AA33">SUM(Q34:Q34)</f>
        <v>0</v>
      </c>
      <c r="R33" s="44">
        <f t="shared" si="7"/>
        <v>0</v>
      </c>
      <c r="S33" s="45">
        <f t="shared" si="7"/>
        <v>0</v>
      </c>
      <c r="T33" s="44">
        <f t="shared" si="7"/>
        <v>0</v>
      </c>
      <c r="U33" s="45">
        <f t="shared" si="7"/>
        <v>0</v>
      </c>
      <c r="V33" s="44">
        <f t="shared" si="7"/>
        <v>0</v>
      </c>
      <c r="W33" s="45">
        <f t="shared" si="7"/>
        <v>0</v>
      </c>
      <c r="X33" s="44">
        <f t="shared" si="7"/>
        <v>0</v>
      </c>
      <c r="Y33" s="45">
        <f t="shared" si="7"/>
        <v>0</v>
      </c>
      <c r="Z33" s="44">
        <f t="shared" si="7"/>
        <v>0</v>
      </c>
      <c r="AA33" s="45">
        <f t="shared" si="7"/>
        <v>0</v>
      </c>
      <c r="AB33" s="44">
        <f>SUM(AB34:AB34)</f>
        <v>0</v>
      </c>
      <c r="AC33" s="45">
        <f>SUM(AC34:AC34)</f>
        <v>0</v>
      </c>
      <c r="AD33" s="44">
        <f>SUM(AD34:AD34)</f>
        <v>0</v>
      </c>
      <c r="AE33" s="45">
        <f>SUM(O33,Q33,S33,U33,W33,Y33,AA33,AC33)</f>
        <v>0</v>
      </c>
      <c r="AF33" s="44">
        <f>SUM(P33,R33,T33,V33,X33,Z33,AB33,AD33)</f>
        <v>0</v>
      </c>
      <c r="AG33" s="46">
        <f>SUM(AG34:AG34)</f>
        <v>0</v>
      </c>
      <c r="AH33" s="47"/>
      <c r="AI33" s="47"/>
      <c r="AJ33" s="48"/>
    </row>
    <row r="34" spans="2:36" ht="129.75" customHeight="1" thickBot="1">
      <c r="B34" s="49" t="s">
        <v>189</v>
      </c>
      <c r="C34" s="50"/>
      <c r="D34" s="51"/>
      <c r="E34" s="51"/>
      <c r="F34" s="52"/>
      <c r="G34" s="51"/>
      <c r="H34" s="53" t="s">
        <v>182</v>
      </c>
      <c r="I34" s="53" t="s">
        <v>120</v>
      </c>
      <c r="J34" s="53">
        <v>0</v>
      </c>
      <c r="K34" s="54">
        <v>1</v>
      </c>
      <c r="L34" s="55"/>
      <c r="M34" s="55"/>
      <c r="N34" s="56"/>
      <c r="O34" s="57"/>
      <c r="P34" s="58"/>
      <c r="Q34" s="59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61"/>
      <c r="AG34" s="62"/>
      <c r="AH34" s="63"/>
      <c r="AI34" s="63"/>
      <c r="AJ34" s="64"/>
    </row>
    <row r="35" spans="2:36" ht="70.5" customHeight="1" thickBot="1">
      <c r="B35" s="620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2"/>
    </row>
    <row r="36" spans="2:36" ht="4.5" customHeight="1" thickBot="1">
      <c r="B36" s="620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  <c r="AD36" s="621"/>
      <c r="AE36" s="621"/>
      <c r="AF36" s="621"/>
      <c r="AG36" s="621"/>
      <c r="AH36" s="621"/>
      <c r="AI36" s="621"/>
      <c r="AJ36" s="622"/>
    </row>
    <row r="37" spans="2:36" ht="35.25" customHeight="1" thickBot="1">
      <c r="B37" s="656" t="s">
        <v>817</v>
      </c>
      <c r="C37" s="657"/>
      <c r="D37" s="658"/>
      <c r="E37" s="402"/>
      <c r="F37" s="657" t="s">
        <v>818</v>
      </c>
      <c r="G37" s="657"/>
      <c r="H37" s="657"/>
      <c r="I37" s="657"/>
      <c r="J37" s="657"/>
      <c r="K37" s="657"/>
      <c r="L37" s="657"/>
      <c r="M37" s="657"/>
      <c r="N37" s="658"/>
      <c r="O37" s="659" t="s">
        <v>45</v>
      </c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1"/>
      <c r="AG37" s="662" t="s">
        <v>46</v>
      </c>
      <c r="AH37" s="663"/>
      <c r="AI37" s="663"/>
      <c r="AJ37" s="664"/>
    </row>
    <row r="38" spans="2:36" ht="35.25" customHeight="1">
      <c r="B38" s="644" t="s">
        <v>61</v>
      </c>
      <c r="C38" s="646" t="s">
        <v>47</v>
      </c>
      <c r="D38" s="647"/>
      <c r="E38" s="647"/>
      <c r="F38" s="647"/>
      <c r="G38" s="647"/>
      <c r="H38" s="647"/>
      <c r="I38" s="650" t="s">
        <v>48</v>
      </c>
      <c r="J38" s="652" t="s">
        <v>62</v>
      </c>
      <c r="K38" s="652" t="s">
        <v>49</v>
      </c>
      <c r="L38" s="654" t="s">
        <v>103</v>
      </c>
      <c r="M38" s="639" t="s">
        <v>63</v>
      </c>
      <c r="N38" s="641" t="s">
        <v>64</v>
      </c>
      <c r="O38" s="643" t="s">
        <v>94</v>
      </c>
      <c r="P38" s="635"/>
      <c r="Q38" s="634" t="s">
        <v>95</v>
      </c>
      <c r="R38" s="635"/>
      <c r="S38" s="634" t="s">
        <v>96</v>
      </c>
      <c r="T38" s="635"/>
      <c r="U38" s="634" t="s">
        <v>52</v>
      </c>
      <c r="V38" s="635"/>
      <c r="W38" s="634" t="s">
        <v>51</v>
      </c>
      <c r="X38" s="635"/>
      <c r="Y38" s="634" t="s">
        <v>97</v>
      </c>
      <c r="Z38" s="635"/>
      <c r="AA38" s="634" t="s">
        <v>50</v>
      </c>
      <c r="AB38" s="635"/>
      <c r="AC38" s="634" t="s">
        <v>53</v>
      </c>
      <c r="AD38" s="635"/>
      <c r="AE38" s="634" t="s">
        <v>54</v>
      </c>
      <c r="AF38" s="636"/>
      <c r="AG38" s="637" t="s">
        <v>55</v>
      </c>
      <c r="AH38" s="623" t="s">
        <v>56</v>
      </c>
      <c r="AI38" s="625" t="s">
        <v>57</v>
      </c>
      <c r="AJ38" s="627" t="s">
        <v>65</v>
      </c>
    </row>
    <row r="39" spans="2:36" ht="80.25" customHeight="1" thickBot="1">
      <c r="B39" s="645"/>
      <c r="C39" s="648"/>
      <c r="D39" s="649"/>
      <c r="E39" s="649"/>
      <c r="F39" s="649"/>
      <c r="G39" s="649"/>
      <c r="H39" s="649"/>
      <c r="I39" s="651"/>
      <c r="J39" s="653" t="s">
        <v>62</v>
      </c>
      <c r="K39" s="653"/>
      <c r="L39" s="655"/>
      <c r="M39" s="640"/>
      <c r="N39" s="642"/>
      <c r="O39" s="21" t="s">
        <v>66</v>
      </c>
      <c r="P39" s="22" t="s">
        <v>67</v>
      </c>
      <c r="Q39" s="23" t="s">
        <v>66</v>
      </c>
      <c r="R39" s="22" t="s">
        <v>67</v>
      </c>
      <c r="S39" s="23" t="s">
        <v>66</v>
      </c>
      <c r="T39" s="22" t="s">
        <v>67</v>
      </c>
      <c r="U39" s="23" t="s">
        <v>66</v>
      </c>
      <c r="V39" s="22" t="s">
        <v>67</v>
      </c>
      <c r="W39" s="23" t="s">
        <v>66</v>
      </c>
      <c r="X39" s="22" t="s">
        <v>67</v>
      </c>
      <c r="Y39" s="23" t="s">
        <v>66</v>
      </c>
      <c r="Z39" s="22" t="s">
        <v>67</v>
      </c>
      <c r="AA39" s="23" t="s">
        <v>66</v>
      </c>
      <c r="AB39" s="22" t="s">
        <v>68</v>
      </c>
      <c r="AC39" s="23" t="s">
        <v>66</v>
      </c>
      <c r="AD39" s="22" t="s">
        <v>68</v>
      </c>
      <c r="AE39" s="23" t="s">
        <v>66</v>
      </c>
      <c r="AF39" s="24" t="s">
        <v>68</v>
      </c>
      <c r="AG39" s="638"/>
      <c r="AH39" s="624"/>
      <c r="AI39" s="626"/>
      <c r="AJ39" s="628"/>
    </row>
    <row r="40" spans="2:36" ht="108" customHeight="1" thickBot="1">
      <c r="B40" s="25" t="s">
        <v>69</v>
      </c>
      <c r="C40" s="629" t="s">
        <v>753</v>
      </c>
      <c r="D40" s="630"/>
      <c r="E40" s="630"/>
      <c r="F40" s="630"/>
      <c r="G40" s="630"/>
      <c r="H40" s="630"/>
      <c r="I40" s="26" t="s">
        <v>754</v>
      </c>
      <c r="J40" s="27">
        <v>6</v>
      </c>
      <c r="K40" s="28">
        <v>25</v>
      </c>
      <c r="L40" s="28"/>
      <c r="M40" s="29"/>
      <c r="N40" s="30"/>
      <c r="O40" s="31">
        <f>SUM(O42,O45,O48,O51)</f>
        <v>0</v>
      </c>
      <c r="P40" s="32">
        <f aca="true" t="shared" si="8" ref="P40:AD40">SUM(P42,P45,P48,P51)</f>
        <v>0</v>
      </c>
      <c r="Q40" s="32">
        <f t="shared" si="8"/>
        <v>0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0</v>
      </c>
      <c r="V40" s="32">
        <f t="shared" si="8"/>
        <v>0</v>
      </c>
      <c r="W40" s="32">
        <f t="shared" si="8"/>
        <v>0</v>
      </c>
      <c r="X40" s="32">
        <f t="shared" si="8"/>
        <v>0</v>
      </c>
      <c r="Y40" s="32">
        <f t="shared" si="8"/>
        <v>0</v>
      </c>
      <c r="Z40" s="32">
        <f t="shared" si="8"/>
        <v>0</v>
      </c>
      <c r="AA40" s="32">
        <f t="shared" si="8"/>
        <v>0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>SUM(O40,Q40,S40,U40,W40,Y40,AA40,AC40)</f>
        <v>0</v>
      </c>
      <c r="AF40" s="33">
        <f>SUM(P40,R40,T40,V40,X40,Z40,AB40,AD40)</f>
        <v>0</v>
      </c>
      <c r="AG40" s="34">
        <f>AG42+AG45</f>
        <v>0</v>
      </c>
      <c r="AH40" s="35"/>
      <c r="AI40" s="35"/>
      <c r="AJ40" s="36"/>
    </row>
    <row r="41" spans="2:36" ht="4.5" customHeight="1" thickBot="1">
      <c r="B41" s="631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3"/>
    </row>
    <row r="42" spans="2:36" ht="108" customHeight="1" thickBot="1">
      <c r="B42" s="37" t="s">
        <v>58</v>
      </c>
      <c r="C42" s="38" t="s">
        <v>92</v>
      </c>
      <c r="D42" s="38" t="s">
        <v>59</v>
      </c>
      <c r="E42" s="38" t="s">
        <v>72</v>
      </c>
      <c r="F42" s="38" t="s">
        <v>73</v>
      </c>
      <c r="G42" s="38" t="s">
        <v>74</v>
      </c>
      <c r="H42" s="39" t="s">
        <v>104</v>
      </c>
      <c r="I42" s="40" t="s">
        <v>93</v>
      </c>
      <c r="J42" s="41"/>
      <c r="K42" s="41"/>
      <c r="L42" s="41"/>
      <c r="M42" s="41"/>
      <c r="N42" s="42"/>
      <c r="O42" s="43">
        <f>SUM(O43:O43)</f>
        <v>0</v>
      </c>
      <c r="P42" s="44">
        <f>SUM(P43:P43)</f>
        <v>0</v>
      </c>
      <c r="Q42" s="45">
        <f aca="true" t="shared" si="9" ref="Q42:AA42">SUM(Q43:Q43)</f>
        <v>0</v>
      </c>
      <c r="R42" s="44">
        <f t="shared" si="9"/>
        <v>0</v>
      </c>
      <c r="S42" s="45">
        <f t="shared" si="9"/>
        <v>0</v>
      </c>
      <c r="T42" s="44">
        <f t="shared" si="9"/>
        <v>0</v>
      </c>
      <c r="U42" s="45">
        <f t="shared" si="9"/>
        <v>0</v>
      </c>
      <c r="V42" s="44">
        <f t="shared" si="9"/>
        <v>0</v>
      </c>
      <c r="W42" s="45">
        <f t="shared" si="9"/>
        <v>0</v>
      </c>
      <c r="X42" s="44">
        <f t="shared" si="9"/>
        <v>0</v>
      </c>
      <c r="Y42" s="45">
        <f t="shared" si="9"/>
        <v>0</v>
      </c>
      <c r="Z42" s="44">
        <f t="shared" si="9"/>
        <v>0</v>
      </c>
      <c r="AA42" s="45">
        <f t="shared" si="9"/>
        <v>0</v>
      </c>
      <c r="AB42" s="44">
        <f>SUM(AB43:AB43)</f>
        <v>0</v>
      </c>
      <c r="AC42" s="45">
        <f>SUM(AC43:AC43)</f>
        <v>0</v>
      </c>
      <c r="AD42" s="44">
        <f>SUM(AD43:AD43)</f>
        <v>0</v>
      </c>
      <c r="AE42" s="45">
        <f>SUM(O42,Q42,S42,U42,W42,Y42,AA42,AC42)</f>
        <v>0</v>
      </c>
      <c r="AF42" s="44">
        <f>SUM(P42,R42,T42,V42,X42,Z42,AB42,AD42)</f>
        <v>0</v>
      </c>
      <c r="AG42" s="46">
        <f>SUM(AG43:AG43)</f>
        <v>0</v>
      </c>
      <c r="AH42" s="47"/>
      <c r="AI42" s="47"/>
      <c r="AJ42" s="48"/>
    </row>
    <row r="43" spans="2:36" ht="108" customHeight="1" thickBot="1">
      <c r="B43" s="49" t="s">
        <v>169</v>
      </c>
      <c r="C43" s="50"/>
      <c r="D43" s="51"/>
      <c r="E43" s="51"/>
      <c r="F43" s="52"/>
      <c r="G43" s="51"/>
      <c r="H43" s="53" t="s">
        <v>166</v>
      </c>
      <c r="I43" s="53" t="s">
        <v>167</v>
      </c>
      <c r="J43" s="53">
        <v>2</v>
      </c>
      <c r="K43" s="54">
        <v>8</v>
      </c>
      <c r="L43" s="55"/>
      <c r="M43" s="55"/>
      <c r="N43" s="56"/>
      <c r="O43" s="57"/>
      <c r="P43" s="58"/>
      <c r="Q43" s="59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1"/>
      <c r="AG43" s="62"/>
      <c r="AH43" s="63"/>
      <c r="AI43" s="63"/>
      <c r="AJ43" s="64"/>
    </row>
    <row r="44" spans="2:36" ht="4.5" customHeight="1" thickBot="1">
      <c r="B44" s="620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1"/>
      <c r="AG44" s="621"/>
      <c r="AH44" s="621"/>
      <c r="AI44" s="621"/>
      <c r="AJ44" s="622"/>
    </row>
    <row r="45" spans="2:36" ht="108" customHeight="1" thickBot="1">
      <c r="B45" s="37" t="s">
        <v>58</v>
      </c>
      <c r="C45" s="38" t="s">
        <v>92</v>
      </c>
      <c r="D45" s="38" t="s">
        <v>59</v>
      </c>
      <c r="E45" s="38" t="s">
        <v>91</v>
      </c>
      <c r="F45" s="38" t="s">
        <v>73</v>
      </c>
      <c r="G45" s="38" t="s">
        <v>74</v>
      </c>
      <c r="H45" s="39" t="s">
        <v>104</v>
      </c>
      <c r="I45" s="40" t="s">
        <v>93</v>
      </c>
      <c r="J45" s="38"/>
      <c r="K45" s="65"/>
      <c r="L45" s="65"/>
      <c r="M45" s="41"/>
      <c r="N45" s="42"/>
      <c r="O45" s="43">
        <f>SUM(O46:O46)</f>
        <v>0</v>
      </c>
      <c r="P45" s="44">
        <f>SUM(P46:P46)</f>
        <v>0</v>
      </c>
      <c r="Q45" s="45">
        <f aca="true" t="shared" si="10" ref="Q45:AD45">SUM(Q46:Q46)</f>
        <v>0</v>
      </c>
      <c r="R45" s="44">
        <f t="shared" si="10"/>
        <v>0</v>
      </c>
      <c r="S45" s="45">
        <f t="shared" si="10"/>
        <v>0</v>
      </c>
      <c r="T45" s="44">
        <f t="shared" si="10"/>
        <v>0</v>
      </c>
      <c r="U45" s="45">
        <f t="shared" si="10"/>
        <v>0</v>
      </c>
      <c r="V45" s="44">
        <f t="shared" si="10"/>
        <v>0</v>
      </c>
      <c r="W45" s="45">
        <f t="shared" si="10"/>
        <v>0</v>
      </c>
      <c r="X45" s="44">
        <f t="shared" si="10"/>
        <v>0</v>
      </c>
      <c r="Y45" s="45">
        <f t="shared" si="10"/>
        <v>0</v>
      </c>
      <c r="Z45" s="44">
        <f t="shared" si="10"/>
        <v>0</v>
      </c>
      <c r="AA45" s="45">
        <f t="shared" si="10"/>
        <v>0</v>
      </c>
      <c r="AB45" s="44">
        <f t="shared" si="10"/>
        <v>0</v>
      </c>
      <c r="AC45" s="45">
        <f t="shared" si="10"/>
        <v>0</v>
      </c>
      <c r="AD45" s="44">
        <f t="shared" si="10"/>
        <v>0</v>
      </c>
      <c r="AE45" s="45">
        <f>SUM(O45,Q45,S45,U45,W45,Y45,AA45,AC45)</f>
        <v>0</v>
      </c>
      <c r="AF45" s="44">
        <f>SUM(P45,R45,T45,V45,X45,Z45,AB45,AD45)</f>
        <v>0</v>
      </c>
      <c r="AG45" s="46">
        <f>SUM(AG46:AG46)</f>
        <v>0</v>
      </c>
      <c r="AH45" s="47"/>
      <c r="AI45" s="47"/>
      <c r="AJ45" s="48"/>
    </row>
    <row r="46" spans="2:36" ht="108" customHeight="1" thickBot="1">
      <c r="B46" s="49" t="s">
        <v>819</v>
      </c>
      <c r="C46" s="50"/>
      <c r="D46" s="51"/>
      <c r="E46" s="51"/>
      <c r="F46" s="66"/>
      <c r="G46" s="51"/>
      <c r="H46" s="67" t="s">
        <v>110</v>
      </c>
      <c r="I46" s="68" t="s">
        <v>111</v>
      </c>
      <c r="J46" s="53">
        <v>2</v>
      </c>
      <c r="K46" s="69">
        <v>8</v>
      </c>
      <c r="L46" s="70"/>
      <c r="M46" s="71"/>
      <c r="N46" s="72"/>
      <c r="O46" s="73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74"/>
      <c r="AH46" s="63"/>
      <c r="AI46" s="71"/>
      <c r="AJ46" s="75"/>
    </row>
    <row r="47" spans="2:36" ht="4.5" customHeight="1" thickBot="1">
      <c r="B47" s="620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1"/>
      <c r="AH47" s="621"/>
      <c r="AI47" s="621"/>
      <c r="AJ47" s="622"/>
    </row>
    <row r="48" spans="2:36" ht="108" customHeight="1" thickBot="1">
      <c r="B48" s="37" t="s">
        <v>58</v>
      </c>
      <c r="C48" s="38" t="s">
        <v>92</v>
      </c>
      <c r="D48" s="38" t="s">
        <v>59</v>
      </c>
      <c r="E48" s="38" t="s">
        <v>72</v>
      </c>
      <c r="F48" s="38" t="s">
        <v>73</v>
      </c>
      <c r="G48" s="38" t="s">
        <v>74</v>
      </c>
      <c r="H48" s="39" t="s">
        <v>104</v>
      </c>
      <c r="I48" s="40" t="s">
        <v>93</v>
      </c>
      <c r="J48" s="41"/>
      <c r="K48" s="41"/>
      <c r="L48" s="41"/>
      <c r="M48" s="41"/>
      <c r="N48" s="42"/>
      <c r="O48" s="43">
        <f>SUM(O49:O49)</f>
        <v>0</v>
      </c>
      <c r="P48" s="44">
        <f>SUM(P49:P49)</f>
        <v>0</v>
      </c>
      <c r="Q48" s="45">
        <f aca="true" t="shared" si="11" ref="Q48:AA48">SUM(Q49:Q49)</f>
        <v>0</v>
      </c>
      <c r="R48" s="44">
        <f t="shared" si="11"/>
        <v>0</v>
      </c>
      <c r="S48" s="45">
        <f t="shared" si="11"/>
        <v>0</v>
      </c>
      <c r="T48" s="44">
        <f t="shared" si="11"/>
        <v>0</v>
      </c>
      <c r="U48" s="45">
        <f t="shared" si="11"/>
        <v>0</v>
      </c>
      <c r="V48" s="44">
        <f t="shared" si="11"/>
        <v>0</v>
      </c>
      <c r="W48" s="45">
        <f t="shared" si="11"/>
        <v>0</v>
      </c>
      <c r="X48" s="44">
        <f t="shared" si="11"/>
        <v>0</v>
      </c>
      <c r="Y48" s="45">
        <f t="shared" si="11"/>
        <v>0</v>
      </c>
      <c r="Z48" s="44">
        <f t="shared" si="11"/>
        <v>0</v>
      </c>
      <c r="AA48" s="45">
        <f t="shared" si="11"/>
        <v>0</v>
      </c>
      <c r="AB48" s="44">
        <f>SUM(AB49:AB49)</f>
        <v>0</v>
      </c>
      <c r="AC48" s="45">
        <f>SUM(AC49:AC49)</f>
        <v>0</v>
      </c>
      <c r="AD48" s="44">
        <f>SUM(AD49:AD49)</f>
        <v>0</v>
      </c>
      <c r="AE48" s="45">
        <f>SUM(O48,Q48,S48,U48,W48,Y48,AA48,AC48)</f>
        <v>0</v>
      </c>
      <c r="AF48" s="44">
        <f>SUM(P48,R48,T48,V48,X48,Z48,AB48,AD48)</f>
        <v>0</v>
      </c>
      <c r="AG48" s="46">
        <f>SUM(AG49:AG49)</f>
        <v>0</v>
      </c>
      <c r="AH48" s="47"/>
      <c r="AI48" s="47"/>
      <c r="AJ48" s="48"/>
    </row>
    <row r="49" spans="2:36" ht="108" customHeight="1" thickBot="1">
      <c r="B49" s="49" t="s">
        <v>682</v>
      </c>
      <c r="C49" s="50"/>
      <c r="D49" s="51"/>
      <c r="E49" s="51"/>
      <c r="F49" s="52"/>
      <c r="G49" s="51"/>
      <c r="H49" s="53" t="s">
        <v>680</v>
      </c>
      <c r="I49" s="53" t="s">
        <v>677</v>
      </c>
      <c r="J49" s="53">
        <v>206</v>
      </c>
      <c r="K49" s="54">
        <v>206</v>
      </c>
      <c r="L49" s="55"/>
      <c r="M49" s="55"/>
      <c r="N49" s="56"/>
      <c r="O49" s="57"/>
      <c r="P49" s="58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1"/>
      <c r="AF49" s="61"/>
      <c r="AG49" s="62"/>
      <c r="AH49" s="63"/>
      <c r="AI49" s="63"/>
      <c r="AJ49" s="64"/>
    </row>
    <row r="50" spans="2:36" ht="4.5" customHeight="1" thickBot="1">
      <c r="B50" s="620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22"/>
    </row>
    <row r="51" spans="2:36" ht="108" customHeight="1" thickBot="1">
      <c r="B51" s="37" t="s">
        <v>58</v>
      </c>
      <c r="C51" s="38" t="s">
        <v>92</v>
      </c>
      <c r="D51" s="38" t="s">
        <v>59</v>
      </c>
      <c r="E51" s="38" t="s">
        <v>91</v>
      </c>
      <c r="F51" s="38" t="s">
        <v>73</v>
      </c>
      <c r="G51" s="38" t="s">
        <v>74</v>
      </c>
      <c r="H51" s="39" t="s">
        <v>104</v>
      </c>
      <c r="I51" s="40" t="s">
        <v>93</v>
      </c>
      <c r="J51" s="38"/>
      <c r="K51" s="65"/>
      <c r="L51" s="65"/>
      <c r="M51" s="41"/>
      <c r="N51" s="42"/>
      <c r="O51" s="43">
        <f>SUM(O52:O52)</f>
        <v>0</v>
      </c>
      <c r="P51" s="44">
        <f>SUM(P52:P52)</f>
        <v>0</v>
      </c>
      <c r="Q51" s="45">
        <f aca="true" t="shared" si="12" ref="Q51:AD51">SUM(Q52:Q52)</f>
        <v>0</v>
      </c>
      <c r="R51" s="44">
        <f t="shared" si="12"/>
        <v>0</v>
      </c>
      <c r="S51" s="45">
        <f t="shared" si="12"/>
        <v>0</v>
      </c>
      <c r="T51" s="44">
        <f t="shared" si="12"/>
        <v>0</v>
      </c>
      <c r="U51" s="45">
        <f t="shared" si="12"/>
        <v>0</v>
      </c>
      <c r="V51" s="44">
        <f t="shared" si="12"/>
        <v>0</v>
      </c>
      <c r="W51" s="45">
        <f t="shared" si="12"/>
        <v>0</v>
      </c>
      <c r="X51" s="44">
        <f t="shared" si="12"/>
        <v>0</v>
      </c>
      <c r="Y51" s="45">
        <f t="shared" si="12"/>
        <v>0</v>
      </c>
      <c r="Z51" s="44">
        <f t="shared" si="12"/>
        <v>0</v>
      </c>
      <c r="AA51" s="45">
        <f t="shared" si="12"/>
        <v>0</v>
      </c>
      <c r="AB51" s="44">
        <f t="shared" si="12"/>
        <v>0</v>
      </c>
      <c r="AC51" s="45">
        <f t="shared" si="12"/>
        <v>0</v>
      </c>
      <c r="AD51" s="44">
        <f t="shared" si="12"/>
        <v>0</v>
      </c>
      <c r="AE51" s="45">
        <f>SUM(O51,Q51,S51,U51,W51,Y51,AA51,AC51)</f>
        <v>0</v>
      </c>
      <c r="AF51" s="44">
        <f>SUM(P51,R51,T51,V51,X51,Z51,AB51,AD51)</f>
        <v>0</v>
      </c>
      <c r="AG51" s="46">
        <f>SUM(AG52:AG52)</f>
        <v>0</v>
      </c>
      <c r="AH51" s="47"/>
      <c r="AI51" s="47"/>
      <c r="AJ51" s="48"/>
    </row>
    <row r="52" spans="2:36" ht="108" customHeight="1" thickBot="1">
      <c r="B52" s="49" t="s">
        <v>819</v>
      </c>
      <c r="C52" s="50"/>
      <c r="D52" s="51"/>
      <c r="E52" s="51"/>
      <c r="F52" s="66"/>
      <c r="G52" s="51"/>
      <c r="H52" s="67" t="s">
        <v>126</v>
      </c>
      <c r="I52" s="68" t="s">
        <v>127</v>
      </c>
      <c r="J52" s="53">
        <v>0</v>
      </c>
      <c r="K52" s="69">
        <v>8</v>
      </c>
      <c r="L52" s="70"/>
      <c r="M52" s="71"/>
      <c r="N52" s="72"/>
      <c r="O52" s="73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74"/>
      <c r="AH52" s="63"/>
      <c r="AI52" s="71"/>
      <c r="AJ52" s="75"/>
    </row>
    <row r="53" spans="2:36" ht="57" customHeight="1" thickBot="1">
      <c r="B53" s="620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  <c r="AJ53" s="622"/>
    </row>
  </sheetData>
  <sheetProtection/>
  <mergeCells count="97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21:AJ21"/>
    <mergeCell ref="B22:D22"/>
    <mergeCell ref="F22:N22"/>
    <mergeCell ref="O22:AF22"/>
    <mergeCell ref="AG22:AJ22"/>
    <mergeCell ref="B23:B24"/>
    <mergeCell ref="C23:H24"/>
    <mergeCell ref="I23:I24"/>
    <mergeCell ref="J23:J24"/>
    <mergeCell ref="K23:K24"/>
    <mergeCell ref="AC23:AD23"/>
    <mergeCell ref="AE23:AF23"/>
    <mergeCell ref="L23:L24"/>
    <mergeCell ref="M23:M24"/>
    <mergeCell ref="N23:N24"/>
    <mergeCell ref="O23:P23"/>
    <mergeCell ref="Q23:R23"/>
    <mergeCell ref="S23:T23"/>
    <mergeCell ref="AG23:AG24"/>
    <mergeCell ref="AH23:AH24"/>
    <mergeCell ref="AI23:AI24"/>
    <mergeCell ref="AJ23:AJ24"/>
    <mergeCell ref="C25:H25"/>
    <mergeCell ref="B26:AJ26"/>
    <mergeCell ref="U23:V23"/>
    <mergeCell ref="W23:X23"/>
    <mergeCell ref="Y23:Z23"/>
    <mergeCell ref="AA23:AB23"/>
    <mergeCell ref="B36:AJ36"/>
    <mergeCell ref="B37:D37"/>
    <mergeCell ref="F37:N37"/>
    <mergeCell ref="O37:AF37"/>
    <mergeCell ref="AG37:AJ37"/>
    <mergeCell ref="B29:AJ29"/>
    <mergeCell ref="B32:AJ32"/>
    <mergeCell ref="B35:AJ35"/>
    <mergeCell ref="B38:B39"/>
    <mergeCell ref="C38:H39"/>
    <mergeCell ref="I38:I39"/>
    <mergeCell ref="J38:J39"/>
    <mergeCell ref="K38:K39"/>
    <mergeCell ref="L38:L39"/>
    <mergeCell ref="M38:M39"/>
    <mergeCell ref="N38:N39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G39"/>
    <mergeCell ref="B15:AJ15"/>
    <mergeCell ref="B47:AJ47"/>
    <mergeCell ref="B50:AJ50"/>
    <mergeCell ref="B53:AJ53"/>
    <mergeCell ref="AH38:AH39"/>
    <mergeCell ref="AI38:AI39"/>
    <mergeCell ref="AJ38:AJ39"/>
    <mergeCell ref="C40:H40"/>
    <mergeCell ref="B41:AJ41"/>
    <mergeCell ref="B44:AJ4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tabColor rgb="FFFF0000"/>
  </sheetPr>
  <dimension ref="B1:AK15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19.2812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813</v>
      </c>
      <c r="C2" s="666"/>
      <c r="D2" s="666"/>
      <c r="E2" s="666"/>
      <c r="F2" s="666"/>
      <c r="G2" s="666"/>
      <c r="H2" s="667"/>
      <c r="I2" s="668" t="s">
        <v>820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821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459</v>
      </c>
      <c r="D6" s="630"/>
      <c r="E6" s="630"/>
      <c r="F6" s="630"/>
      <c r="G6" s="630"/>
      <c r="H6" s="630"/>
      <c r="I6" s="26" t="s">
        <v>460</v>
      </c>
      <c r="J6" s="435">
        <v>5.896</v>
      </c>
      <c r="K6" s="436">
        <v>5.896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461</v>
      </c>
      <c r="C9" s="50"/>
      <c r="D9" s="51"/>
      <c r="E9" s="51"/>
      <c r="F9" s="52"/>
      <c r="G9" s="51"/>
      <c r="H9" s="53" t="s">
        <v>462</v>
      </c>
      <c r="I9" s="53" t="s">
        <v>463</v>
      </c>
      <c r="J9" s="53">
        <v>0</v>
      </c>
      <c r="K9" s="54">
        <v>8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3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464</v>
      </c>
      <c r="C12" s="50"/>
      <c r="D12" s="51"/>
      <c r="E12" s="51"/>
      <c r="F12" s="66"/>
      <c r="G12" s="51"/>
      <c r="H12" s="67" t="s">
        <v>465</v>
      </c>
      <c r="I12" s="68" t="s">
        <v>466</v>
      </c>
      <c r="J12" s="53">
        <v>0</v>
      </c>
      <c r="K12" s="69">
        <v>2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91</v>
      </c>
      <c r="F13" s="38" t="s">
        <v>73</v>
      </c>
      <c r="G13" s="38" t="s">
        <v>74</v>
      </c>
      <c r="H13" s="39" t="s">
        <v>104</v>
      </c>
      <c r="I13" s="40" t="s">
        <v>93</v>
      </c>
      <c r="J13" s="38"/>
      <c r="K13" s="65"/>
      <c r="L13" s="65"/>
      <c r="M13" s="41"/>
      <c r="N13" s="42"/>
      <c r="O13" s="43">
        <f>SUM(O14:O14)</f>
        <v>0</v>
      </c>
      <c r="P13" s="44">
        <f>SUM(P14:P14)</f>
        <v>0</v>
      </c>
      <c r="Q13" s="45">
        <f t="shared" si="2"/>
        <v>0</v>
      </c>
      <c r="R13" s="44">
        <f t="shared" si="2"/>
        <v>0</v>
      </c>
      <c r="S13" s="45">
        <f t="shared" si="2"/>
        <v>0</v>
      </c>
      <c r="T13" s="44">
        <f t="shared" si="2"/>
        <v>0</v>
      </c>
      <c r="U13" s="45">
        <f t="shared" si="2"/>
        <v>0</v>
      </c>
      <c r="V13" s="44">
        <f t="shared" si="2"/>
        <v>0</v>
      </c>
      <c r="W13" s="45">
        <f t="shared" si="2"/>
        <v>0</v>
      </c>
      <c r="X13" s="44">
        <f t="shared" si="2"/>
        <v>0</v>
      </c>
      <c r="Y13" s="45">
        <f t="shared" si="2"/>
        <v>0</v>
      </c>
      <c r="Z13" s="44">
        <f t="shared" si="2"/>
        <v>0</v>
      </c>
      <c r="AA13" s="45">
        <f t="shared" si="2"/>
        <v>0</v>
      </c>
      <c r="AB13" s="44">
        <f t="shared" si="2"/>
        <v>0</v>
      </c>
      <c r="AC13" s="45">
        <f t="shared" si="2"/>
        <v>0</v>
      </c>
      <c r="AD13" s="44">
        <f t="shared" si="2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7" ht="108" customHeight="1" thickBot="1">
      <c r="B14" s="49" t="s">
        <v>822</v>
      </c>
      <c r="C14" s="50"/>
      <c r="D14" s="51"/>
      <c r="E14" s="51"/>
      <c r="F14" s="66"/>
      <c r="G14" s="51"/>
      <c r="H14" s="67" t="s">
        <v>468</v>
      </c>
      <c r="I14" s="68" t="s">
        <v>469</v>
      </c>
      <c r="J14" s="53">
        <v>0</v>
      </c>
      <c r="K14" s="69">
        <v>4</v>
      </c>
      <c r="L14" s="70"/>
      <c r="M14" s="71"/>
      <c r="N14" s="72"/>
      <c r="O14" s="73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74"/>
      <c r="AH14" s="63"/>
      <c r="AI14" s="71"/>
      <c r="AJ14" s="75"/>
      <c r="AK14" s="76"/>
    </row>
    <row r="15" spans="2:37" ht="41.25" customHeight="1" thickBot="1">
      <c r="B15" s="620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2"/>
      <c r="AK15" s="76"/>
    </row>
  </sheetData>
  <sheetProtection/>
  <mergeCells count="34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15:AJ15"/>
    <mergeCell ref="AH4:AH5"/>
    <mergeCell ref="AI4:AI5"/>
    <mergeCell ref="AJ4:AJ5"/>
    <mergeCell ref="C6:H6"/>
    <mergeCell ref="B7:AJ7"/>
    <mergeCell ref="B10:AJ10"/>
    <mergeCell ref="W4:X4"/>
    <mergeCell ref="Y4:Z4"/>
    <mergeCell ref="AA4:AB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tabColor rgb="FF00B050"/>
  </sheetPr>
  <dimension ref="B1:AK109"/>
  <sheetViews>
    <sheetView zoomScale="55" zoomScaleNormal="55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47.5742187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823</v>
      </c>
      <c r="C2" s="666"/>
      <c r="D2" s="666"/>
      <c r="E2" s="666"/>
      <c r="F2" s="666"/>
      <c r="G2" s="666"/>
      <c r="H2" s="667"/>
      <c r="I2" s="668" t="s">
        <v>825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824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473</v>
      </c>
      <c r="D6" s="630"/>
      <c r="E6" s="630"/>
      <c r="F6" s="630"/>
      <c r="G6" s="630"/>
      <c r="H6" s="630"/>
      <c r="I6" s="26" t="s">
        <v>474</v>
      </c>
      <c r="J6" s="27">
        <v>0</v>
      </c>
      <c r="K6" s="28">
        <v>1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475</v>
      </c>
      <c r="C9" s="50"/>
      <c r="D9" s="51"/>
      <c r="E9" s="51"/>
      <c r="F9" s="52"/>
      <c r="G9" s="51"/>
      <c r="H9" s="53" t="s">
        <v>476</v>
      </c>
      <c r="I9" s="53" t="s">
        <v>650</v>
      </c>
      <c r="J9" s="53">
        <v>0</v>
      </c>
      <c r="K9" s="54">
        <v>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475</v>
      </c>
      <c r="C12" s="50"/>
      <c r="D12" s="51"/>
      <c r="E12" s="51"/>
      <c r="F12" s="66"/>
      <c r="G12" s="51"/>
      <c r="H12" s="67" t="s">
        <v>478</v>
      </c>
      <c r="I12" s="68" t="s">
        <v>479</v>
      </c>
      <c r="J12" s="53">
        <v>0</v>
      </c>
      <c r="K12" s="69">
        <v>1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72</v>
      </c>
      <c r="F13" s="38" t="s">
        <v>73</v>
      </c>
      <c r="G13" s="38" t="s">
        <v>74</v>
      </c>
      <c r="H13" s="39" t="s">
        <v>104</v>
      </c>
      <c r="I13" s="40" t="s">
        <v>93</v>
      </c>
      <c r="J13" s="41"/>
      <c r="K13" s="41"/>
      <c r="L13" s="41"/>
      <c r="M13" s="41"/>
      <c r="N13" s="42"/>
      <c r="O13" s="43">
        <f>SUM(O14:O14)</f>
        <v>0</v>
      </c>
      <c r="P13" s="44">
        <f>SUM(P14:P14)</f>
        <v>0</v>
      </c>
      <c r="Q13" s="45">
        <f aca="true" t="shared" si="3" ref="Q13:AD13">SUM(Q14:Q14)</f>
        <v>0</v>
      </c>
      <c r="R13" s="44">
        <f t="shared" si="3"/>
        <v>0</v>
      </c>
      <c r="S13" s="45">
        <f t="shared" si="3"/>
        <v>0</v>
      </c>
      <c r="T13" s="44">
        <f t="shared" si="3"/>
        <v>0</v>
      </c>
      <c r="U13" s="45">
        <f t="shared" si="3"/>
        <v>0</v>
      </c>
      <c r="V13" s="44">
        <f t="shared" si="3"/>
        <v>0</v>
      </c>
      <c r="W13" s="45">
        <f t="shared" si="3"/>
        <v>0</v>
      </c>
      <c r="X13" s="44">
        <f t="shared" si="3"/>
        <v>0</v>
      </c>
      <c r="Y13" s="45">
        <f t="shared" si="3"/>
        <v>0</v>
      </c>
      <c r="Z13" s="44">
        <f t="shared" si="3"/>
        <v>0</v>
      </c>
      <c r="AA13" s="45">
        <f t="shared" si="3"/>
        <v>0</v>
      </c>
      <c r="AB13" s="44">
        <f>SUM(AB14:AB14)</f>
        <v>0</v>
      </c>
      <c r="AC13" s="45">
        <f t="shared" si="3"/>
        <v>0</v>
      </c>
      <c r="AD13" s="44">
        <f t="shared" si="3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6" ht="108" customHeight="1" thickBot="1">
      <c r="B14" s="49" t="s">
        <v>475</v>
      </c>
      <c r="C14" s="50"/>
      <c r="D14" s="51"/>
      <c r="E14" s="51"/>
      <c r="F14" s="52"/>
      <c r="G14" s="51"/>
      <c r="H14" s="53" t="s">
        <v>480</v>
      </c>
      <c r="I14" s="53" t="s">
        <v>481</v>
      </c>
      <c r="J14" s="53">
        <v>0</v>
      </c>
      <c r="K14" s="54">
        <v>1</v>
      </c>
      <c r="L14" s="55"/>
      <c r="M14" s="55"/>
      <c r="N14" s="56"/>
      <c r="O14" s="57"/>
      <c r="P14" s="58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2"/>
      <c r="AH14" s="63"/>
      <c r="AI14" s="63"/>
      <c r="AJ14" s="64"/>
    </row>
    <row r="15" spans="2:36" ht="4.5" customHeight="1" thickBot="1">
      <c r="B15" s="620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2"/>
    </row>
    <row r="16" spans="2:36" ht="108" customHeight="1" thickBot="1">
      <c r="B16" s="37" t="s">
        <v>58</v>
      </c>
      <c r="C16" s="38" t="s">
        <v>92</v>
      </c>
      <c r="D16" s="38" t="s">
        <v>59</v>
      </c>
      <c r="E16" s="38" t="s">
        <v>91</v>
      </c>
      <c r="F16" s="38" t="s">
        <v>73</v>
      </c>
      <c r="G16" s="38" t="s">
        <v>74</v>
      </c>
      <c r="H16" s="39" t="s">
        <v>104</v>
      </c>
      <c r="I16" s="40" t="s">
        <v>93</v>
      </c>
      <c r="J16" s="38"/>
      <c r="K16" s="65"/>
      <c r="L16" s="65"/>
      <c r="M16" s="41"/>
      <c r="N16" s="42"/>
      <c r="O16" s="43">
        <f>SUM(O17:O17)</f>
        <v>0</v>
      </c>
      <c r="P16" s="44">
        <f>SUM(P17:P17)</f>
        <v>0</v>
      </c>
      <c r="Q16" s="45">
        <f aca="true" t="shared" si="4" ref="Q16:AD16">SUM(Q17:Q17)</f>
        <v>0</v>
      </c>
      <c r="R16" s="44">
        <f t="shared" si="4"/>
        <v>0</v>
      </c>
      <c r="S16" s="45">
        <f t="shared" si="4"/>
        <v>0</v>
      </c>
      <c r="T16" s="44">
        <f t="shared" si="4"/>
        <v>0</v>
      </c>
      <c r="U16" s="45">
        <f t="shared" si="4"/>
        <v>0</v>
      </c>
      <c r="V16" s="44">
        <f t="shared" si="4"/>
        <v>0</v>
      </c>
      <c r="W16" s="45">
        <f t="shared" si="4"/>
        <v>0</v>
      </c>
      <c r="X16" s="44">
        <f t="shared" si="4"/>
        <v>0</v>
      </c>
      <c r="Y16" s="45">
        <f t="shared" si="4"/>
        <v>0</v>
      </c>
      <c r="Z16" s="44">
        <f t="shared" si="4"/>
        <v>0</v>
      </c>
      <c r="AA16" s="45">
        <f t="shared" si="4"/>
        <v>0</v>
      </c>
      <c r="AB16" s="44">
        <f t="shared" si="4"/>
        <v>0</v>
      </c>
      <c r="AC16" s="45">
        <f t="shared" si="4"/>
        <v>0</v>
      </c>
      <c r="AD16" s="44">
        <f t="shared" si="4"/>
        <v>0</v>
      </c>
      <c r="AE16" s="45">
        <f>SUM(O16,Q16,S16,U16,W16,Y16,AA16,AC16)</f>
        <v>0</v>
      </c>
      <c r="AF16" s="44">
        <f>SUM(P16,R16,T16,V16,X16,Z16,AB16,AD16)</f>
        <v>0</v>
      </c>
      <c r="AG16" s="46">
        <f>SUM(AG17:AG17)</f>
        <v>0</v>
      </c>
      <c r="AH16" s="47"/>
      <c r="AI16" s="47"/>
      <c r="AJ16" s="48"/>
    </row>
    <row r="17" spans="2:37" ht="108" customHeight="1" thickBot="1">
      <c r="B17" s="49" t="s">
        <v>475</v>
      </c>
      <c r="C17" s="50"/>
      <c r="D17" s="51"/>
      <c r="E17" s="51"/>
      <c r="F17" s="66"/>
      <c r="G17" s="51"/>
      <c r="H17" s="67" t="s">
        <v>482</v>
      </c>
      <c r="I17" s="68" t="s">
        <v>483</v>
      </c>
      <c r="J17" s="53">
        <v>0</v>
      </c>
      <c r="K17" s="69">
        <v>1</v>
      </c>
      <c r="L17" s="70"/>
      <c r="M17" s="71"/>
      <c r="N17" s="72"/>
      <c r="O17" s="73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74"/>
      <c r="AH17" s="63"/>
      <c r="AI17" s="71"/>
      <c r="AJ17" s="75"/>
      <c r="AK17" s="76"/>
    </row>
    <row r="18" spans="2:37" ht="48.75" customHeight="1" thickBot="1">
      <c r="B18" s="620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2"/>
      <c r="AK18" s="76"/>
    </row>
    <row r="19" spans="2:36" ht="35.25" customHeight="1" thickBot="1">
      <c r="B19" s="656" t="s">
        <v>824</v>
      </c>
      <c r="C19" s="657"/>
      <c r="D19" s="658"/>
      <c r="E19" s="412"/>
      <c r="F19" s="657" t="s">
        <v>790</v>
      </c>
      <c r="G19" s="657"/>
      <c r="H19" s="657"/>
      <c r="I19" s="657"/>
      <c r="J19" s="657"/>
      <c r="K19" s="657"/>
      <c r="L19" s="657"/>
      <c r="M19" s="657"/>
      <c r="N19" s="658"/>
      <c r="O19" s="659" t="s">
        <v>45</v>
      </c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0"/>
      <c r="AD19" s="660"/>
      <c r="AE19" s="660"/>
      <c r="AF19" s="661"/>
      <c r="AG19" s="662" t="s">
        <v>46</v>
      </c>
      <c r="AH19" s="663"/>
      <c r="AI19" s="663"/>
      <c r="AJ19" s="664"/>
    </row>
    <row r="20" spans="2:36" ht="35.25" customHeight="1">
      <c r="B20" s="644" t="s">
        <v>61</v>
      </c>
      <c r="C20" s="646" t="s">
        <v>47</v>
      </c>
      <c r="D20" s="647"/>
      <c r="E20" s="647"/>
      <c r="F20" s="647"/>
      <c r="G20" s="647"/>
      <c r="H20" s="647"/>
      <c r="I20" s="650" t="s">
        <v>48</v>
      </c>
      <c r="J20" s="652" t="s">
        <v>62</v>
      </c>
      <c r="K20" s="652" t="s">
        <v>49</v>
      </c>
      <c r="L20" s="654" t="s">
        <v>103</v>
      </c>
      <c r="M20" s="639" t="s">
        <v>63</v>
      </c>
      <c r="N20" s="641" t="s">
        <v>64</v>
      </c>
      <c r="O20" s="643" t="s">
        <v>94</v>
      </c>
      <c r="P20" s="635"/>
      <c r="Q20" s="634" t="s">
        <v>95</v>
      </c>
      <c r="R20" s="635"/>
      <c r="S20" s="634" t="s">
        <v>96</v>
      </c>
      <c r="T20" s="635"/>
      <c r="U20" s="634" t="s">
        <v>52</v>
      </c>
      <c r="V20" s="635"/>
      <c r="W20" s="634" t="s">
        <v>51</v>
      </c>
      <c r="X20" s="635"/>
      <c r="Y20" s="634" t="s">
        <v>97</v>
      </c>
      <c r="Z20" s="635"/>
      <c r="AA20" s="634" t="s">
        <v>50</v>
      </c>
      <c r="AB20" s="635"/>
      <c r="AC20" s="634" t="s">
        <v>53</v>
      </c>
      <c r="AD20" s="635"/>
      <c r="AE20" s="634" t="s">
        <v>54</v>
      </c>
      <c r="AF20" s="636"/>
      <c r="AG20" s="637" t="s">
        <v>55</v>
      </c>
      <c r="AH20" s="623" t="s">
        <v>56</v>
      </c>
      <c r="AI20" s="625" t="s">
        <v>57</v>
      </c>
      <c r="AJ20" s="627" t="s">
        <v>65</v>
      </c>
    </row>
    <row r="21" spans="2:36" ht="81" customHeight="1" thickBot="1">
      <c r="B21" s="645"/>
      <c r="C21" s="648"/>
      <c r="D21" s="649"/>
      <c r="E21" s="649"/>
      <c r="F21" s="649"/>
      <c r="G21" s="649"/>
      <c r="H21" s="649"/>
      <c r="I21" s="651"/>
      <c r="J21" s="653" t="s">
        <v>62</v>
      </c>
      <c r="K21" s="653"/>
      <c r="L21" s="655"/>
      <c r="M21" s="640"/>
      <c r="N21" s="642"/>
      <c r="O21" s="21" t="s">
        <v>66</v>
      </c>
      <c r="P21" s="22" t="s">
        <v>67</v>
      </c>
      <c r="Q21" s="23" t="s">
        <v>66</v>
      </c>
      <c r="R21" s="22" t="s">
        <v>67</v>
      </c>
      <c r="S21" s="23" t="s">
        <v>66</v>
      </c>
      <c r="T21" s="22" t="s">
        <v>67</v>
      </c>
      <c r="U21" s="23" t="s">
        <v>66</v>
      </c>
      <c r="V21" s="22" t="s">
        <v>67</v>
      </c>
      <c r="W21" s="23" t="s">
        <v>66</v>
      </c>
      <c r="X21" s="22" t="s">
        <v>67</v>
      </c>
      <c r="Y21" s="23" t="s">
        <v>66</v>
      </c>
      <c r="Z21" s="22" t="s">
        <v>67</v>
      </c>
      <c r="AA21" s="23" t="s">
        <v>66</v>
      </c>
      <c r="AB21" s="22" t="s">
        <v>68</v>
      </c>
      <c r="AC21" s="23" t="s">
        <v>66</v>
      </c>
      <c r="AD21" s="22" t="s">
        <v>68</v>
      </c>
      <c r="AE21" s="23" t="s">
        <v>66</v>
      </c>
      <c r="AF21" s="24" t="s">
        <v>68</v>
      </c>
      <c r="AG21" s="638"/>
      <c r="AH21" s="624"/>
      <c r="AI21" s="626"/>
      <c r="AJ21" s="628"/>
    </row>
    <row r="22" spans="2:36" ht="108" customHeight="1" thickBot="1">
      <c r="B22" s="25" t="s">
        <v>69</v>
      </c>
      <c r="C22" s="629" t="s">
        <v>485</v>
      </c>
      <c r="D22" s="630"/>
      <c r="E22" s="630"/>
      <c r="F22" s="630"/>
      <c r="G22" s="630"/>
      <c r="H22" s="630"/>
      <c r="I22" s="26" t="s">
        <v>486</v>
      </c>
      <c r="J22" s="27">
        <v>3537</v>
      </c>
      <c r="K22" s="404">
        <v>0.8</v>
      </c>
      <c r="L22" s="28"/>
      <c r="M22" s="29"/>
      <c r="N22" s="30"/>
      <c r="O22" s="77" t="e">
        <f>SUM(O24+O27+O30,O33,#REF!,#REF!,#REF!,#REF!,#REF!,#REF!)</f>
        <v>#REF!</v>
      </c>
      <c r="P22" s="78" t="e">
        <f>SUM(P24+P27+P30,P33,#REF!,#REF!,#REF!,#REF!,#REF!,#REF!)</f>
        <v>#REF!</v>
      </c>
      <c r="Q22" s="78" t="e">
        <f>SUM(Q24+Q27+Q30,Q33,#REF!,#REF!,#REF!,#REF!,#REF!,#REF!)</f>
        <v>#REF!</v>
      </c>
      <c r="R22" s="78" t="e">
        <f>SUM(R24+R27+R30,R33,#REF!,#REF!,#REF!,#REF!,#REF!,#REF!)</f>
        <v>#REF!</v>
      </c>
      <c r="S22" s="78" t="e">
        <f>SUM(S24+S27+S30,S33,#REF!,#REF!,#REF!,#REF!,#REF!,#REF!)</f>
        <v>#REF!</v>
      </c>
      <c r="T22" s="78" t="e">
        <f>SUM(T24+T27+T30,T33,#REF!,#REF!,#REF!,#REF!,#REF!,#REF!)</f>
        <v>#REF!</v>
      </c>
      <c r="U22" s="78" t="e">
        <f>SUM(U24+U27+U30,U33,#REF!,#REF!,#REF!,#REF!,#REF!,#REF!)</f>
        <v>#REF!</v>
      </c>
      <c r="V22" s="78" t="e">
        <f>SUM(V24+V27+V30,V33,#REF!,#REF!,#REF!,#REF!,#REF!,#REF!)</f>
        <v>#REF!</v>
      </c>
      <c r="W22" s="78" t="e">
        <f>SUM(W24+W27+W30,W33,#REF!,#REF!,#REF!,#REF!,#REF!,#REF!)</f>
        <v>#REF!</v>
      </c>
      <c r="X22" s="78" t="e">
        <f>SUM(X24+X27+X30,X33,#REF!,#REF!,#REF!,#REF!,#REF!,#REF!)</f>
        <v>#REF!</v>
      </c>
      <c r="Y22" s="78" t="e">
        <f>SUM(Y24+Y27+Y30,Y33,#REF!,#REF!,#REF!,#REF!,#REF!,#REF!)</f>
        <v>#REF!</v>
      </c>
      <c r="Z22" s="78" t="e">
        <f>SUM(Z24+Z27+Z30,Z33,#REF!,#REF!,#REF!,#REF!,#REF!,#REF!)</f>
        <v>#REF!</v>
      </c>
      <c r="AA22" s="78" t="e">
        <f>SUM(AA24+AA27+AA30,AA33,#REF!,#REF!,#REF!,#REF!,#REF!,#REF!)</f>
        <v>#REF!</v>
      </c>
      <c r="AB22" s="78" t="e">
        <f>SUM(AB24+AB27+AB30,AB33,#REF!,#REF!,#REF!,#REF!,#REF!,#REF!)</f>
        <v>#REF!</v>
      </c>
      <c r="AC22" s="78" t="e">
        <f>SUM(AC24+AC27+AC30,AC33,#REF!,#REF!,#REF!,#REF!,#REF!,#REF!)</f>
        <v>#REF!</v>
      </c>
      <c r="AD22" s="78" t="e">
        <f>SUM(AD24+AD27+AD30,AD33,#REF!,#REF!,#REF!,#REF!,#REF!,#REF!)</f>
        <v>#REF!</v>
      </c>
      <c r="AE22" s="32" t="e">
        <f>SUM(O22,Q22,S22,U22,W22,Y22,AA22,AC22)</f>
        <v>#REF!</v>
      </c>
      <c r="AF22" s="33" t="e">
        <f>SUM(P22,R22,T22,V22,X22,Z22,AB22,AD22)</f>
        <v>#REF!</v>
      </c>
      <c r="AG22" s="34">
        <f>AG24+AG27</f>
        <v>0</v>
      </c>
      <c r="AH22" s="35"/>
      <c r="AI22" s="35"/>
      <c r="AJ22" s="36"/>
    </row>
    <row r="23" spans="2:36" ht="4.5" customHeight="1" thickBot="1">
      <c r="B23" s="631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3"/>
    </row>
    <row r="24" spans="2:36" ht="108" customHeight="1" thickBot="1">
      <c r="B24" s="37" t="s">
        <v>58</v>
      </c>
      <c r="C24" s="38" t="s">
        <v>92</v>
      </c>
      <c r="D24" s="38" t="s">
        <v>59</v>
      </c>
      <c r="E24" s="38" t="s">
        <v>72</v>
      </c>
      <c r="F24" s="38" t="s">
        <v>73</v>
      </c>
      <c r="G24" s="38" t="s">
        <v>74</v>
      </c>
      <c r="H24" s="39" t="s">
        <v>104</v>
      </c>
      <c r="I24" s="40" t="s">
        <v>93</v>
      </c>
      <c r="J24" s="41"/>
      <c r="K24" s="41"/>
      <c r="L24" s="41"/>
      <c r="M24" s="41"/>
      <c r="N24" s="42"/>
      <c r="O24" s="43">
        <f>SUM(O25:O25)</f>
        <v>0</v>
      </c>
      <c r="P24" s="44">
        <f>SUM(P25:P25)</f>
        <v>0</v>
      </c>
      <c r="Q24" s="45">
        <f aca="true" t="shared" si="5" ref="Q24:AA24">SUM(Q25:Q25)</f>
        <v>0</v>
      </c>
      <c r="R24" s="44">
        <f t="shared" si="5"/>
        <v>0</v>
      </c>
      <c r="S24" s="45">
        <f t="shared" si="5"/>
        <v>0</v>
      </c>
      <c r="T24" s="44">
        <f t="shared" si="5"/>
        <v>0</v>
      </c>
      <c r="U24" s="45">
        <f t="shared" si="5"/>
        <v>0</v>
      </c>
      <c r="V24" s="44">
        <f t="shared" si="5"/>
        <v>0</v>
      </c>
      <c r="W24" s="45">
        <f t="shared" si="5"/>
        <v>0</v>
      </c>
      <c r="X24" s="44">
        <f t="shared" si="5"/>
        <v>0</v>
      </c>
      <c r="Y24" s="45">
        <f t="shared" si="5"/>
        <v>0</v>
      </c>
      <c r="Z24" s="44">
        <f t="shared" si="5"/>
        <v>0</v>
      </c>
      <c r="AA24" s="45">
        <f t="shared" si="5"/>
        <v>0</v>
      </c>
      <c r="AB24" s="44">
        <f>SUM(AB25:AB25)</f>
        <v>0</v>
      </c>
      <c r="AC24" s="45">
        <f>SUM(AC25:AC25)</f>
        <v>0</v>
      </c>
      <c r="AD24" s="44">
        <f>SUM(AD25:AD25)</f>
        <v>0</v>
      </c>
      <c r="AE24" s="45">
        <f>SUM(O24,Q24,S24,U24,W24,Y24,AA24,AC24)</f>
        <v>0</v>
      </c>
      <c r="AF24" s="44">
        <f>SUM(P24,R24,T24,V24,X24,Z24,AB24,AD24)</f>
        <v>0</v>
      </c>
      <c r="AG24" s="46">
        <f>SUM(AG25:AG25)</f>
        <v>0</v>
      </c>
      <c r="AH24" s="47"/>
      <c r="AI24" s="47"/>
      <c r="AJ24" s="48"/>
    </row>
    <row r="25" spans="2:36" ht="108" customHeight="1" thickBot="1">
      <c r="B25" s="49" t="s">
        <v>487</v>
      </c>
      <c r="C25" s="50"/>
      <c r="D25" s="51"/>
      <c r="E25" s="51"/>
      <c r="F25" s="52"/>
      <c r="G25" s="51"/>
      <c r="H25" s="53" t="s">
        <v>488</v>
      </c>
      <c r="I25" s="53" t="s">
        <v>481</v>
      </c>
      <c r="J25" s="53">
        <v>3537</v>
      </c>
      <c r="K25" s="407">
        <v>0.8</v>
      </c>
      <c r="L25" s="55"/>
      <c r="M25" s="55"/>
      <c r="N25" s="56"/>
      <c r="O25" s="57"/>
      <c r="P25" s="58"/>
      <c r="Q25" s="59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1"/>
      <c r="AG25" s="62"/>
      <c r="AH25" s="63"/>
      <c r="AI25" s="63"/>
      <c r="AJ25" s="64"/>
    </row>
    <row r="26" spans="2:36" ht="4.5" customHeight="1" thickBot="1"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</row>
    <row r="27" spans="2:36" ht="108" customHeight="1" thickBot="1">
      <c r="B27" s="37" t="s">
        <v>58</v>
      </c>
      <c r="C27" s="38" t="s">
        <v>92</v>
      </c>
      <c r="D27" s="38" t="s">
        <v>59</v>
      </c>
      <c r="E27" s="38" t="s">
        <v>91</v>
      </c>
      <c r="F27" s="38" t="s">
        <v>73</v>
      </c>
      <c r="G27" s="38" t="s">
        <v>74</v>
      </c>
      <c r="H27" s="39" t="s">
        <v>104</v>
      </c>
      <c r="I27" s="40" t="s">
        <v>93</v>
      </c>
      <c r="J27" s="38"/>
      <c r="K27" s="65"/>
      <c r="L27" s="65"/>
      <c r="M27" s="41"/>
      <c r="N27" s="42"/>
      <c r="O27" s="43">
        <f>SUM(O28:O28)</f>
        <v>0</v>
      </c>
      <c r="P27" s="44">
        <f>SUM(P28:P28)</f>
        <v>0</v>
      </c>
      <c r="Q27" s="45">
        <f aca="true" t="shared" si="6" ref="Q27:AD27">SUM(Q28:Q28)</f>
        <v>0</v>
      </c>
      <c r="R27" s="44">
        <f t="shared" si="6"/>
        <v>0</v>
      </c>
      <c r="S27" s="45">
        <f t="shared" si="6"/>
        <v>0</v>
      </c>
      <c r="T27" s="44">
        <f t="shared" si="6"/>
        <v>0</v>
      </c>
      <c r="U27" s="45">
        <f t="shared" si="6"/>
        <v>0</v>
      </c>
      <c r="V27" s="44">
        <f t="shared" si="6"/>
        <v>0</v>
      </c>
      <c r="W27" s="45">
        <f t="shared" si="6"/>
        <v>0</v>
      </c>
      <c r="X27" s="44">
        <f t="shared" si="6"/>
        <v>0</v>
      </c>
      <c r="Y27" s="45">
        <f t="shared" si="6"/>
        <v>0</v>
      </c>
      <c r="Z27" s="44">
        <f t="shared" si="6"/>
        <v>0</v>
      </c>
      <c r="AA27" s="45">
        <f t="shared" si="6"/>
        <v>0</v>
      </c>
      <c r="AB27" s="44">
        <f t="shared" si="6"/>
        <v>0</v>
      </c>
      <c r="AC27" s="45">
        <f t="shared" si="6"/>
        <v>0</v>
      </c>
      <c r="AD27" s="44">
        <f t="shared" si="6"/>
        <v>0</v>
      </c>
      <c r="AE27" s="45">
        <f>SUM(O27,Q27,S27,U27,W27,Y27,AA27,AC27)</f>
        <v>0</v>
      </c>
      <c r="AF27" s="44">
        <f>SUM(P27,R27,T27,V27,X27,Z27,AB27,AD27)</f>
        <v>0</v>
      </c>
      <c r="AG27" s="46">
        <f>SUM(AG28:AG28)</f>
        <v>0</v>
      </c>
      <c r="AH27" s="47"/>
      <c r="AI27" s="47"/>
      <c r="AJ27" s="48"/>
    </row>
    <row r="28" spans="2:36" ht="108" customHeight="1" thickBot="1">
      <c r="B28" s="49" t="s">
        <v>487</v>
      </c>
      <c r="C28" s="50"/>
      <c r="D28" s="51"/>
      <c r="E28" s="51"/>
      <c r="F28" s="66"/>
      <c r="G28" s="51"/>
      <c r="H28" s="67" t="s">
        <v>490</v>
      </c>
      <c r="I28" s="68" t="s">
        <v>483</v>
      </c>
      <c r="J28" s="53">
        <v>3537</v>
      </c>
      <c r="K28" s="410">
        <v>0.8</v>
      </c>
      <c r="L28" s="70"/>
      <c r="M28" s="71"/>
      <c r="N28" s="72"/>
      <c r="O28" s="73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74"/>
      <c r="AH28" s="63"/>
      <c r="AI28" s="71"/>
      <c r="AJ28" s="75"/>
    </row>
    <row r="29" spans="2:36" ht="4.5" customHeight="1" thickBot="1">
      <c r="B29" s="620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2"/>
    </row>
    <row r="30" spans="2:36" ht="108" customHeight="1" thickBot="1">
      <c r="B30" s="37" t="s">
        <v>58</v>
      </c>
      <c r="C30" s="38" t="s">
        <v>92</v>
      </c>
      <c r="D30" s="38" t="s">
        <v>59</v>
      </c>
      <c r="E30" s="38" t="s">
        <v>72</v>
      </c>
      <c r="F30" s="38" t="s">
        <v>73</v>
      </c>
      <c r="G30" s="38" t="s">
        <v>74</v>
      </c>
      <c r="H30" s="39" t="s">
        <v>104</v>
      </c>
      <c r="I30" s="40" t="s">
        <v>93</v>
      </c>
      <c r="J30" s="41"/>
      <c r="K30" s="41"/>
      <c r="L30" s="41"/>
      <c r="M30" s="41"/>
      <c r="N30" s="42"/>
      <c r="O30" s="43">
        <f>SUM(O31:O31)</f>
        <v>0</v>
      </c>
      <c r="P30" s="44">
        <f>SUM(P31:P31)</f>
        <v>0</v>
      </c>
      <c r="Q30" s="45">
        <f aca="true" t="shared" si="7" ref="Q30:AA30">SUM(Q31:Q31)</f>
        <v>0</v>
      </c>
      <c r="R30" s="44">
        <f t="shared" si="7"/>
        <v>0</v>
      </c>
      <c r="S30" s="45">
        <f t="shared" si="7"/>
        <v>0</v>
      </c>
      <c r="T30" s="44">
        <f t="shared" si="7"/>
        <v>0</v>
      </c>
      <c r="U30" s="45">
        <f t="shared" si="7"/>
        <v>0</v>
      </c>
      <c r="V30" s="44">
        <f t="shared" si="7"/>
        <v>0</v>
      </c>
      <c r="W30" s="45">
        <f t="shared" si="7"/>
        <v>0</v>
      </c>
      <c r="X30" s="44">
        <f t="shared" si="7"/>
        <v>0</v>
      </c>
      <c r="Y30" s="45">
        <f t="shared" si="7"/>
        <v>0</v>
      </c>
      <c r="Z30" s="44">
        <f t="shared" si="7"/>
        <v>0</v>
      </c>
      <c r="AA30" s="45">
        <f t="shared" si="7"/>
        <v>0</v>
      </c>
      <c r="AB30" s="44">
        <f>SUM(AB31:AB31)</f>
        <v>0</v>
      </c>
      <c r="AC30" s="45">
        <f>SUM(AC31:AC31)</f>
        <v>0</v>
      </c>
      <c r="AD30" s="44">
        <f>SUM(AD31:AD31)</f>
        <v>0</v>
      </c>
      <c r="AE30" s="45">
        <f>SUM(O30,Q30,S30,U30,W30,Y30,AA30,AC30)</f>
        <v>0</v>
      </c>
      <c r="AF30" s="44">
        <f>SUM(P30,R30,T30,V30,X30,Z30,AB30,AD30)</f>
        <v>0</v>
      </c>
      <c r="AG30" s="46">
        <f>SUM(AG31:AG31)</f>
        <v>0</v>
      </c>
      <c r="AH30" s="47"/>
      <c r="AI30" s="47"/>
      <c r="AJ30" s="48"/>
    </row>
    <row r="31" spans="2:36" ht="108" customHeight="1" thickBot="1">
      <c r="B31" s="49" t="s">
        <v>487</v>
      </c>
      <c r="C31" s="50"/>
      <c r="D31" s="51"/>
      <c r="E31" s="51"/>
      <c r="F31" s="52"/>
      <c r="G31" s="51"/>
      <c r="H31" s="53" t="s">
        <v>492</v>
      </c>
      <c r="I31" s="53" t="s">
        <v>650</v>
      </c>
      <c r="J31" s="53">
        <v>3537</v>
      </c>
      <c r="K31" s="54">
        <v>3537</v>
      </c>
      <c r="L31" s="55"/>
      <c r="M31" s="55"/>
      <c r="N31" s="56"/>
      <c r="O31" s="57"/>
      <c r="P31" s="58"/>
      <c r="Q31" s="59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1"/>
      <c r="AG31" s="62"/>
      <c r="AH31" s="63"/>
      <c r="AI31" s="63"/>
      <c r="AJ31" s="64"/>
    </row>
    <row r="32" spans="2:36" ht="4.5" customHeight="1" thickBot="1">
      <c r="B32" s="620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2"/>
    </row>
    <row r="33" spans="2:36" ht="108" customHeight="1" thickBot="1">
      <c r="B33" s="37" t="s">
        <v>58</v>
      </c>
      <c r="C33" s="38" t="s">
        <v>92</v>
      </c>
      <c r="D33" s="38" t="s">
        <v>59</v>
      </c>
      <c r="E33" s="38" t="s">
        <v>91</v>
      </c>
      <c r="F33" s="38" t="s">
        <v>73</v>
      </c>
      <c r="G33" s="38" t="s">
        <v>74</v>
      </c>
      <c r="H33" s="39" t="s">
        <v>104</v>
      </c>
      <c r="I33" s="40" t="s">
        <v>93</v>
      </c>
      <c r="J33" s="38"/>
      <c r="K33" s="65"/>
      <c r="L33" s="65"/>
      <c r="M33" s="41"/>
      <c r="N33" s="42"/>
      <c r="O33" s="43">
        <f>SUM(O34:O34)</f>
        <v>0</v>
      </c>
      <c r="P33" s="44">
        <f>SUM(P34:P34)</f>
        <v>0</v>
      </c>
      <c r="Q33" s="45">
        <f aca="true" t="shared" si="8" ref="Q33:AD33">SUM(Q34:Q34)</f>
        <v>0</v>
      </c>
      <c r="R33" s="44">
        <f t="shared" si="8"/>
        <v>0</v>
      </c>
      <c r="S33" s="45">
        <f t="shared" si="8"/>
        <v>0</v>
      </c>
      <c r="T33" s="44">
        <f t="shared" si="8"/>
        <v>0</v>
      </c>
      <c r="U33" s="45">
        <f t="shared" si="8"/>
        <v>0</v>
      </c>
      <c r="V33" s="44">
        <f t="shared" si="8"/>
        <v>0</v>
      </c>
      <c r="W33" s="45">
        <f t="shared" si="8"/>
        <v>0</v>
      </c>
      <c r="X33" s="44">
        <f t="shared" si="8"/>
        <v>0</v>
      </c>
      <c r="Y33" s="45">
        <f t="shared" si="8"/>
        <v>0</v>
      </c>
      <c r="Z33" s="44">
        <f t="shared" si="8"/>
        <v>0</v>
      </c>
      <c r="AA33" s="45">
        <f t="shared" si="8"/>
        <v>0</v>
      </c>
      <c r="AB33" s="44">
        <f t="shared" si="8"/>
        <v>0</v>
      </c>
      <c r="AC33" s="45">
        <f t="shared" si="8"/>
        <v>0</v>
      </c>
      <c r="AD33" s="44">
        <f t="shared" si="8"/>
        <v>0</v>
      </c>
      <c r="AE33" s="45">
        <f>SUM(O33,Q33,S33,U33,W33,Y33,AA33,AC33)</f>
        <v>0</v>
      </c>
      <c r="AF33" s="44">
        <f>SUM(P33,R33,T33,V33,X33,Z33,AB33,AD33)</f>
        <v>0</v>
      </c>
      <c r="AG33" s="46">
        <f>SUM(AG34:AG34)</f>
        <v>0</v>
      </c>
      <c r="AH33" s="47"/>
      <c r="AI33" s="47"/>
      <c r="AJ33" s="48"/>
    </row>
    <row r="34" spans="2:36" ht="108" customHeight="1" thickBot="1">
      <c r="B34" s="49" t="s">
        <v>487</v>
      </c>
      <c r="C34" s="50"/>
      <c r="D34" s="51"/>
      <c r="E34" s="51"/>
      <c r="F34" s="66"/>
      <c r="G34" s="51"/>
      <c r="H34" s="67" t="s">
        <v>494</v>
      </c>
      <c r="I34" s="68" t="s">
        <v>479</v>
      </c>
      <c r="J34" s="53">
        <v>0</v>
      </c>
      <c r="K34" s="69">
        <v>4</v>
      </c>
      <c r="L34" s="70"/>
      <c r="M34" s="71"/>
      <c r="N34" s="72"/>
      <c r="O34" s="73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74"/>
      <c r="AH34" s="63"/>
      <c r="AI34" s="71"/>
      <c r="AJ34" s="75"/>
    </row>
    <row r="35" spans="2:36" ht="46.5" customHeight="1" thickBot="1">
      <c r="B35" s="620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2"/>
    </row>
    <row r="36" spans="2:36" ht="4.5" customHeight="1" thickBot="1">
      <c r="B36" s="620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  <c r="AD36" s="621"/>
      <c r="AE36" s="621"/>
      <c r="AF36" s="621"/>
      <c r="AG36" s="621"/>
      <c r="AH36" s="621"/>
      <c r="AI36" s="621"/>
      <c r="AJ36" s="622"/>
    </row>
    <row r="37" spans="2:36" ht="35.25" customHeight="1" thickBot="1">
      <c r="B37" s="656" t="s">
        <v>826</v>
      </c>
      <c r="C37" s="657"/>
      <c r="D37" s="658"/>
      <c r="E37" s="399"/>
      <c r="F37" s="657" t="s">
        <v>790</v>
      </c>
      <c r="G37" s="657"/>
      <c r="H37" s="657"/>
      <c r="I37" s="657"/>
      <c r="J37" s="657"/>
      <c r="K37" s="657"/>
      <c r="L37" s="657"/>
      <c r="M37" s="657"/>
      <c r="N37" s="658"/>
      <c r="O37" s="659" t="s">
        <v>45</v>
      </c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1"/>
      <c r="AG37" s="662" t="s">
        <v>46</v>
      </c>
      <c r="AH37" s="663"/>
      <c r="AI37" s="663"/>
      <c r="AJ37" s="664"/>
    </row>
    <row r="38" spans="2:36" ht="35.25" customHeight="1">
      <c r="B38" s="644" t="s">
        <v>61</v>
      </c>
      <c r="C38" s="646" t="s">
        <v>47</v>
      </c>
      <c r="D38" s="647"/>
      <c r="E38" s="647"/>
      <c r="F38" s="647"/>
      <c r="G38" s="647"/>
      <c r="H38" s="647"/>
      <c r="I38" s="650" t="s">
        <v>48</v>
      </c>
      <c r="J38" s="652" t="s">
        <v>62</v>
      </c>
      <c r="K38" s="652" t="s">
        <v>49</v>
      </c>
      <c r="L38" s="654" t="s">
        <v>103</v>
      </c>
      <c r="M38" s="639" t="s">
        <v>63</v>
      </c>
      <c r="N38" s="641" t="s">
        <v>64</v>
      </c>
      <c r="O38" s="643" t="s">
        <v>94</v>
      </c>
      <c r="P38" s="635"/>
      <c r="Q38" s="634" t="s">
        <v>95</v>
      </c>
      <c r="R38" s="635"/>
      <c r="S38" s="634" t="s">
        <v>96</v>
      </c>
      <c r="T38" s="635"/>
      <c r="U38" s="634" t="s">
        <v>52</v>
      </c>
      <c r="V38" s="635"/>
      <c r="W38" s="634" t="s">
        <v>51</v>
      </c>
      <c r="X38" s="635"/>
      <c r="Y38" s="634" t="s">
        <v>97</v>
      </c>
      <c r="Z38" s="635"/>
      <c r="AA38" s="634" t="s">
        <v>50</v>
      </c>
      <c r="AB38" s="635"/>
      <c r="AC38" s="634" t="s">
        <v>53</v>
      </c>
      <c r="AD38" s="635"/>
      <c r="AE38" s="634" t="s">
        <v>54</v>
      </c>
      <c r="AF38" s="636"/>
      <c r="AG38" s="637" t="s">
        <v>55</v>
      </c>
      <c r="AH38" s="623" t="s">
        <v>56</v>
      </c>
      <c r="AI38" s="625" t="s">
        <v>57</v>
      </c>
      <c r="AJ38" s="627" t="s">
        <v>65</v>
      </c>
    </row>
    <row r="39" spans="2:36" ht="80.25" customHeight="1" thickBot="1">
      <c r="B39" s="645"/>
      <c r="C39" s="648"/>
      <c r="D39" s="649"/>
      <c r="E39" s="649"/>
      <c r="F39" s="649"/>
      <c r="G39" s="649"/>
      <c r="H39" s="649"/>
      <c r="I39" s="651"/>
      <c r="J39" s="653" t="s">
        <v>62</v>
      </c>
      <c r="K39" s="653"/>
      <c r="L39" s="655"/>
      <c r="M39" s="640"/>
      <c r="N39" s="642"/>
      <c r="O39" s="21" t="s">
        <v>66</v>
      </c>
      <c r="P39" s="22" t="s">
        <v>67</v>
      </c>
      <c r="Q39" s="23" t="s">
        <v>66</v>
      </c>
      <c r="R39" s="22" t="s">
        <v>67</v>
      </c>
      <c r="S39" s="23" t="s">
        <v>66</v>
      </c>
      <c r="T39" s="22" t="s">
        <v>67</v>
      </c>
      <c r="U39" s="23" t="s">
        <v>66</v>
      </c>
      <c r="V39" s="22" t="s">
        <v>67</v>
      </c>
      <c r="W39" s="23" t="s">
        <v>66</v>
      </c>
      <c r="X39" s="22" t="s">
        <v>67</v>
      </c>
      <c r="Y39" s="23" t="s">
        <v>66</v>
      </c>
      <c r="Z39" s="22" t="s">
        <v>67</v>
      </c>
      <c r="AA39" s="23" t="s">
        <v>66</v>
      </c>
      <c r="AB39" s="22" t="s">
        <v>68</v>
      </c>
      <c r="AC39" s="23" t="s">
        <v>66</v>
      </c>
      <c r="AD39" s="22" t="s">
        <v>68</v>
      </c>
      <c r="AE39" s="23" t="s">
        <v>66</v>
      </c>
      <c r="AF39" s="24" t="s">
        <v>68</v>
      </c>
      <c r="AG39" s="638"/>
      <c r="AH39" s="624"/>
      <c r="AI39" s="626"/>
      <c r="AJ39" s="628"/>
    </row>
    <row r="40" spans="2:36" ht="108" customHeight="1" thickBot="1">
      <c r="B40" s="25" t="s">
        <v>69</v>
      </c>
      <c r="C40" s="629" t="s">
        <v>497</v>
      </c>
      <c r="D40" s="630"/>
      <c r="E40" s="630"/>
      <c r="F40" s="630"/>
      <c r="G40" s="630"/>
      <c r="H40" s="630"/>
      <c r="I40" s="26" t="s">
        <v>498</v>
      </c>
      <c r="J40" s="27">
        <v>0</v>
      </c>
      <c r="K40" s="28">
        <v>4</v>
      </c>
      <c r="L40" s="28"/>
      <c r="M40" s="29"/>
      <c r="N40" s="30"/>
      <c r="O40" s="31">
        <f>SUM(O42,O45,O48,O51)</f>
        <v>0</v>
      </c>
      <c r="P40" s="32">
        <f aca="true" t="shared" si="9" ref="P40:AD40">SUM(P42,P45,P48,P51)</f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>SUM(O40,Q40,S40,U40,W40,Y40,AA40,AC40)</f>
        <v>0</v>
      </c>
      <c r="AF40" s="33">
        <f>SUM(P40,R40,T40,V40,X40,Z40,AB40,AD40)</f>
        <v>0</v>
      </c>
      <c r="AG40" s="34">
        <f>AG42+AG45</f>
        <v>0</v>
      </c>
      <c r="AH40" s="35"/>
      <c r="AI40" s="35"/>
      <c r="AJ40" s="36"/>
    </row>
    <row r="41" spans="2:36" ht="4.5" customHeight="1" thickBot="1">
      <c r="B41" s="631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3"/>
    </row>
    <row r="42" spans="2:36" ht="108" customHeight="1" thickBot="1">
      <c r="B42" s="37" t="s">
        <v>58</v>
      </c>
      <c r="C42" s="38" t="s">
        <v>92</v>
      </c>
      <c r="D42" s="38" t="s">
        <v>59</v>
      </c>
      <c r="E42" s="38" t="s">
        <v>72</v>
      </c>
      <c r="F42" s="38" t="s">
        <v>73</v>
      </c>
      <c r="G42" s="38" t="s">
        <v>74</v>
      </c>
      <c r="H42" s="39" t="s">
        <v>104</v>
      </c>
      <c r="I42" s="40" t="s">
        <v>93</v>
      </c>
      <c r="J42" s="41"/>
      <c r="K42" s="41"/>
      <c r="L42" s="41"/>
      <c r="M42" s="41"/>
      <c r="N42" s="42"/>
      <c r="O42" s="43">
        <f>SUM(O43:O43)</f>
        <v>0</v>
      </c>
      <c r="P42" s="44">
        <f>SUM(P43:P43)</f>
        <v>0</v>
      </c>
      <c r="Q42" s="45">
        <f aca="true" t="shared" si="10" ref="Q42:AA42">SUM(Q43:Q43)</f>
        <v>0</v>
      </c>
      <c r="R42" s="44">
        <f t="shared" si="10"/>
        <v>0</v>
      </c>
      <c r="S42" s="45">
        <f t="shared" si="10"/>
        <v>0</v>
      </c>
      <c r="T42" s="44">
        <f t="shared" si="10"/>
        <v>0</v>
      </c>
      <c r="U42" s="45">
        <f t="shared" si="10"/>
        <v>0</v>
      </c>
      <c r="V42" s="44">
        <f t="shared" si="10"/>
        <v>0</v>
      </c>
      <c r="W42" s="45">
        <f t="shared" si="10"/>
        <v>0</v>
      </c>
      <c r="X42" s="44">
        <f t="shared" si="10"/>
        <v>0</v>
      </c>
      <c r="Y42" s="45">
        <f t="shared" si="10"/>
        <v>0</v>
      </c>
      <c r="Z42" s="44">
        <f t="shared" si="10"/>
        <v>0</v>
      </c>
      <c r="AA42" s="45">
        <f t="shared" si="10"/>
        <v>0</v>
      </c>
      <c r="AB42" s="44">
        <f>SUM(AB43:AB43)</f>
        <v>0</v>
      </c>
      <c r="AC42" s="45">
        <f>SUM(AC43:AC43)</f>
        <v>0</v>
      </c>
      <c r="AD42" s="44">
        <f>SUM(AD43:AD43)</f>
        <v>0</v>
      </c>
      <c r="AE42" s="45">
        <f>SUM(O42,Q42,S42,U42,W42,Y42,AA42,AC42)</f>
        <v>0</v>
      </c>
      <c r="AF42" s="44">
        <f>SUM(P42,R42,T42,V42,X42,Z42,AB42,AD42)</f>
        <v>0</v>
      </c>
      <c r="AG42" s="46">
        <f>SUM(AG43:AG43)</f>
        <v>0</v>
      </c>
      <c r="AH42" s="47"/>
      <c r="AI42" s="47"/>
      <c r="AJ42" s="48"/>
    </row>
    <row r="43" spans="2:36" ht="108" customHeight="1" thickBot="1">
      <c r="B43" s="49" t="s">
        <v>499</v>
      </c>
      <c r="C43" s="50"/>
      <c r="D43" s="51"/>
      <c r="E43" s="51"/>
      <c r="F43" s="52"/>
      <c r="G43" s="51"/>
      <c r="H43" s="53" t="s">
        <v>500</v>
      </c>
      <c r="I43" s="53" t="s">
        <v>501</v>
      </c>
      <c r="J43" s="53">
        <v>0</v>
      </c>
      <c r="K43" s="54">
        <v>2</v>
      </c>
      <c r="L43" s="55"/>
      <c r="M43" s="55"/>
      <c r="N43" s="56"/>
      <c r="O43" s="57"/>
      <c r="P43" s="58"/>
      <c r="Q43" s="59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1"/>
      <c r="AG43" s="62"/>
      <c r="AH43" s="63"/>
      <c r="AI43" s="63"/>
      <c r="AJ43" s="64"/>
    </row>
    <row r="44" spans="2:36" ht="4.5" customHeight="1" thickBot="1">
      <c r="B44" s="620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1"/>
      <c r="AG44" s="621"/>
      <c r="AH44" s="621"/>
      <c r="AI44" s="621"/>
      <c r="AJ44" s="622"/>
    </row>
    <row r="45" spans="2:36" ht="108" customHeight="1" thickBot="1">
      <c r="B45" s="37" t="s">
        <v>58</v>
      </c>
      <c r="C45" s="38" t="s">
        <v>92</v>
      </c>
      <c r="D45" s="38" t="s">
        <v>59</v>
      </c>
      <c r="E45" s="38" t="s">
        <v>91</v>
      </c>
      <c r="F45" s="38" t="s">
        <v>73</v>
      </c>
      <c r="G45" s="38" t="s">
        <v>74</v>
      </c>
      <c r="H45" s="39" t="s">
        <v>104</v>
      </c>
      <c r="I45" s="40" t="s">
        <v>93</v>
      </c>
      <c r="J45" s="38"/>
      <c r="K45" s="65"/>
      <c r="L45" s="65"/>
      <c r="M45" s="41"/>
      <c r="N45" s="42"/>
      <c r="O45" s="43">
        <f>SUM(O46:O46)</f>
        <v>0</v>
      </c>
      <c r="P45" s="44">
        <f>SUM(P46:P46)</f>
        <v>0</v>
      </c>
      <c r="Q45" s="45">
        <f aca="true" t="shared" si="11" ref="Q45:AD45">SUM(Q46:Q46)</f>
        <v>0</v>
      </c>
      <c r="R45" s="44">
        <f t="shared" si="11"/>
        <v>0</v>
      </c>
      <c r="S45" s="45">
        <f t="shared" si="11"/>
        <v>0</v>
      </c>
      <c r="T45" s="44">
        <f t="shared" si="11"/>
        <v>0</v>
      </c>
      <c r="U45" s="45">
        <f t="shared" si="11"/>
        <v>0</v>
      </c>
      <c r="V45" s="44">
        <f t="shared" si="11"/>
        <v>0</v>
      </c>
      <c r="W45" s="45">
        <f t="shared" si="11"/>
        <v>0</v>
      </c>
      <c r="X45" s="44">
        <f t="shared" si="11"/>
        <v>0</v>
      </c>
      <c r="Y45" s="45">
        <f t="shared" si="11"/>
        <v>0</v>
      </c>
      <c r="Z45" s="44">
        <f t="shared" si="11"/>
        <v>0</v>
      </c>
      <c r="AA45" s="45">
        <f t="shared" si="11"/>
        <v>0</v>
      </c>
      <c r="AB45" s="44">
        <f t="shared" si="11"/>
        <v>0</v>
      </c>
      <c r="AC45" s="45">
        <f t="shared" si="11"/>
        <v>0</v>
      </c>
      <c r="AD45" s="44">
        <f t="shared" si="11"/>
        <v>0</v>
      </c>
      <c r="AE45" s="45">
        <f>SUM(O45,Q45,S45,U45,W45,Y45,AA45,AC45)</f>
        <v>0</v>
      </c>
      <c r="AF45" s="44">
        <f>SUM(P45,R45,T45,V45,X45,Z45,AB45,AD45)</f>
        <v>0</v>
      </c>
      <c r="AG45" s="46">
        <f>SUM(AG46:AG46)</f>
        <v>0</v>
      </c>
      <c r="AH45" s="47"/>
      <c r="AI45" s="47"/>
      <c r="AJ45" s="48"/>
    </row>
    <row r="46" spans="2:36" ht="108" customHeight="1" thickBot="1">
      <c r="B46" s="49" t="s">
        <v>475</v>
      </c>
      <c r="C46" s="50"/>
      <c r="D46" s="51"/>
      <c r="E46" s="51"/>
      <c r="F46" s="66"/>
      <c r="G46" s="51"/>
      <c r="H46" s="67" t="s">
        <v>502</v>
      </c>
      <c r="I46" s="68" t="s">
        <v>503</v>
      </c>
      <c r="J46" s="53">
        <v>0</v>
      </c>
      <c r="K46" s="69">
        <v>3</v>
      </c>
      <c r="L46" s="70"/>
      <c r="M46" s="71"/>
      <c r="N46" s="72"/>
      <c r="O46" s="73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74"/>
      <c r="AH46" s="63"/>
      <c r="AI46" s="71"/>
      <c r="AJ46" s="75"/>
    </row>
    <row r="47" spans="2:36" ht="4.5" customHeight="1" thickBot="1">
      <c r="B47" s="620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1"/>
      <c r="AH47" s="621"/>
      <c r="AI47" s="621"/>
      <c r="AJ47" s="622"/>
    </row>
    <row r="48" spans="2:36" ht="108" customHeight="1" thickBot="1">
      <c r="B48" s="37" t="s">
        <v>58</v>
      </c>
      <c r="C48" s="38" t="s">
        <v>92</v>
      </c>
      <c r="D48" s="38" t="s">
        <v>59</v>
      </c>
      <c r="E48" s="38" t="s">
        <v>72</v>
      </c>
      <c r="F48" s="38" t="s">
        <v>73</v>
      </c>
      <c r="G48" s="38" t="s">
        <v>74</v>
      </c>
      <c r="H48" s="39" t="s">
        <v>104</v>
      </c>
      <c r="I48" s="40" t="s">
        <v>93</v>
      </c>
      <c r="J48" s="41"/>
      <c r="K48" s="41"/>
      <c r="L48" s="41"/>
      <c r="M48" s="41"/>
      <c r="N48" s="42"/>
      <c r="O48" s="43">
        <f>SUM(O49:O49)</f>
        <v>0</v>
      </c>
      <c r="P48" s="44">
        <f>SUM(P49:P49)</f>
        <v>0</v>
      </c>
      <c r="Q48" s="45">
        <f aca="true" t="shared" si="12" ref="Q48:AA48">SUM(Q49:Q49)</f>
        <v>0</v>
      </c>
      <c r="R48" s="44">
        <f t="shared" si="12"/>
        <v>0</v>
      </c>
      <c r="S48" s="45">
        <f t="shared" si="12"/>
        <v>0</v>
      </c>
      <c r="T48" s="44">
        <f t="shared" si="12"/>
        <v>0</v>
      </c>
      <c r="U48" s="45">
        <f t="shared" si="12"/>
        <v>0</v>
      </c>
      <c r="V48" s="44">
        <f t="shared" si="12"/>
        <v>0</v>
      </c>
      <c r="W48" s="45">
        <f t="shared" si="12"/>
        <v>0</v>
      </c>
      <c r="X48" s="44">
        <f t="shared" si="12"/>
        <v>0</v>
      </c>
      <c r="Y48" s="45">
        <f t="shared" si="12"/>
        <v>0</v>
      </c>
      <c r="Z48" s="44">
        <f t="shared" si="12"/>
        <v>0</v>
      </c>
      <c r="AA48" s="45">
        <f t="shared" si="12"/>
        <v>0</v>
      </c>
      <c r="AB48" s="44">
        <f>SUM(AB49:AB49)</f>
        <v>0</v>
      </c>
      <c r="AC48" s="45">
        <f>SUM(AC49:AC49)</f>
        <v>0</v>
      </c>
      <c r="AD48" s="44">
        <f>SUM(AD49:AD49)</f>
        <v>0</v>
      </c>
      <c r="AE48" s="45">
        <f>SUM(O48,Q48,S48,U48,W48,Y48,AA48,AC48)</f>
        <v>0</v>
      </c>
      <c r="AF48" s="44">
        <f>SUM(P48,R48,T48,V48,X48,Z48,AB48,AD48)</f>
        <v>0</v>
      </c>
      <c r="AG48" s="46">
        <f>SUM(AG49:AG49)</f>
        <v>0</v>
      </c>
      <c r="AH48" s="47"/>
      <c r="AI48" s="47"/>
      <c r="AJ48" s="48"/>
    </row>
    <row r="49" spans="2:36" ht="108" customHeight="1" thickBot="1">
      <c r="B49" s="49" t="s">
        <v>487</v>
      </c>
      <c r="C49" s="50"/>
      <c r="D49" s="51"/>
      <c r="E49" s="51"/>
      <c r="F49" s="52"/>
      <c r="G49" s="51"/>
      <c r="H49" s="53" t="s">
        <v>504</v>
      </c>
      <c r="I49" s="53" t="s">
        <v>505</v>
      </c>
      <c r="J49" s="53">
        <v>0</v>
      </c>
      <c r="K49" s="54">
        <v>4</v>
      </c>
      <c r="L49" s="55"/>
      <c r="M49" s="55"/>
      <c r="N49" s="56"/>
      <c r="O49" s="57"/>
      <c r="P49" s="58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1"/>
      <c r="AF49" s="61"/>
      <c r="AG49" s="62"/>
      <c r="AH49" s="63"/>
      <c r="AI49" s="63"/>
      <c r="AJ49" s="64"/>
    </row>
    <row r="50" spans="2:36" ht="4.5" customHeight="1" thickBot="1">
      <c r="B50" s="620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22"/>
    </row>
    <row r="51" spans="2:36" ht="108" customHeight="1" thickBot="1">
      <c r="B51" s="37" t="s">
        <v>58</v>
      </c>
      <c r="C51" s="38" t="s">
        <v>92</v>
      </c>
      <c r="D51" s="38" t="s">
        <v>59</v>
      </c>
      <c r="E51" s="38" t="s">
        <v>91</v>
      </c>
      <c r="F51" s="38" t="s">
        <v>73</v>
      </c>
      <c r="G51" s="38" t="s">
        <v>74</v>
      </c>
      <c r="H51" s="39" t="s">
        <v>104</v>
      </c>
      <c r="I51" s="40" t="s">
        <v>93</v>
      </c>
      <c r="J51" s="38"/>
      <c r="K51" s="65"/>
      <c r="L51" s="65"/>
      <c r="M51" s="41"/>
      <c r="N51" s="42"/>
      <c r="O51" s="43">
        <f>SUM(O52:O52)</f>
        <v>0</v>
      </c>
      <c r="P51" s="44">
        <f>SUM(P52:P52)</f>
        <v>0</v>
      </c>
      <c r="Q51" s="45">
        <f aca="true" t="shared" si="13" ref="Q51:AD51">SUM(Q52:Q52)</f>
        <v>0</v>
      </c>
      <c r="R51" s="44">
        <f t="shared" si="13"/>
        <v>0</v>
      </c>
      <c r="S51" s="45">
        <f t="shared" si="13"/>
        <v>0</v>
      </c>
      <c r="T51" s="44">
        <f t="shared" si="13"/>
        <v>0</v>
      </c>
      <c r="U51" s="45">
        <f t="shared" si="13"/>
        <v>0</v>
      </c>
      <c r="V51" s="44">
        <f t="shared" si="13"/>
        <v>0</v>
      </c>
      <c r="W51" s="45">
        <f t="shared" si="13"/>
        <v>0</v>
      </c>
      <c r="X51" s="44">
        <f t="shared" si="13"/>
        <v>0</v>
      </c>
      <c r="Y51" s="45">
        <f t="shared" si="13"/>
        <v>0</v>
      </c>
      <c r="Z51" s="44">
        <f t="shared" si="13"/>
        <v>0</v>
      </c>
      <c r="AA51" s="45">
        <f t="shared" si="13"/>
        <v>0</v>
      </c>
      <c r="AB51" s="44">
        <f t="shared" si="13"/>
        <v>0</v>
      </c>
      <c r="AC51" s="45">
        <f t="shared" si="13"/>
        <v>0</v>
      </c>
      <c r="AD51" s="44">
        <f t="shared" si="13"/>
        <v>0</v>
      </c>
      <c r="AE51" s="45">
        <f>SUM(O51,Q51,S51,U51,W51,Y51,AA51,AC51)</f>
        <v>0</v>
      </c>
      <c r="AF51" s="44">
        <f>SUM(P51,R51,T51,V51,X51,Z51,AB51,AD51)</f>
        <v>0</v>
      </c>
      <c r="AG51" s="46">
        <f>SUM(AG52:AG52)</f>
        <v>0</v>
      </c>
      <c r="AH51" s="47"/>
      <c r="AI51" s="47"/>
      <c r="AJ51" s="48"/>
    </row>
    <row r="52" spans="2:36" ht="108" customHeight="1" thickBot="1">
      <c r="B52" s="49" t="s">
        <v>487</v>
      </c>
      <c r="C52" s="50"/>
      <c r="D52" s="51"/>
      <c r="E52" s="51"/>
      <c r="F52" s="66"/>
      <c r="G52" s="51"/>
      <c r="H52" s="67" t="s">
        <v>506</v>
      </c>
      <c r="I52" s="68" t="s">
        <v>507</v>
      </c>
      <c r="J52" s="53">
        <v>0</v>
      </c>
      <c r="K52" s="69">
        <v>8</v>
      </c>
      <c r="L52" s="70"/>
      <c r="M52" s="71"/>
      <c r="N52" s="72"/>
      <c r="O52" s="73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74"/>
      <c r="AH52" s="63"/>
      <c r="AI52" s="71"/>
      <c r="AJ52" s="75"/>
    </row>
    <row r="53" spans="2:36" ht="62.25" customHeight="1" thickBot="1">
      <c r="B53" s="620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  <c r="AJ53" s="622"/>
    </row>
    <row r="54" spans="2:36" ht="35.25" customHeight="1" thickBot="1">
      <c r="B54" s="656" t="s">
        <v>827</v>
      </c>
      <c r="C54" s="657"/>
      <c r="D54" s="658"/>
      <c r="E54" s="399"/>
      <c r="F54" s="657" t="s">
        <v>790</v>
      </c>
      <c r="G54" s="657"/>
      <c r="H54" s="657"/>
      <c r="I54" s="657"/>
      <c r="J54" s="657"/>
      <c r="K54" s="657"/>
      <c r="L54" s="657"/>
      <c r="M54" s="657"/>
      <c r="N54" s="658"/>
      <c r="O54" s="659" t="s">
        <v>45</v>
      </c>
      <c r="P54" s="660"/>
      <c r="Q54" s="660"/>
      <c r="R54" s="660"/>
      <c r="S54" s="660"/>
      <c r="T54" s="660"/>
      <c r="U54" s="660"/>
      <c r="V54" s="660"/>
      <c r="W54" s="660"/>
      <c r="X54" s="660"/>
      <c r="Y54" s="660"/>
      <c r="Z54" s="660"/>
      <c r="AA54" s="660"/>
      <c r="AB54" s="660"/>
      <c r="AC54" s="660"/>
      <c r="AD54" s="660"/>
      <c r="AE54" s="660"/>
      <c r="AF54" s="661"/>
      <c r="AG54" s="662" t="s">
        <v>46</v>
      </c>
      <c r="AH54" s="663"/>
      <c r="AI54" s="663"/>
      <c r="AJ54" s="664"/>
    </row>
    <row r="55" spans="2:36" ht="35.25" customHeight="1">
      <c r="B55" s="644" t="s">
        <v>61</v>
      </c>
      <c r="C55" s="646" t="s">
        <v>47</v>
      </c>
      <c r="D55" s="647"/>
      <c r="E55" s="647"/>
      <c r="F55" s="647"/>
      <c r="G55" s="647"/>
      <c r="H55" s="647"/>
      <c r="I55" s="650" t="s">
        <v>48</v>
      </c>
      <c r="J55" s="652" t="s">
        <v>62</v>
      </c>
      <c r="K55" s="652" t="s">
        <v>49</v>
      </c>
      <c r="L55" s="654" t="s">
        <v>103</v>
      </c>
      <c r="M55" s="639" t="s">
        <v>63</v>
      </c>
      <c r="N55" s="641" t="s">
        <v>64</v>
      </c>
      <c r="O55" s="643" t="s">
        <v>94</v>
      </c>
      <c r="P55" s="635"/>
      <c r="Q55" s="634" t="s">
        <v>95</v>
      </c>
      <c r="R55" s="635"/>
      <c r="S55" s="634" t="s">
        <v>96</v>
      </c>
      <c r="T55" s="635"/>
      <c r="U55" s="634" t="s">
        <v>52</v>
      </c>
      <c r="V55" s="635"/>
      <c r="W55" s="634" t="s">
        <v>51</v>
      </c>
      <c r="X55" s="635"/>
      <c r="Y55" s="634" t="s">
        <v>97</v>
      </c>
      <c r="Z55" s="635"/>
      <c r="AA55" s="634" t="s">
        <v>50</v>
      </c>
      <c r="AB55" s="635"/>
      <c r="AC55" s="634" t="s">
        <v>53</v>
      </c>
      <c r="AD55" s="635"/>
      <c r="AE55" s="634" t="s">
        <v>54</v>
      </c>
      <c r="AF55" s="636"/>
      <c r="AG55" s="637" t="s">
        <v>55</v>
      </c>
      <c r="AH55" s="623" t="s">
        <v>56</v>
      </c>
      <c r="AI55" s="625" t="s">
        <v>57</v>
      </c>
      <c r="AJ55" s="627" t="s">
        <v>65</v>
      </c>
    </row>
    <row r="56" spans="2:36" ht="80.25" customHeight="1" thickBot="1">
      <c r="B56" s="645"/>
      <c r="C56" s="648"/>
      <c r="D56" s="649"/>
      <c r="E56" s="649"/>
      <c r="F56" s="649"/>
      <c r="G56" s="649"/>
      <c r="H56" s="649"/>
      <c r="I56" s="651"/>
      <c r="J56" s="653" t="s">
        <v>62</v>
      </c>
      <c r="K56" s="653"/>
      <c r="L56" s="655"/>
      <c r="M56" s="640"/>
      <c r="N56" s="642"/>
      <c r="O56" s="21" t="s">
        <v>66</v>
      </c>
      <c r="P56" s="22" t="s">
        <v>67</v>
      </c>
      <c r="Q56" s="23" t="s">
        <v>66</v>
      </c>
      <c r="R56" s="22" t="s">
        <v>67</v>
      </c>
      <c r="S56" s="23" t="s">
        <v>66</v>
      </c>
      <c r="T56" s="22" t="s">
        <v>67</v>
      </c>
      <c r="U56" s="23" t="s">
        <v>66</v>
      </c>
      <c r="V56" s="22" t="s">
        <v>67</v>
      </c>
      <c r="W56" s="23" t="s">
        <v>66</v>
      </c>
      <c r="X56" s="22" t="s">
        <v>67</v>
      </c>
      <c r="Y56" s="23" t="s">
        <v>66</v>
      </c>
      <c r="Z56" s="22" t="s">
        <v>67</v>
      </c>
      <c r="AA56" s="23" t="s">
        <v>66</v>
      </c>
      <c r="AB56" s="22" t="s">
        <v>68</v>
      </c>
      <c r="AC56" s="23" t="s">
        <v>66</v>
      </c>
      <c r="AD56" s="22" t="s">
        <v>68</v>
      </c>
      <c r="AE56" s="23" t="s">
        <v>66</v>
      </c>
      <c r="AF56" s="24" t="s">
        <v>68</v>
      </c>
      <c r="AG56" s="638"/>
      <c r="AH56" s="624"/>
      <c r="AI56" s="626"/>
      <c r="AJ56" s="628"/>
    </row>
    <row r="57" spans="2:36" ht="108" customHeight="1" thickBot="1">
      <c r="B57" s="25" t="s">
        <v>69</v>
      </c>
      <c r="C57" s="629" t="s">
        <v>497</v>
      </c>
      <c r="D57" s="630"/>
      <c r="E57" s="630"/>
      <c r="F57" s="630"/>
      <c r="G57" s="630"/>
      <c r="H57" s="630"/>
      <c r="I57" s="26" t="s">
        <v>498</v>
      </c>
      <c r="J57" s="27">
        <v>0</v>
      </c>
      <c r="K57" s="28">
        <v>4</v>
      </c>
      <c r="L57" s="28"/>
      <c r="M57" s="29"/>
      <c r="N57" s="30"/>
      <c r="O57" s="31" t="e">
        <f>SUM(O59,O62,#REF!)</f>
        <v>#REF!</v>
      </c>
      <c r="P57" s="32" t="e">
        <f>SUM(P59,P62,#REF!)</f>
        <v>#REF!</v>
      </c>
      <c r="Q57" s="32" t="e">
        <f>SUM(Q59,Q62,#REF!)</f>
        <v>#REF!</v>
      </c>
      <c r="R57" s="32" t="e">
        <f>SUM(R59,R62,#REF!)</f>
        <v>#REF!</v>
      </c>
      <c r="S57" s="32" t="e">
        <f>SUM(S59,S62,#REF!)</f>
        <v>#REF!</v>
      </c>
      <c r="T57" s="32" t="e">
        <f>SUM(T59,T62,#REF!)</f>
        <v>#REF!</v>
      </c>
      <c r="U57" s="32" t="e">
        <f>SUM(U59,U62,#REF!)</f>
        <v>#REF!</v>
      </c>
      <c r="V57" s="32" t="e">
        <f>SUM(V59,V62,#REF!)</f>
        <v>#REF!</v>
      </c>
      <c r="W57" s="32" t="e">
        <f>SUM(W59,W62,#REF!)</f>
        <v>#REF!</v>
      </c>
      <c r="X57" s="32" t="e">
        <f>SUM(X59,X62,#REF!)</f>
        <v>#REF!</v>
      </c>
      <c r="Y57" s="32" t="e">
        <f>SUM(Y59,Y62,#REF!)</f>
        <v>#REF!</v>
      </c>
      <c r="Z57" s="32" t="e">
        <f>SUM(Z59,Z62,#REF!)</f>
        <v>#REF!</v>
      </c>
      <c r="AA57" s="32" t="e">
        <f>SUM(AA59,AA62,#REF!)</f>
        <v>#REF!</v>
      </c>
      <c r="AB57" s="32" t="e">
        <f>SUM(AB59,AB62,#REF!)</f>
        <v>#REF!</v>
      </c>
      <c r="AC57" s="32" t="e">
        <f>SUM(AC59,AC62,#REF!)</f>
        <v>#REF!</v>
      </c>
      <c r="AD57" s="32" t="e">
        <f>SUM(AD59,AD62,#REF!)</f>
        <v>#REF!</v>
      </c>
      <c r="AE57" s="32" t="e">
        <f>SUM(O57,Q57,S57,U57,W57,Y57,AA57,AC57)</f>
        <v>#REF!</v>
      </c>
      <c r="AF57" s="33" t="e">
        <f>SUM(P57,R57,T57,V57,X57,Z57,AB57,AD57)</f>
        <v>#REF!</v>
      </c>
      <c r="AG57" s="34">
        <f>AG59+AG62</f>
        <v>0</v>
      </c>
      <c r="AH57" s="35"/>
      <c r="AI57" s="35"/>
      <c r="AJ57" s="36"/>
    </row>
    <row r="58" spans="2:36" ht="4.5" customHeight="1" thickBot="1">
      <c r="B58" s="631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632"/>
      <c r="AE58" s="632"/>
      <c r="AF58" s="632"/>
      <c r="AG58" s="632"/>
      <c r="AH58" s="632"/>
      <c r="AI58" s="632"/>
      <c r="AJ58" s="633"/>
    </row>
    <row r="59" spans="2:36" ht="108" customHeight="1" thickBot="1">
      <c r="B59" s="37" t="s">
        <v>58</v>
      </c>
      <c r="C59" s="38" t="s">
        <v>92</v>
      </c>
      <c r="D59" s="38" t="s">
        <v>59</v>
      </c>
      <c r="E59" s="38" t="s">
        <v>72</v>
      </c>
      <c r="F59" s="38" t="s">
        <v>73</v>
      </c>
      <c r="G59" s="38" t="s">
        <v>74</v>
      </c>
      <c r="H59" s="39" t="s">
        <v>104</v>
      </c>
      <c r="I59" s="40" t="s">
        <v>93</v>
      </c>
      <c r="J59" s="41"/>
      <c r="K59" s="41"/>
      <c r="L59" s="41"/>
      <c r="M59" s="41"/>
      <c r="N59" s="42"/>
      <c r="O59" s="43">
        <f>SUM(O60:O60)</f>
        <v>0</v>
      </c>
      <c r="P59" s="44">
        <f>SUM(P60:P60)</f>
        <v>0</v>
      </c>
      <c r="Q59" s="45">
        <f aca="true" t="shared" si="14" ref="Q59:AA59">SUM(Q60:Q60)</f>
        <v>0</v>
      </c>
      <c r="R59" s="44">
        <f t="shared" si="14"/>
        <v>0</v>
      </c>
      <c r="S59" s="45">
        <f t="shared" si="14"/>
        <v>0</v>
      </c>
      <c r="T59" s="44">
        <f t="shared" si="14"/>
        <v>0</v>
      </c>
      <c r="U59" s="45">
        <f t="shared" si="14"/>
        <v>0</v>
      </c>
      <c r="V59" s="44">
        <f t="shared" si="14"/>
        <v>0</v>
      </c>
      <c r="W59" s="45">
        <f t="shared" si="14"/>
        <v>0</v>
      </c>
      <c r="X59" s="44">
        <f t="shared" si="14"/>
        <v>0</v>
      </c>
      <c r="Y59" s="45">
        <f t="shared" si="14"/>
        <v>0</v>
      </c>
      <c r="Z59" s="44">
        <f t="shared" si="14"/>
        <v>0</v>
      </c>
      <c r="AA59" s="45">
        <f t="shared" si="14"/>
        <v>0</v>
      </c>
      <c r="AB59" s="44">
        <f>SUM(AB60:AB60)</f>
        <v>0</v>
      </c>
      <c r="AC59" s="45">
        <f>SUM(AC60:AC60)</f>
        <v>0</v>
      </c>
      <c r="AD59" s="44">
        <f>SUM(AD60:AD60)</f>
        <v>0</v>
      </c>
      <c r="AE59" s="45">
        <f>SUM(O59,Q59,S59,U59,W59,Y59,AA59,AC59)</f>
        <v>0</v>
      </c>
      <c r="AF59" s="44">
        <f>SUM(P59,R59,T59,V59,X59,Z59,AB59,AD59)</f>
        <v>0</v>
      </c>
      <c r="AG59" s="46">
        <f>SUM(AG60:AG60)</f>
        <v>0</v>
      </c>
      <c r="AH59" s="47"/>
      <c r="AI59" s="47"/>
      <c r="AJ59" s="48"/>
    </row>
    <row r="60" spans="2:36" ht="108" customHeight="1" thickBot="1">
      <c r="B60" s="49" t="s">
        <v>510</v>
      </c>
      <c r="C60" s="50"/>
      <c r="D60" s="51"/>
      <c r="E60" s="51"/>
      <c r="F60" s="52"/>
      <c r="G60" s="51"/>
      <c r="H60" s="53" t="s">
        <v>511</v>
      </c>
      <c r="I60" s="53" t="s">
        <v>512</v>
      </c>
      <c r="J60" s="53">
        <v>0</v>
      </c>
      <c r="K60" s="54">
        <v>1</v>
      </c>
      <c r="L60" s="55"/>
      <c r="M60" s="55"/>
      <c r="N60" s="56"/>
      <c r="O60" s="57"/>
      <c r="P60" s="58"/>
      <c r="Q60" s="59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61"/>
      <c r="AG60" s="62"/>
      <c r="AH60" s="63"/>
      <c r="AI60" s="63"/>
      <c r="AJ60" s="64"/>
    </row>
    <row r="61" spans="2:36" ht="4.5" customHeight="1" thickBot="1">
      <c r="B61" s="620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1"/>
      <c r="AH61" s="621"/>
      <c r="AI61" s="621"/>
      <c r="AJ61" s="622"/>
    </row>
    <row r="62" spans="2:36" ht="108" customHeight="1" thickBot="1">
      <c r="B62" s="37" t="s">
        <v>58</v>
      </c>
      <c r="C62" s="38" t="s">
        <v>92</v>
      </c>
      <c r="D62" s="38" t="s">
        <v>59</v>
      </c>
      <c r="E62" s="38" t="s">
        <v>91</v>
      </c>
      <c r="F62" s="38" t="s">
        <v>73</v>
      </c>
      <c r="G62" s="38" t="s">
        <v>74</v>
      </c>
      <c r="H62" s="39" t="s">
        <v>104</v>
      </c>
      <c r="I62" s="40" t="s">
        <v>93</v>
      </c>
      <c r="J62" s="38"/>
      <c r="K62" s="65"/>
      <c r="L62" s="65"/>
      <c r="M62" s="41"/>
      <c r="N62" s="42"/>
      <c r="O62" s="43">
        <f>SUM(O63:O63)</f>
        <v>0</v>
      </c>
      <c r="P62" s="44">
        <f>SUM(P63:P63)</f>
        <v>0</v>
      </c>
      <c r="Q62" s="45">
        <f aca="true" t="shared" si="15" ref="Q62:AD62">SUM(Q63:Q63)</f>
        <v>0</v>
      </c>
      <c r="R62" s="44">
        <f t="shared" si="15"/>
        <v>0</v>
      </c>
      <c r="S62" s="45">
        <f t="shared" si="15"/>
        <v>0</v>
      </c>
      <c r="T62" s="44">
        <f t="shared" si="15"/>
        <v>0</v>
      </c>
      <c r="U62" s="45">
        <f t="shared" si="15"/>
        <v>0</v>
      </c>
      <c r="V62" s="44">
        <f t="shared" si="15"/>
        <v>0</v>
      </c>
      <c r="W62" s="45">
        <f t="shared" si="15"/>
        <v>0</v>
      </c>
      <c r="X62" s="44">
        <f t="shared" si="15"/>
        <v>0</v>
      </c>
      <c r="Y62" s="45">
        <f t="shared" si="15"/>
        <v>0</v>
      </c>
      <c r="Z62" s="44">
        <f t="shared" si="15"/>
        <v>0</v>
      </c>
      <c r="AA62" s="45">
        <f t="shared" si="15"/>
        <v>0</v>
      </c>
      <c r="AB62" s="44">
        <f t="shared" si="15"/>
        <v>0</v>
      </c>
      <c r="AC62" s="45">
        <f t="shared" si="15"/>
        <v>0</v>
      </c>
      <c r="AD62" s="44">
        <f t="shared" si="15"/>
        <v>0</v>
      </c>
      <c r="AE62" s="45">
        <f>SUM(O62,Q62,S62,U62,W62,Y62,AA62,AC62)</f>
        <v>0</v>
      </c>
      <c r="AF62" s="44">
        <f>SUM(P62,R62,T62,V62,X62,Z62,AB62,AD62)</f>
        <v>0</v>
      </c>
      <c r="AG62" s="46">
        <f>SUM(AG63:AG63)</f>
        <v>0</v>
      </c>
      <c r="AH62" s="47"/>
      <c r="AI62" s="47"/>
      <c r="AJ62" s="48"/>
    </row>
    <row r="63" spans="2:36" ht="108" customHeight="1" thickBot="1">
      <c r="B63" s="49" t="s">
        <v>475</v>
      </c>
      <c r="C63" s="50"/>
      <c r="D63" s="51"/>
      <c r="E63" s="51"/>
      <c r="F63" s="66"/>
      <c r="G63" s="51"/>
      <c r="H63" s="67" t="s">
        <v>513</v>
      </c>
      <c r="I63" s="68" t="s">
        <v>514</v>
      </c>
      <c r="J63" s="53">
        <v>0</v>
      </c>
      <c r="K63" s="69">
        <v>1</v>
      </c>
      <c r="L63" s="70"/>
      <c r="M63" s="71"/>
      <c r="N63" s="72"/>
      <c r="O63" s="73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74"/>
      <c r="AH63" s="63"/>
      <c r="AI63" s="71"/>
      <c r="AJ63" s="75"/>
    </row>
    <row r="64" spans="2:36" ht="42.75" customHeight="1" thickBot="1">
      <c r="B64" s="620"/>
      <c r="C64" s="621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  <c r="Y64" s="621"/>
      <c r="Z64" s="621"/>
      <c r="AA64" s="621"/>
      <c r="AB64" s="621"/>
      <c r="AC64" s="621"/>
      <c r="AD64" s="621"/>
      <c r="AE64" s="621"/>
      <c r="AF64" s="621"/>
      <c r="AG64" s="621"/>
      <c r="AH64" s="621"/>
      <c r="AI64" s="621"/>
      <c r="AJ64" s="622"/>
    </row>
    <row r="65" spans="2:36" ht="4.5" customHeight="1" thickBot="1">
      <c r="B65" s="620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21"/>
      <c r="AA65" s="621"/>
      <c r="AB65" s="621"/>
      <c r="AC65" s="621"/>
      <c r="AD65" s="621"/>
      <c r="AE65" s="621"/>
      <c r="AF65" s="621"/>
      <c r="AG65" s="621"/>
      <c r="AH65" s="621"/>
      <c r="AI65" s="621"/>
      <c r="AJ65" s="622"/>
    </row>
    <row r="66" spans="2:36" ht="35.25" customHeight="1" thickBot="1">
      <c r="B66" s="656" t="s">
        <v>828</v>
      </c>
      <c r="C66" s="657"/>
      <c r="D66" s="658"/>
      <c r="E66" s="399"/>
      <c r="F66" s="657" t="s">
        <v>790</v>
      </c>
      <c r="G66" s="657"/>
      <c r="H66" s="657"/>
      <c r="I66" s="657"/>
      <c r="J66" s="657"/>
      <c r="K66" s="657"/>
      <c r="L66" s="657"/>
      <c r="M66" s="657"/>
      <c r="N66" s="658"/>
      <c r="O66" s="659" t="s">
        <v>45</v>
      </c>
      <c r="P66" s="660"/>
      <c r="Q66" s="660"/>
      <c r="R66" s="660"/>
      <c r="S66" s="660"/>
      <c r="T66" s="660"/>
      <c r="U66" s="660"/>
      <c r="V66" s="660"/>
      <c r="W66" s="660"/>
      <c r="X66" s="660"/>
      <c r="Y66" s="660"/>
      <c r="Z66" s="660"/>
      <c r="AA66" s="660"/>
      <c r="AB66" s="660"/>
      <c r="AC66" s="660"/>
      <c r="AD66" s="660"/>
      <c r="AE66" s="660"/>
      <c r="AF66" s="661"/>
      <c r="AG66" s="662" t="s">
        <v>46</v>
      </c>
      <c r="AH66" s="663"/>
      <c r="AI66" s="663"/>
      <c r="AJ66" s="664"/>
    </row>
    <row r="67" spans="2:36" ht="35.25" customHeight="1">
      <c r="B67" s="644" t="s">
        <v>61</v>
      </c>
      <c r="C67" s="646" t="s">
        <v>47</v>
      </c>
      <c r="D67" s="647"/>
      <c r="E67" s="647"/>
      <c r="F67" s="647"/>
      <c r="G67" s="647"/>
      <c r="H67" s="647"/>
      <c r="I67" s="650" t="s">
        <v>48</v>
      </c>
      <c r="J67" s="652" t="s">
        <v>62</v>
      </c>
      <c r="K67" s="652" t="s">
        <v>49</v>
      </c>
      <c r="L67" s="654" t="s">
        <v>103</v>
      </c>
      <c r="M67" s="639" t="s">
        <v>63</v>
      </c>
      <c r="N67" s="641" t="s">
        <v>64</v>
      </c>
      <c r="O67" s="643" t="s">
        <v>94</v>
      </c>
      <c r="P67" s="635"/>
      <c r="Q67" s="634" t="s">
        <v>95</v>
      </c>
      <c r="R67" s="635"/>
      <c r="S67" s="634" t="s">
        <v>96</v>
      </c>
      <c r="T67" s="635"/>
      <c r="U67" s="634" t="s">
        <v>52</v>
      </c>
      <c r="V67" s="635"/>
      <c r="W67" s="634" t="s">
        <v>51</v>
      </c>
      <c r="X67" s="635"/>
      <c r="Y67" s="634" t="s">
        <v>97</v>
      </c>
      <c r="Z67" s="635"/>
      <c r="AA67" s="634" t="s">
        <v>50</v>
      </c>
      <c r="AB67" s="635"/>
      <c r="AC67" s="634" t="s">
        <v>53</v>
      </c>
      <c r="AD67" s="635"/>
      <c r="AE67" s="634" t="s">
        <v>54</v>
      </c>
      <c r="AF67" s="636"/>
      <c r="AG67" s="637" t="s">
        <v>55</v>
      </c>
      <c r="AH67" s="623" t="s">
        <v>56</v>
      </c>
      <c r="AI67" s="625" t="s">
        <v>57</v>
      </c>
      <c r="AJ67" s="627" t="s">
        <v>65</v>
      </c>
    </row>
    <row r="68" spans="2:36" ht="80.25" customHeight="1" thickBot="1">
      <c r="B68" s="645"/>
      <c r="C68" s="648"/>
      <c r="D68" s="649"/>
      <c r="E68" s="649"/>
      <c r="F68" s="649"/>
      <c r="G68" s="649"/>
      <c r="H68" s="649"/>
      <c r="I68" s="651"/>
      <c r="J68" s="653" t="s">
        <v>62</v>
      </c>
      <c r="K68" s="653"/>
      <c r="L68" s="655"/>
      <c r="M68" s="640"/>
      <c r="N68" s="642"/>
      <c r="O68" s="21" t="s">
        <v>66</v>
      </c>
      <c r="P68" s="22" t="s">
        <v>67</v>
      </c>
      <c r="Q68" s="23" t="s">
        <v>66</v>
      </c>
      <c r="R68" s="22" t="s">
        <v>67</v>
      </c>
      <c r="S68" s="23" t="s">
        <v>66</v>
      </c>
      <c r="T68" s="22" t="s">
        <v>67</v>
      </c>
      <c r="U68" s="23" t="s">
        <v>66</v>
      </c>
      <c r="V68" s="22" t="s">
        <v>67</v>
      </c>
      <c r="W68" s="23" t="s">
        <v>66</v>
      </c>
      <c r="X68" s="22" t="s">
        <v>67</v>
      </c>
      <c r="Y68" s="23" t="s">
        <v>66</v>
      </c>
      <c r="Z68" s="22" t="s">
        <v>67</v>
      </c>
      <c r="AA68" s="23" t="s">
        <v>66</v>
      </c>
      <c r="AB68" s="22" t="s">
        <v>68</v>
      </c>
      <c r="AC68" s="23" t="s">
        <v>66</v>
      </c>
      <c r="AD68" s="22" t="s">
        <v>68</v>
      </c>
      <c r="AE68" s="23" t="s">
        <v>66</v>
      </c>
      <c r="AF68" s="24" t="s">
        <v>68</v>
      </c>
      <c r="AG68" s="638"/>
      <c r="AH68" s="624"/>
      <c r="AI68" s="626"/>
      <c r="AJ68" s="628"/>
    </row>
    <row r="69" spans="2:36" ht="108" customHeight="1" thickBot="1">
      <c r="B69" s="25" t="s">
        <v>69</v>
      </c>
      <c r="C69" s="629" t="s">
        <v>517</v>
      </c>
      <c r="D69" s="630"/>
      <c r="E69" s="630"/>
      <c r="F69" s="630"/>
      <c r="G69" s="630"/>
      <c r="H69" s="630"/>
      <c r="I69" s="26" t="s">
        <v>518</v>
      </c>
      <c r="J69" s="27">
        <v>0</v>
      </c>
      <c r="K69" s="28">
        <v>50</v>
      </c>
      <c r="L69" s="28"/>
      <c r="M69" s="29"/>
      <c r="N69" s="30"/>
      <c r="O69" s="31">
        <f>SUM(O71,O74,O77)</f>
        <v>0</v>
      </c>
      <c r="P69" s="32">
        <f aca="true" t="shared" si="16" ref="P69:AD69">SUM(P71,P74,P77)</f>
        <v>0</v>
      </c>
      <c r="Q69" s="32">
        <f t="shared" si="16"/>
        <v>0</v>
      </c>
      <c r="R69" s="32">
        <f t="shared" si="16"/>
        <v>0</v>
      </c>
      <c r="S69" s="32">
        <f t="shared" si="16"/>
        <v>0</v>
      </c>
      <c r="T69" s="32">
        <f t="shared" si="16"/>
        <v>0</v>
      </c>
      <c r="U69" s="32">
        <f t="shared" si="16"/>
        <v>0</v>
      </c>
      <c r="V69" s="32">
        <f t="shared" si="16"/>
        <v>0</v>
      </c>
      <c r="W69" s="32">
        <f t="shared" si="16"/>
        <v>0</v>
      </c>
      <c r="X69" s="32">
        <f t="shared" si="16"/>
        <v>0</v>
      </c>
      <c r="Y69" s="32">
        <f t="shared" si="16"/>
        <v>0</v>
      </c>
      <c r="Z69" s="32">
        <f t="shared" si="16"/>
        <v>0</v>
      </c>
      <c r="AA69" s="32">
        <f t="shared" si="16"/>
        <v>0</v>
      </c>
      <c r="AB69" s="32">
        <f t="shared" si="16"/>
        <v>0</v>
      </c>
      <c r="AC69" s="32">
        <f t="shared" si="16"/>
        <v>0</v>
      </c>
      <c r="AD69" s="32">
        <f t="shared" si="16"/>
        <v>0</v>
      </c>
      <c r="AE69" s="32">
        <f>SUM(O69,Q69,S69,U69,W69,Y69,AA69,AC69)</f>
        <v>0</v>
      </c>
      <c r="AF69" s="33">
        <f>SUM(P69,R69,T69,V69,X69,Z69,AB69,AD69)</f>
        <v>0</v>
      </c>
      <c r="AG69" s="34">
        <f>AG71+AG74</f>
        <v>0</v>
      </c>
      <c r="AH69" s="35"/>
      <c r="AI69" s="35"/>
      <c r="AJ69" s="36"/>
    </row>
    <row r="70" spans="2:36" ht="4.5" customHeight="1" thickBot="1">
      <c r="B70" s="631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632"/>
      <c r="AA70" s="632"/>
      <c r="AB70" s="632"/>
      <c r="AC70" s="632"/>
      <c r="AD70" s="632"/>
      <c r="AE70" s="632"/>
      <c r="AF70" s="632"/>
      <c r="AG70" s="632"/>
      <c r="AH70" s="632"/>
      <c r="AI70" s="632"/>
      <c r="AJ70" s="633"/>
    </row>
    <row r="71" spans="2:36" ht="108" customHeight="1" thickBot="1">
      <c r="B71" s="37" t="s">
        <v>58</v>
      </c>
      <c r="C71" s="38" t="s">
        <v>92</v>
      </c>
      <c r="D71" s="38" t="s">
        <v>59</v>
      </c>
      <c r="E71" s="38" t="s">
        <v>72</v>
      </c>
      <c r="F71" s="38" t="s">
        <v>73</v>
      </c>
      <c r="G71" s="38" t="s">
        <v>74</v>
      </c>
      <c r="H71" s="39" t="s">
        <v>104</v>
      </c>
      <c r="I71" s="40" t="s">
        <v>93</v>
      </c>
      <c r="J71" s="41"/>
      <c r="K71" s="41"/>
      <c r="L71" s="41"/>
      <c r="M71" s="41"/>
      <c r="N71" s="42"/>
      <c r="O71" s="43">
        <f>SUM(O72:O72)</f>
        <v>0</v>
      </c>
      <c r="P71" s="44">
        <f>SUM(P72:P72)</f>
        <v>0</v>
      </c>
      <c r="Q71" s="45">
        <f aca="true" t="shared" si="17" ref="Q71:AA71">SUM(Q72:Q72)</f>
        <v>0</v>
      </c>
      <c r="R71" s="44">
        <f t="shared" si="17"/>
        <v>0</v>
      </c>
      <c r="S71" s="45">
        <f t="shared" si="17"/>
        <v>0</v>
      </c>
      <c r="T71" s="44">
        <f t="shared" si="17"/>
        <v>0</v>
      </c>
      <c r="U71" s="45">
        <f t="shared" si="17"/>
        <v>0</v>
      </c>
      <c r="V71" s="44">
        <f t="shared" si="17"/>
        <v>0</v>
      </c>
      <c r="W71" s="45">
        <f t="shared" si="17"/>
        <v>0</v>
      </c>
      <c r="X71" s="44">
        <f t="shared" si="17"/>
        <v>0</v>
      </c>
      <c r="Y71" s="45">
        <f t="shared" si="17"/>
        <v>0</v>
      </c>
      <c r="Z71" s="44">
        <f t="shared" si="17"/>
        <v>0</v>
      </c>
      <c r="AA71" s="45">
        <f t="shared" si="17"/>
        <v>0</v>
      </c>
      <c r="AB71" s="44">
        <f>SUM(AB72:AB72)</f>
        <v>0</v>
      </c>
      <c r="AC71" s="45">
        <f>SUM(AC72:AC72)</f>
        <v>0</v>
      </c>
      <c r="AD71" s="44">
        <f>SUM(AD72:AD72)</f>
        <v>0</v>
      </c>
      <c r="AE71" s="45">
        <f>SUM(O71,Q71,S71,U71,W71,Y71,AA71,AC71)</f>
        <v>0</v>
      </c>
      <c r="AF71" s="44">
        <f>SUM(P71,R71,T71,V71,X71,Z71,AB71,AD71)</f>
        <v>0</v>
      </c>
      <c r="AG71" s="46">
        <f>SUM(AG72:AG72)</f>
        <v>0</v>
      </c>
      <c r="AH71" s="47"/>
      <c r="AI71" s="47"/>
      <c r="AJ71" s="48"/>
    </row>
    <row r="72" spans="2:36" ht="108" customHeight="1" thickBot="1">
      <c r="B72" s="49" t="s">
        <v>475</v>
      </c>
      <c r="C72" s="50"/>
      <c r="D72" s="51"/>
      <c r="E72" s="51"/>
      <c r="F72" s="52"/>
      <c r="G72" s="51"/>
      <c r="H72" s="53" t="s">
        <v>519</v>
      </c>
      <c r="I72" s="53" t="s">
        <v>520</v>
      </c>
      <c r="J72" s="53">
        <v>0</v>
      </c>
      <c r="K72" s="54">
        <v>50</v>
      </c>
      <c r="L72" s="55"/>
      <c r="M72" s="55"/>
      <c r="N72" s="56"/>
      <c r="O72" s="57"/>
      <c r="P72" s="58"/>
      <c r="Q72" s="59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61"/>
      <c r="AG72" s="62"/>
      <c r="AH72" s="63"/>
      <c r="AI72" s="63"/>
      <c r="AJ72" s="64"/>
    </row>
    <row r="73" spans="2:36" ht="4.5" customHeight="1" thickBot="1">
      <c r="B73" s="620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621"/>
      <c r="X73" s="621"/>
      <c r="Y73" s="621"/>
      <c r="Z73" s="621"/>
      <c r="AA73" s="621"/>
      <c r="AB73" s="621"/>
      <c r="AC73" s="621"/>
      <c r="AD73" s="621"/>
      <c r="AE73" s="621"/>
      <c r="AF73" s="621"/>
      <c r="AG73" s="621"/>
      <c r="AH73" s="621"/>
      <c r="AI73" s="621"/>
      <c r="AJ73" s="622"/>
    </row>
    <row r="74" spans="2:36" ht="108" customHeight="1" hidden="1" thickBot="1">
      <c r="B74" s="37" t="s">
        <v>58</v>
      </c>
      <c r="C74" s="38" t="s">
        <v>92</v>
      </c>
      <c r="D74" s="38" t="s">
        <v>59</v>
      </c>
      <c r="E74" s="38" t="s">
        <v>91</v>
      </c>
      <c r="F74" s="38" t="s">
        <v>73</v>
      </c>
      <c r="G74" s="38" t="s">
        <v>74</v>
      </c>
      <c r="H74" s="39" t="s">
        <v>104</v>
      </c>
      <c r="I74" s="40" t="s">
        <v>93</v>
      </c>
      <c r="J74" s="38"/>
      <c r="K74" s="65"/>
      <c r="L74" s="65"/>
      <c r="M74" s="41"/>
      <c r="N74" s="42"/>
      <c r="O74" s="43">
        <f>SUM(O75:O75)</f>
        <v>0</v>
      </c>
      <c r="P74" s="44">
        <f>SUM(P75:P75)</f>
        <v>0</v>
      </c>
      <c r="Q74" s="45">
        <f aca="true" t="shared" si="18" ref="Q74:AD74">SUM(Q75:Q75)</f>
        <v>0</v>
      </c>
      <c r="R74" s="44">
        <f t="shared" si="18"/>
        <v>0</v>
      </c>
      <c r="S74" s="45">
        <f t="shared" si="18"/>
        <v>0</v>
      </c>
      <c r="T74" s="44">
        <f t="shared" si="18"/>
        <v>0</v>
      </c>
      <c r="U74" s="45">
        <f t="shared" si="18"/>
        <v>0</v>
      </c>
      <c r="V74" s="44">
        <f t="shared" si="18"/>
        <v>0</v>
      </c>
      <c r="W74" s="45">
        <f t="shared" si="18"/>
        <v>0</v>
      </c>
      <c r="X74" s="44">
        <f t="shared" si="18"/>
        <v>0</v>
      </c>
      <c r="Y74" s="45">
        <f t="shared" si="18"/>
        <v>0</v>
      </c>
      <c r="Z74" s="44">
        <f t="shared" si="18"/>
        <v>0</v>
      </c>
      <c r="AA74" s="45">
        <f t="shared" si="18"/>
        <v>0</v>
      </c>
      <c r="AB74" s="44">
        <f t="shared" si="18"/>
        <v>0</v>
      </c>
      <c r="AC74" s="45">
        <f t="shared" si="18"/>
        <v>0</v>
      </c>
      <c r="AD74" s="44">
        <f t="shared" si="18"/>
        <v>0</v>
      </c>
      <c r="AE74" s="45">
        <f>SUM(O74,Q74,S74,U74,W74,Y74,AA74,AC74)</f>
        <v>0</v>
      </c>
      <c r="AF74" s="44">
        <f>SUM(P74,R74,T74,V74,X74,Z74,AB74,AD74)</f>
        <v>0</v>
      </c>
      <c r="AG74" s="46">
        <f>SUM(AG75:AG75)</f>
        <v>0</v>
      </c>
      <c r="AH74" s="47"/>
      <c r="AI74" s="47"/>
      <c r="AJ74" s="48"/>
    </row>
    <row r="75" spans="2:36" ht="108" customHeight="1" hidden="1" thickBot="1">
      <c r="B75" s="49"/>
      <c r="C75" s="50"/>
      <c r="D75" s="51"/>
      <c r="E75" s="51"/>
      <c r="F75" s="66"/>
      <c r="G75" s="51"/>
      <c r="H75" s="67"/>
      <c r="I75" s="68"/>
      <c r="J75" s="53"/>
      <c r="K75" s="69"/>
      <c r="L75" s="70"/>
      <c r="M75" s="71"/>
      <c r="N75" s="72"/>
      <c r="O75" s="73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74"/>
      <c r="AH75" s="63"/>
      <c r="AI75" s="71"/>
      <c r="AJ75" s="75"/>
    </row>
    <row r="76" spans="2:36" ht="4.5" customHeight="1" hidden="1" thickBot="1">
      <c r="B76" s="620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1"/>
      <c r="AH76" s="621"/>
      <c r="AI76" s="621"/>
      <c r="AJ76" s="622"/>
    </row>
    <row r="77" spans="2:36" ht="108" customHeight="1" hidden="1" thickBot="1">
      <c r="B77" s="37" t="s">
        <v>58</v>
      </c>
      <c r="C77" s="38" t="s">
        <v>92</v>
      </c>
      <c r="D77" s="38" t="s">
        <v>59</v>
      </c>
      <c r="E77" s="38" t="s">
        <v>72</v>
      </c>
      <c r="F77" s="38" t="s">
        <v>73</v>
      </c>
      <c r="G77" s="38" t="s">
        <v>74</v>
      </c>
      <c r="H77" s="39" t="s">
        <v>104</v>
      </c>
      <c r="I77" s="40" t="s">
        <v>93</v>
      </c>
      <c r="J77" s="41"/>
      <c r="K77" s="41"/>
      <c r="L77" s="41"/>
      <c r="M77" s="41"/>
      <c r="N77" s="42"/>
      <c r="O77" s="43">
        <f>SUM(O78:O78)</f>
        <v>0</v>
      </c>
      <c r="P77" s="44">
        <f>SUM(P78:P78)</f>
        <v>0</v>
      </c>
      <c r="Q77" s="45">
        <f aca="true" t="shared" si="19" ref="Q77:AA77">SUM(Q78:Q78)</f>
        <v>0</v>
      </c>
      <c r="R77" s="44">
        <f t="shared" si="19"/>
        <v>0</v>
      </c>
      <c r="S77" s="45">
        <f t="shared" si="19"/>
        <v>0</v>
      </c>
      <c r="T77" s="44">
        <f t="shared" si="19"/>
        <v>0</v>
      </c>
      <c r="U77" s="45">
        <f t="shared" si="19"/>
        <v>0</v>
      </c>
      <c r="V77" s="44">
        <f t="shared" si="19"/>
        <v>0</v>
      </c>
      <c r="W77" s="45">
        <f t="shared" si="19"/>
        <v>0</v>
      </c>
      <c r="X77" s="44">
        <f t="shared" si="19"/>
        <v>0</v>
      </c>
      <c r="Y77" s="45">
        <f t="shared" si="19"/>
        <v>0</v>
      </c>
      <c r="Z77" s="44">
        <f t="shared" si="19"/>
        <v>0</v>
      </c>
      <c r="AA77" s="45">
        <f t="shared" si="19"/>
        <v>0</v>
      </c>
      <c r="AB77" s="44">
        <f>SUM(AB78:AB78)</f>
        <v>0</v>
      </c>
      <c r="AC77" s="45">
        <f>SUM(AC78:AC78)</f>
        <v>0</v>
      </c>
      <c r="AD77" s="44">
        <f>SUM(AD78:AD78)</f>
        <v>0</v>
      </c>
      <c r="AE77" s="45">
        <f>SUM(O77,Q77,S77,U77,W77,Y77,AA77,AC77)</f>
        <v>0</v>
      </c>
      <c r="AF77" s="44">
        <f>SUM(P77,R77,T77,V77,X77,Z77,AB77,AD77)</f>
        <v>0</v>
      </c>
      <c r="AG77" s="46">
        <f>SUM(AG78:AG78)</f>
        <v>0</v>
      </c>
      <c r="AH77" s="47"/>
      <c r="AI77" s="47"/>
      <c r="AJ77" s="48"/>
    </row>
    <row r="78" spans="2:36" ht="108" customHeight="1" hidden="1" thickBot="1">
      <c r="B78" s="49"/>
      <c r="C78" s="50"/>
      <c r="D78" s="51"/>
      <c r="E78" s="51"/>
      <c r="F78" s="52"/>
      <c r="G78" s="51"/>
      <c r="H78" s="53"/>
      <c r="I78" s="53"/>
      <c r="J78" s="53"/>
      <c r="K78" s="54"/>
      <c r="L78" s="55"/>
      <c r="M78" s="55"/>
      <c r="N78" s="56"/>
      <c r="O78" s="57"/>
      <c r="P78" s="58"/>
      <c r="Q78" s="59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1"/>
      <c r="AF78" s="61"/>
      <c r="AG78" s="62"/>
      <c r="AH78" s="63"/>
      <c r="AI78" s="63"/>
      <c r="AJ78" s="64"/>
    </row>
    <row r="79" spans="2:36" ht="4.5" customHeight="1" hidden="1" thickBot="1">
      <c r="B79" s="620"/>
      <c r="C79" s="621"/>
      <c r="D79" s="621"/>
      <c r="E79" s="621"/>
      <c r="F79" s="621"/>
      <c r="G79" s="621"/>
      <c r="H79" s="621"/>
      <c r="I79" s="621"/>
      <c r="J79" s="621"/>
      <c r="K79" s="621"/>
      <c r="L79" s="621"/>
      <c r="M79" s="621"/>
      <c r="N79" s="621"/>
      <c r="O79" s="621"/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21"/>
      <c r="AC79" s="621"/>
      <c r="AD79" s="621"/>
      <c r="AE79" s="621"/>
      <c r="AF79" s="621"/>
      <c r="AG79" s="621"/>
      <c r="AH79" s="621"/>
      <c r="AI79" s="621"/>
      <c r="AJ79" s="622"/>
    </row>
    <row r="80" spans="2:36" ht="35.25" customHeight="1" hidden="1" thickBot="1">
      <c r="B80" s="656" t="s">
        <v>101</v>
      </c>
      <c r="C80" s="657"/>
      <c r="D80" s="658"/>
      <c r="E80" s="399"/>
      <c r="F80" s="657" t="s">
        <v>102</v>
      </c>
      <c r="G80" s="657"/>
      <c r="H80" s="657"/>
      <c r="I80" s="657"/>
      <c r="J80" s="657"/>
      <c r="K80" s="657"/>
      <c r="L80" s="657"/>
      <c r="M80" s="657"/>
      <c r="N80" s="658"/>
      <c r="O80" s="659" t="s">
        <v>45</v>
      </c>
      <c r="P80" s="660"/>
      <c r="Q80" s="660"/>
      <c r="R80" s="660"/>
      <c r="S80" s="660"/>
      <c r="T80" s="660"/>
      <c r="U80" s="660"/>
      <c r="V80" s="660"/>
      <c r="W80" s="660"/>
      <c r="X80" s="660"/>
      <c r="Y80" s="660"/>
      <c r="Z80" s="660"/>
      <c r="AA80" s="660"/>
      <c r="AB80" s="660"/>
      <c r="AC80" s="660"/>
      <c r="AD80" s="660"/>
      <c r="AE80" s="660"/>
      <c r="AF80" s="661"/>
      <c r="AG80" s="662" t="s">
        <v>46</v>
      </c>
      <c r="AH80" s="663"/>
      <c r="AI80" s="663"/>
      <c r="AJ80" s="664"/>
    </row>
    <row r="81" spans="2:36" ht="35.25" customHeight="1" hidden="1">
      <c r="B81" s="644" t="s">
        <v>61</v>
      </c>
      <c r="C81" s="646" t="s">
        <v>47</v>
      </c>
      <c r="D81" s="647"/>
      <c r="E81" s="647"/>
      <c r="F81" s="647"/>
      <c r="G81" s="647"/>
      <c r="H81" s="647"/>
      <c r="I81" s="650" t="s">
        <v>48</v>
      </c>
      <c r="J81" s="652" t="s">
        <v>62</v>
      </c>
      <c r="K81" s="652" t="s">
        <v>49</v>
      </c>
      <c r="L81" s="654" t="s">
        <v>103</v>
      </c>
      <c r="M81" s="639" t="s">
        <v>63</v>
      </c>
      <c r="N81" s="641" t="s">
        <v>64</v>
      </c>
      <c r="O81" s="643" t="s">
        <v>94</v>
      </c>
      <c r="P81" s="635"/>
      <c r="Q81" s="634" t="s">
        <v>95</v>
      </c>
      <c r="R81" s="635"/>
      <c r="S81" s="634" t="s">
        <v>96</v>
      </c>
      <c r="T81" s="635"/>
      <c r="U81" s="634" t="s">
        <v>52</v>
      </c>
      <c r="V81" s="635"/>
      <c r="W81" s="634" t="s">
        <v>51</v>
      </c>
      <c r="X81" s="635"/>
      <c r="Y81" s="634" t="s">
        <v>97</v>
      </c>
      <c r="Z81" s="635"/>
      <c r="AA81" s="634" t="s">
        <v>50</v>
      </c>
      <c r="AB81" s="635"/>
      <c r="AC81" s="634" t="s">
        <v>53</v>
      </c>
      <c r="AD81" s="635"/>
      <c r="AE81" s="634" t="s">
        <v>54</v>
      </c>
      <c r="AF81" s="636"/>
      <c r="AG81" s="637" t="s">
        <v>55</v>
      </c>
      <c r="AH81" s="623" t="s">
        <v>56</v>
      </c>
      <c r="AI81" s="625" t="s">
        <v>57</v>
      </c>
      <c r="AJ81" s="627" t="s">
        <v>65</v>
      </c>
    </row>
    <row r="82" spans="2:36" ht="80.25" customHeight="1" hidden="1" thickBot="1">
      <c r="B82" s="645"/>
      <c r="C82" s="648"/>
      <c r="D82" s="649"/>
      <c r="E82" s="649"/>
      <c r="F82" s="649"/>
      <c r="G82" s="649"/>
      <c r="H82" s="649"/>
      <c r="I82" s="651"/>
      <c r="J82" s="653" t="s">
        <v>62</v>
      </c>
      <c r="K82" s="653"/>
      <c r="L82" s="655"/>
      <c r="M82" s="640"/>
      <c r="N82" s="642"/>
      <c r="O82" s="21" t="s">
        <v>66</v>
      </c>
      <c r="P82" s="22" t="s">
        <v>67</v>
      </c>
      <c r="Q82" s="23" t="s">
        <v>66</v>
      </c>
      <c r="R82" s="22" t="s">
        <v>67</v>
      </c>
      <c r="S82" s="23" t="s">
        <v>66</v>
      </c>
      <c r="T82" s="22" t="s">
        <v>67</v>
      </c>
      <c r="U82" s="23" t="s">
        <v>66</v>
      </c>
      <c r="V82" s="22" t="s">
        <v>67</v>
      </c>
      <c r="W82" s="23" t="s">
        <v>66</v>
      </c>
      <c r="X82" s="22" t="s">
        <v>67</v>
      </c>
      <c r="Y82" s="23" t="s">
        <v>66</v>
      </c>
      <c r="Z82" s="22" t="s">
        <v>67</v>
      </c>
      <c r="AA82" s="23" t="s">
        <v>66</v>
      </c>
      <c r="AB82" s="22" t="s">
        <v>68</v>
      </c>
      <c r="AC82" s="23" t="s">
        <v>66</v>
      </c>
      <c r="AD82" s="22" t="s">
        <v>68</v>
      </c>
      <c r="AE82" s="23" t="s">
        <v>66</v>
      </c>
      <c r="AF82" s="24" t="s">
        <v>68</v>
      </c>
      <c r="AG82" s="638"/>
      <c r="AH82" s="624"/>
      <c r="AI82" s="626"/>
      <c r="AJ82" s="628"/>
    </row>
    <row r="83" spans="2:36" ht="108" customHeight="1" hidden="1" thickBot="1">
      <c r="B83" s="25" t="s">
        <v>69</v>
      </c>
      <c r="C83" s="629" t="s">
        <v>70</v>
      </c>
      <c r="D83" s="630"/>
      <c r="E83" s="630"/>
      <c r="F83" s="630"/>
      <c r="G83" s="630"/>
      <c r="H83" s="630"/>
      <c r="I83" s="26" t="s">
        <v>71</v>
      </c>
      <c r="J83" s="27"/>
      <c r="K83" s="28"/>
      <c r="L83" s="28"/>
      <c r="M83" s="29"/>
      <c r="N83" s="30"/>
      <c r="O83" s="31">
        <f>O85+O88</f>
        <v>0</v>
      </c>
      <c r="P83" s="32">
        <f aca="true" t="shared" si="20" ref="P83:AD83">P85+P88</f>
        <v>0</v>
      </c>
      <c r="Q83" s="32">
        <f t="shared" si="20"/>
        <v>0</v>
      </c>
      <c r="R83" s="32">
        <f t="shared" si="20"/>
        <v>0</v>
      </c>
      <c r="S83" s="32">
        <f t="shared" si="20"/>
        <v>0</v>
      </c>
      <c r="T83" s="32">
        <f t="shared" si="20"/>
        <v>0</v>
      </c>
      <c r="U83" s="32">
        <f t="shared" si="20"/>
        <v>0</v>
      </c>
      <c r="V83" s="32">
        <f t="shared" si="20"/>
        <v>0</v>
      </c>
      <c r="W83" s="32">
        <f t="shared" si="20"/>
        <v>0</v>
      </c>
      <c r="X83" s="32">
        <f t="shared" si="20"/>
        <v>0</v>
      </c>
      <c r="Y83" s="32">
        <f t="shared" si="20"/>
        <v>0</v>
      </c>
      <c r="Z83" s="32">
        <f t="shared" si="20"/>
        <v>0</v>
      </c>
      <c r="AA83" s="32">
        <f t="shared" si="20"/>
        <v>0</v>
      </c>
      <c r="AB83" s="32">
        <f t="shared" si="20"/>
        <v>0</v>
      </c>
      <c r="AC83" s="32">
        <f t="shared" si="20"/>
        <v>0</v>
      </c>
      <c r="AD83" s="32">
        <f t="shared" si="20"/>
        <v>0</v>
      </c>
      <c r="AE83" s="32">
        <f>SUM(O83,Q83,S83,U83,W83,Y83,AA83,AC83)</f>
        <v>0</v>
      </c>
      <c r="AF83" s="33">
        <f>SUM(P83,R83,T83,V83,X83,Z83,AB83,AD83)</f>
        <v>0</v>
      </c>
      <c r="AG83" s="34">
        <f>AG85+AG88</f>
        <v>0</v>
      </c>
      <c r="AH83" s="35"/>
      <c r="AI83" s="35"/>
      <c r="AJ83" s="36"/>
    </row>
    <row r="84" spans="2:36" ht="4.5" customHeight="1" hidden="1" thickBot="1">
      <c r="B84" s="631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632"/>
      <c r="AA84" s="632"/>
      <c r="AB84" s="632"/>
      <c r="AC84" s="632"/>
      <c r="AD84" s="632"/>
      <c r="AE84" s="632"/>
      <c r="AF84" s="632"/>
      <c r="AG84" s="632"/>
      <c r="AH84" s="632"/>
      <c r="AI84" s="632"/>
      <c r="AJ84" s="633"/>
    </row>
    <row r="85" spans="2:36" ht="108" customHeight="1" hidden="1" thickBot="1">
      <c r="B85" s="37" t="s">
        <v>58</v>
      </c>
      <c r="C85" s="38" t="s">
        <v>92</v>
      </c>
      <c r="D85" s="38" t="s">
        <v>59</v>
      </c>
      <c r="E85" s="38" t="s">
        <v>72</v>
      </c>
      <c r="F85" s="38" t="s">
        <v>73</v>
      </c>
      <c r="G85" s="38" t="s">
        <v>74</v>
      </c>
      <c r="H85" s="39" t="s">
        <v>104</v>
      </c>
      <c r="I85" s="40" t="s">
        <v>93</v>
      </c>
      <c r="J85" s="41"/>
      <c r="K85" s="41"/>
      <c r="L85" s="41"/>
      <c r="M85" s="41"/>
      <c r="N85" s="42"/>
      <c r="O85" s="43">
        <f>SUM(O86:O86)</f>
        <v>0</v>
      </c>
      <c r="P85" s="44">
        <f>SUM(P86:P86)</f>
        <v>0</v>
      </c>
      <c r="Q85" s="45">
        <f aca="true" t="shared" si="21" ref="Q85:AD85">SUM(Q86:Q86)</f>
        <v>0</v>
      </c>
      <c r="R85" s="44">
        <f t="shared" si="21"/>
        <v>0</v>
      </c>
      <c r="S85" s="45">
        <f t="shared" si="21"/>
        <v>0</v>
      </c>
      <c r="T85" s="44">
        <f t="shared" si="21"/>
        <v>0</v>
      </c>
      <c r="U85" s="45">
        <f t="shared" si="21"/>
        <v>0</v>
      </c>
      <c r="V85" s="44">
        <f t="shared" si="21"/>
        <v>0</v>
      </c>
      <c r="W85" s="45">
        <f t="shared" si="21"/>
        <v>0</v>
      </c>
      <c r="X85" s="44">
        <f t="shared" si="21"/>
        <v>0</v>
      </c>
      <c r="Y85" s="45">
        <f t="shared" si="21"/>
        <v>0</v>
      </c>
      <c r="Z85" s="44">
        <f t="shared" si="21"/>
        <v>0</v>
      </c>
      <c r="AA85" s="45">
        <f t="shared" si="21"/>
        <v>0</v>
      </c>
      <c r="AB85" s="44">
        <f>SUM(AB86:AB86)</f>
        <v>0</v>
      </c>
      <c r="AC85" s="45">
        <f t="shared" si="21"/>
        <v>0</v>
      </c>
      <c r="AD85" s="44">
        <f t="shared" si="21"/>
        <v>0</v>
      </c>
      <c r="AE85" s="45">
        <f>SUM(O85,Q85,S85,U85,W85,Y85,AA85,AC85)</f>
        <v>0</v>
      </c>
      <c r="AF85" s="44">
        <f>SUM(P85,R85,T85,V85,X85,Z85,AB85,AD85)</f>
        <v>0</v>
      </c>
      <c r="AG85" s="46">
        <f>SUM(AG86:AG86)</f>
        <v>0</v>
      </c>
      <c r="AH85" s="47"/>
      <c r="AI85" s="47"/>
      <c r="AJ85" s="48"/>
    </row>
    <row r="86" spans="2:36" ht="108" customHeight="1" hidden="1" thickBot="1">
      <c r="B86" s="49"/>
      <c r="C86" s="50"/>
      <c r="D86" s="51"/>
      <c r="E86" s="51"/>
      <c r="F86" s="52"/>
      <c r="G86" s="51"/>
      <c r="H86" s="53"/>
      <c r="I86" s="53"/>
      <c r="J86" s="53"/>
      <c r="K86" s="54"/>
      <c r="L86" s="55"/>
      <c r="M86" s="55"/>
      <c r="N86" s="56"/>
      <c r="O86" s="57"/>
      <c r="P86" s="58"/>
      <c r="Q86" s="59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1"/>
      <c r="AF86" s="61"/>
      <c r="AG86" s="62"/>
      <c r="AH86" s="63"/>
      <c r="AI86" s="63"/>
      <c r="AJ86" s="64"/>
    </row>
    <row r="87" spans="2:36" ht="4.5" customHeight="1" hidden="1" thickBot="1">
      <c r="B87" s="620"/>
      <c r="C87" s="621"/>
      <c r="D87" s="621"/>
      <c r="E87" s="621"/>
      <c r="F87" s="621"/>
      <c r="G87" s="621"/>
      <c r="H87" s="621"/>
      <c r="I87" s="621"/>
      <c r="J87" s="621"/>
      <c r="K87" s="621"/>
      <c r="L87" s="621"/>
      <c r="M87" s="621"/>
      <c r="N87" s="621"/>
      <c r="O87" s="621"/>
      <c r="P87" s="621"/>
      <c r="Q87" s="621"/>
      <c r="R87" s="621"/>
      <c r="S87" s="621"/>
      <c r="T87" s="621"/>
      <c r="U87" s="621"/>
      <c r="V87" s="621"/>
      <c r="W87" s="621"/>
      <c r="X87" s="621"/>
      <c r="Y87" s="621"/>
      <c r="Z87" s="621"/>
      <c r="AA87" s="621"/>
      <c r="AB87" s="621"/>
      <c r="AC87" s="621"/>
      <c r="AD87" s="621"/>
      <c r="AE87" s="621"/>
      <c r="AF87" s="621"/>
      <c r="AG87" s="621"/>
      <c r="AH87" s="621"/>
      <c r="AI87" s="621"/>
      <c r="AJ87" s="622"/>
    </row>
    <row r="88" spans="2:36" ht="108" customHeight="1" hidden="1" thickBot="1">
      <c r="B88" s="37" t="s">
        <v>58</v>
      </c>
      <c r="C88" s="38" t="s">
        <v>92</v>
      </c>
      <c r="D88" s="38" t="s">
        <v>59</v>
      </c>
      <c r="E88" s="38" t="s">
        <v>91</v>
      </c>
      <c r="F88" s="38" t="s">
        <v>73</v>
      </c>
      <c r="G88" s="38" t="s">
        <v>74</v>
      </c>
      <c r="H88" s="39" t="s">
        <v>104</v>
      </c>
      <c r="I88" s="40" t="s">
        <v>93</v>
      </c>
      <c r="J88" s="38"/>
      <c r="K88" s="65"/>
      <c r="L88" s="65"/>
      <c r="M88" s="41"/>
      <c r="N88" s="42"/>
      <c r="O88" s="43">
        <f>SUM(O89:O89)</f>
        <v>0</v>
      </c>
      <c r="P88" s="44">
        <f>SUM(P89:P89)</f>
        <v>0</v>
      </c>
      <c r="Q88" s="45">
        <f aca="true" t="shared" si="22" ref="Q88:AD88">SUM(Q89:Q89)</f>
        <v>0</v>
      </c>
      <c r="R88" s="44">
        <f t="shared" si="22"/>
        <v>0</v>
      </c>
      <c r="S88" s="45">
        <f t="shared" si="22"/>
        <v>0</v>
      </c>
      <c r="T88" s="44">
        <f t="shared" si="22"/>
        <v>0</v>
      </c>
      <c r="U88" s="45">
        <f t="shared" si="22"/>
        <v>0</v>
      </c>
      <c r="V88" s="44">
        <f t="shared" si="22"/>
        <v>0</v>
      </c>
      <c r="W88" s="45">
        <f t="shared" si="22"/>
        <v>0</v>
      </c>
      <c r="X88" s="44">
        <f t="shared" si="22"/>
        <v>0</v>
      </c>
      <c r="Y88" s="45">
        <f t="shared" si="22"/>
        <v>0</v>
      </c>
      <c r="Z88" s="44">
        <f t="shared" si="22"/>
        <v>0</v>
      </c>
      <c r="AA88" s="45">
        <f t="shared" si="22"/>
        <v>0</v>
      </c>
      <c r="AB88" s="44">
        <f t="shared" si="22"/>
        <v>0</v>
      </c>
      <c r="AC88" s="45">
        <f t="shared" si="22"/>
        <v>0</v>
      </c>
      <c r="AD88" s="44">
        <f t="shared" si="22"/>
        <v>0</v>
      </c>
      <c r="AE88" s="45">
        <f>SUM(O88,Q88,S88,U88,W88,Y88,AA88,AC88)</f>
        <v>0</v>
      </c>
      <c r="AF88" s="44">
        <f>SUM(P88,R88,T88,V88,X88,Z88,AB88,AD88)</f>
        <v>0</v>
      </c>
      <c r="AG88" s="46">
        <f>SUM(AG89:AG89)</f>
        <v>0</v>
      </c>
      <c r="AH88" s="47"/>
      <c r="AI88" s="47"/>
      <c r="AJ88" s="48"/>
    </row>
    <row r="89" spans="2:36" ht="108" customHeight="1" hidden="1" thickBot="1">
      <c r="B89" s="49"/>
      <c r="C89" s="50"/>
      <c r="D89" s="51"/>
      <c r="E89" s="51"/>
      <c r="F89" s="66"/>
      <c r="G89" s="51"/>
      <c r="H89" s="67"/>
      <c r="I89" s="68"/>
      <c r="J89" s="53"/>
      <c r="K89" s="69"/>
      <c r="L89" s="70"/>
      <c r="M89" s="71"/>
      <c r="N89" s="72"/>
      <c r="O89" s="73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74"/>
      <c r="AH89" s="63"/>
      <c r="AI89" s="71"/>
      <c r="AJ89" s="75"/>
    </row>
    <row r="90" spans="2:36" ht="4.5" customHeight="1" hidden="1" thickBot="1">
      <c r="B90" s="620"/>
      <c r="C90" s="621"/>
      <c r="D90" s="621"/>
      <c r="E90" s="621"/>
      <c r="F90" s="621"/>
      <c r="G90" s="621"/>
      <c r="H90" s="621"/>
      <c r="I90" s="621"/>
      <c r="J90" s="621"/>
      <c r="K90" s="621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1"/>
      <c r="AH90" s="621"/>
      <c r="AI90" s="621"/>
      <c r="AJ90" s="622"/>
    </row>
    <row r="91" spans="2:36" ht="35.25" customHeight="1" hidden="1" thickBot="1">
      <c r="B91" s="656" t="s">
        <v>101</v>
      </c>
      <c r="C91" s="657"/>
      <c r="D91" s="658"/>
      <c r="E91" s="399"/>
      <c r="F91" s="657" t="s">
        <v>102</v>
      </c>
      <c r="G91" s="657"/>
      <c r="H91" s="657"/>
      <c r="I91" s="657"/>
      <c r="J91" s="657"/>
      <c r="K91" s="657"/>
      <c r="L91" s="657"/>
      <c r="M91" s="657"/>
      <c r="N91" s="658"/>
      <c r="O91" s="659" t="s">
        <v>45</v>
      </c>
      <c r="P91" s="660"/>
      <c r="Q91" s="660"/>
      <c r="R91" s="660"/>
      <c r="S91" s="660"/>
      <c r="T91" s="660"/>
      <c r="U91" s="660"/>
      <c r="V91" s="660"/>
      <c r="W91" s="660"/>
      <c r="X91" s="660"/>
      <c r="Y91" s="660"/>
      <c r="Z91" s="660"/>
      <c r="AA91" s="660"/>
      <c r="AB91" s="660"/>
      <c r="AC91" s="660"/>
      <c r="AD91" s="660"/>
      <c r="AE91" s="660"/>
      <c r="AF91" s="661"/>
      <c r="AG91" s="662" t="s">
        <v>46</v>
      </c>
      <c r="AH91" s="663"/>
      <c r="AI91" s="663"/>
      <c r="AJ91" s="664"/>
    </row>
    <row r="92" spans="2:36" ht="35.25" customHeight="1" hidden="1">
      <c r="B92" s="644" t="s">
        <v>61</v>
      </c>
      <c r="C92" s="646" t="s">
        <v>47</v>
      </c>
      <c r="D92" s="647"/>
      <c r="E92" s="647"/>
      <c r="F92" s="647"/>
      <c r="G92" s="647"/>
      <c r="H92" s="647"/>
      <c r="I92" s="650" t="s">
        <v>48</v>
      </c>
      <c r="J92" s="652" t="s">
        <v>62</v>
      </c>
      <c r="K92" s="652" t="s">
        <v>49</v>
      </c>
      <c r="L92" s="654" t="s">
        <v>103</v>
      </c>
      <c r="M92" s="639" t="s">
        <v>63</v>
      </c>
      <c r="N92" s="641" t="s">
        <v>64</v>
      </c>
      <c r="O92" s="643" t="s">
        <v>94</v>
      </c>
      <c r="P92" s="635"/>
      <c r="Q92" s="634" t="s">
        <v>95</v>
      </c>
      <c r="R92" s="635"/>
      <c r="S92" s="634" t="s">
        <v>96</v>
      </c>
      <c r="T92" s="635"/>
      <c r="U92" s="634" t="s">
        <v>52</v>
      </c>
      <c r="V92" s="635"/>
      <c r="W92" s="634" t="s">
        <v>51</v>
      </c>
      <c r="X92" s="635"/>
      <c r="Y92" s="634" t="s">
        <v>97</v>
      </c>
      <c r="Z92" s="635"/>
      <c r="AA92" s="634" t="s">
        <v>50</v>
      </c>
      <c r="AB92" s="635"/>
      <c r="AC92" s="634" t="s">
        <v>53</v>
      </c>
      <c r="AD92" s="635"/>
      <c r="AE92" s="634" t="s">
        <v>54</v>
      </c>
      <c r="AF92" s="636"/>
      <c r="AG92" s="637" t="s">
        <v>55</v>
      </c>
      <c r="AH92" s="623" t="s">
        <v>56</v>
      </c>
      <c r="AI92" s="625" t="s">
        <v>57</v>
      </c>
      <c r="AJ92" s="627" t="s">
        <v>65</v>
      </c>
    </row>
    <row r="93" spans="2:36" ht="80.25" customHeight="1" hidden="1" thickBot="1">
      <c r="B93" s="645"/>
      <c r="C93" s="648"/>
      <c r="D93" s="649"/>
      <c r="E93" s="649"/>
      <c r="F93" s="649"/>
      <c r="G93" s="649"/>
      <c r="H93" s="649"/>
      <c r="I93" s="651"/>
      <c r="J93" s="653" t="s">
        <v>62</v>
      </c>
      <c r="K93" s="653"/>
      <c r="L93" s="655"/>
      <c r="M93" s="640"/>
      <c r="N93" s="642"/>
      <c r="O93" s="21" t="s">
        <v>66</v>
      </c>
      <c r="P93" s="22" t="s">
        <v>67</v>
      </c>
      <c r="Q93" s="23" t="s">
        <v>66</v>
      </c>
      <c r="R93" s="22" t="s">
        <v>67</v>
      </c>
      <c r="S93" s="23" t="s">
        <v>66</v>
      </c>
      <c r="T93" s="22" t="s">
        <v>67</v>
      </c>
      <c r="U93" s="23" t="s">
        <v>66</v>
      </c>
      <c r="V93" s="22" t="s">
        <v>67</v>
      </c>
      <c r="W93" s="23" t="s">
        <v>66</v>
      </c>
      <c r="X93" s="22" t="s">
        <v>67</v>
      </c>
      <c r="Y93" s="23" t="s">
        <v>66</v>
      </c>
      <c r="Z93" s="22" t="s">
        <v>67</v>
      </c>
      <c r="AA93" s="23" t="s">
        <v>66</v>
      </c>
      <c r="AB93" s="22" t="s">
        <v>68</v>
      </c>
      <c r="AC93" s="23" t="s">
        <v>66</v>
      </c>
      <c r="AD93" s="22" t="s">
        <v>68</v>
      </c>
      <c r="AE93" s="23" t="s">
        <v>66</v>
      </c>
      <c r="AF93" s="24" t="s">
        <v>68</v>
      </c>
      <c r="AG93" s="638"/>
      <c r="AH93" s="624"/>
      <c r="AI93" s="626"/>
      <c r="AJ93" s="628"/>
    </row>
    <row r="94" spans="2:36" ht="108" customHeight="1" hidden="1" thickBot="1">
      <c r="B94" s="25" t="s">
        <v>69</v>
      </c>
      <c r="C94" s="629" t="s">
        <v>70</v>
      </c>
      <c r="D94" s="630"/>
      <c r="E94" s="630"/>
      <c r="F94" s="630"/>
      <c r="G94" s="630"/>
      <c r="H94" s="630"/>
      <c r="I94" s="26" t="s">
        <v>71</v>
      </c>
      <c r="J94" s="27"/>
      <c r="K94" s="28"/>
      <c r="L94" s="28"/>
      <c r="M94" s="29"/>
      <c r="N94" s="30"/>
      <c r="O94" s="31">
        <f>O96+O99</f>
        <v>0</v>
      </c>
      <c r="P94" s="32">
        <f aca="true" t="shared" si="23" ref="P94:AD94">P96+P99</f>
        <v>0</v>
      </c>
      <c r="Q94" s="32">
        <f t="shared" si="23"/>
        <v>0</v>
      </c>
      <c r="R94" s="32">
        <f t="shared" si="23"/>
        <v>0</v>
      </c>
      <c r="S94" s="32">
        <f t="shared" si="23"/>
        <v>0</v>
      </c>
      <c r="T94" s="32">
        <f t="shared" si="23"/>
        <v>0</v>
      </c>
      <c r="U94" s="32">
        <f t="shared" si="23"/>
        <v>0</v>
      </c>
      <c r="V94" s="32">
        <f t="shared" si="23"/>
        <v>0</v>
      </c>
      <c r="W94" s="32">
        <f t="shared" si="23"/>
        <v>0</v>
      </c>
      <c r="X94" s="32">
        <f t="shared" si="23"/>
        <v>0</v>
      </c>
      <c r="Y94" s="32">
        <f t="shared" si="23"/>
        <v>0</v>
      </c>
      <c r="Z94" s="32">
        <f t="shared" si="23"/>
        <v>0</v>
      </c>
      <c r="AA94" s="32">
        <f t="shared" si="23"/>
        <v>0</v>
      </c>
      <c r="AB94" s="32">
        <f t="shared" si="23"/>
        <v>0</v>
      </c>
      <c r="AC94" s="32">
        <f t="shared" si="23"/>
        <v>0</v>
      </c>
      <c r="AD94" s="32">
        <f t="shared" si="23"/>
        <v>0</v>
      </c>
      <c r="AE94" s="32">
        <f>SUM(O94,Q94,S94,U94,W94,Y94,AA94,AC94)</f>
        <v>0</v>
      </c>
      <c r="AF94" s="33">
        <f>SUM(P94,R94,T94,V94,X94,Z94,AB94,AD94)</f>
        <v>0</v>
      </c>
      <c r="AG94" s="34">
        <f>AG96+AG99</f>
        <v>0</v>
      </c>
      <c r="AH94" s="35"/>
      <c r="AI94" s="35"/>
      <c r="AJ94" s="36"/>
    </row>
    <row r="95" spans="2:36" ht="4.5" customHeight="1" hidden="1" thickBot="1">
      <c r="B95" s="631"/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  <c r="Y95" s="632"/>
      <c r="Z95" s="632"/>
      <c r="AA95" s="632"/>
      <c r="AB95" s="632"/>
      <c r="AC95" s="632"/>
      <c r="AD95" s="632"/>
      <c r="AE95" s="632"/>
      <c r="AF95" s="632"/>
      <c r="AG95" s="632"/>
      <c r="AH95" s="632"/>
      <c r="AI95" s="632"/>
      <c r="AJ95" s="633"/>
    </row>
    <row r="96" spans="2:36" ht="108" customHeight="1" hidden="1" thickBot="1">
      <c r="B96" s="37" t="s">
        <v>58</v>
      </c>
      <c r="C96" s="38" t="s">
        <v>92</v>
      </c>
      <c r="D96" s="38" t="s">
        <v>59</v>
      </c>
      <c r="E96" s="38" t="s">
        <v>72</v>
      </c>
      <c r="F96" s="38" t="s">
        <v>73</v>
      </c>
      <c r="G96" s="38" t="s">
        <v>74</v>
      </c>
      <c r="H96" s="39" t="s">
        <v>104</v>
      </c>
      <c r="I96" s="40" t="s">
        <v>93</v>
      </c>
      <c r="J96" s="41"/>
      <c r="K96" s="41"/>
      <c r="L96" s="41"/>
      <c r="M96" s="41"/>
      <c r="N96" s="42"/>
      <c r="O96" s="43">
        <f>SUM(O97:O97)</f>
        <v>0</v>
      </c>
      <c r="P96" s="44">
        <f>SUM(P97:P97)</f>
        <v>0</v>
      </c>
      <c r="Q96" s="45">
        <f aca="true" t="shared" si="24" ref="Q96:AD96">SUM(Q97:Q97)</f>
        <v>0</v>
      </c>
      <c r="R96" s="44">
        <f t="shared" si="24"/>
        <v>0</v>
      </c>
      <c r="S96" s="45">
        <f t="shared" si="24"/>
        <v>0</v>
      </c>
      <c r="T96" s="44">
        <f t="shared" si="24"/>
        <v>0</v>
      </c>
      <c r="U96" s="45">
        <f t="shared" si="24"/>
        <v>0</v>
      </c>
      <c r="V96" s="44">
        <f t="shared" si="24"/>
        <v>0</v>
      </c>
      <c r="W96" s="45">
        <f t="shared" si="24"/>
        <v>0</v>
      </c>
      <c r="X96" s="44">
        <f t="shared" si="24"/>
        <v>0</v>
      </c>
      <c r="Y96" s="45">
        <f t="shared" si="24"/>
        <v>0</v>
      </c>
      <c r="Z96" s="44">
        <f t="shared" si="24"/>
        <v>0</v>
      </c>
      <c r="AA96" s="45">
        <f t="shared" si="24"/>
        <v>0</v>
      </c>
      <c r="AB96" s="44">
        <f>SUM(AB97:AB97)</f>
        <v>0</v>
      </c>
      <c r="AC96" s="45">
        <f t="shared" si="24"/>
        <v>0</v>
      </c>
      <c r="AD96" s="44">
        <f t="shared" si="24"/>
        <v>0</v>
      </c>
      <c r="AE96" s="45">
        <f>SUM(O96,Q96,S96,U96,W96,Y96,AA96,AC96)</f>
        <v>0</v>
      </c>
      <c r="AF96" s="44">
        <f>SUM(P96,R96,T96,V96,X96,Z96,AB96,AD96)</f>
        <v>0</v>
      </c>
      <c r="AG96" s="46">
        <f>SUM(AG97:AG97)</f>
        <v>0</v>
      </c>
      <c r="AH96" s="47"/>
      <c r="AI96" s="47"/>
      <c r="AJ96" s="48"/>
    </row>
    <row r="97" spans="2:36" ht="108" customHeight="1" hidden="1" thickBot="1">
      <c r="B97" s="49"/>
      <c r="C97" s="50"/>
      <c r="D97" s="51"/>
      <c r="E97" s="51"/>
      <c r="F97" s="52"/>
      <c r="G97" s="51"/>
      <c r="H97" s="53"/>
      <c r="I97" s="53"/>
      <c r="J97" s="53"/>
      <c r="K97" s="54"/>
      <c r="L97" s="55"/>
      <c r="M97" s="55"/>
      <c r="N97" s="56"/>
      <c r="O97" s="57"/>
      <c r="P97" s="58"/>
      <c r="Q97" s="59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1"/>
      <c r="AF97" s="61"/>
      <c r="AG97" s="62"/>
      <c r="AH97" s="63"/>
      <c r="AI97" s="63"/>
      <c r="AJ97" s="64"/>
    </row>
    <row r="98" spans="2:36" ht="4.5" customHeight="1" hidden="1" thickBot="1">
      <c r="B98" s="620"/>
      <c r="C98" s="621"/>
      <c r="D98" s="621"/>
      <c r="E98" s="621"/>
      <c r="F98" s="621"/>
      <c r="G98" s="621"/>
      <c r="H98" s="621"/>
      <c r="I98" s="621"/>
      <c r="J98" s="621"/>
      <c r="K98" s="621"/>
      <c r="L98" s="621"/>
      <c r="M98" s="621"/>
      <c r="N98" s="621"/>
      <c r="O98" s="621"/>
      <c r="P98" s="621"/>
      <c r="Q98" s="621"/>
      <c r="R98" s="621"/>
      <c r="S98" s="621"/>
      <c r="T98" s="621"/>
      <c r="U98" s="621"/>
      <c r="V98" s="621"/>
      <c r="W98" s="621"/>
      <c r="X98" s="621"/>
      <c r="Y98" s="621"/>
      <c r="Z98" s="621"/>
      <c r="AA98" s="621"/>
      <c r="AB98" s="621"/>
      <c r="AC98" s="621"/>
      <c r="AD98" s="621"/>
      <c r="AE98" s="621"/>
      <c r="AF98" s="621"/>
      <c r="AG98" s="621"/>
      <c r="AH98" s="621"/>
      <c r="AI98" s="621"/>
      <c r="AJ98" s="622"/>
    </row>
    <row r="99" spans="2:36" ht="108" customHeight="1" hidden="1" thickBot="1">
      <c r="B99" s="37" t="s">
        <v>58</v>
      </c>
      <c r="C99" s="38" t="s">
        <v>92</v>
      </c>
      <c r="D99" s="38" t="s">
        <v>59</v>
      </c>
      <c r="E99" s="38" t="s">
        <v>91</v>
      </c>
      <c r="F99" s="38" t="s">
        <v>73</v>
      </c>
      <c r="G99" s="38" t="s">
        <v>74</v>
      </c>
      <c r="H99" s="39" t="s">
        <v>104</v>
      </c>
      <c r="I99" s="40" t="s">
        <v>93</v>
      </c>
      <c r="J99" s="38"/>
      <c r="K99" s="65"/>
      <c r="L99" s="65"/>
      <c r="M99" s="41"/>
      <c r="N99" s="42"/>
      <c r="O99" s="43">
        <f>SUM(O100:O100)</f>
        <v>0</v>
      </c>
      <c r="P99" s="44">
        <f>SUM(P100:P100)</f>
        <v>0</v>
      </c>
      <c r="Q99" s="45">
        <f aca="true" t="shared" si="25" ref="Q99:AD99">SUM(Q100:Q100)</f>
        <v>0</v>
      </c>
      <c r="R99" s="44">
        <f t="shared" si="25"/>
        <v>0</v>
      </c>
      <c r="S99" s="45">
        <f t="shared" si="25"/>
        <v>0</v>
      </c>
      <c r="T99" s="44">
        <f t="shared" si="25"/>
        <v>0</v>
      </c>
      <c r="U99" s="45">
        <f t="shared" si="25"/>
        <v>0</v>
      </c>
      <c r="V99" s="44">
        <f t="shared" si="25"/>
        <v>0</v>
      </c>
      <c r="W99" s="45">
        <f t="shared" si="25"/>
        <v>0</v>
      </c>
      <c r="X99" s="44">
        <f t="shared" si="25"/>
        <v>0</v>
      </c>
      <c r="Y99" s="45">
        <f t="shared" si="25"/>
        <v>0</v>
      </c>
      <c r="Z99" s="44">
        <f t="shared" si="25"/>
        <v>0</v>
      </c>
      <c r="AA99" s="45">
        <f t="shared" si="25"/>
        <v>0</v>
      </c>
      <c r="AB99" s="44">
        <f t="shared" si="25"/>
        <v>0</v>
      </c>
      <c r="AC99" s="45">
        <f t="shared" si="25"/>
        <v>0</v>
      </c>
      <c r="AD99" s="44">
        <f t="shared" si="25"/>
        <v>0</v>
      </c>
      <c r="AE99" s="45">
        <f>SUM(O99,Q99,S99,U99,W99,Y99,AA99,AC99)</f>
        <v>0</v>
      </c>
      <c r="AF99" s="44">
        <f>SUM(P99,R99,T99,V99,X99,Z99,AB99,AD99)</f>
        <v>0</v>
      </c>
      <c r="AG99" s="46">
        <f>SUM(AG100:AG100)</f>
        <v>0</v>
      </c>
      <c r="AH99" s="47"/>
      <c r="AI99" s="47"/>
      <c r="AJ99" s="48"/>
    </row>
    <row r="100" spans="2:36" ht="108" customHeight="1" hidden="1" thickBot="1">
      <c r="B100" s="49"/>
      <c r="C100" s="50"/>
      <c r="D100" s="51"/>
      <c r="E100" s="51"/>
      <c r="F100" s="66"/>
      <c r="G100" s="51"/>
      <c r="H100" s="67"/>
      <c r="I100" s="68"/>
      <c r="J100" s="53"/>
      <c r="K100" s="69"/>
      <c r="L100" s="70"/>
      <c r="M100" s="71"/>
      <c r="N100" s="72"/>
      <c r="O100" s="73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74"/>
      <c r="AH100" s="63"/>
      <c r="AI100" s="71"/>
      <c r="AJ100" s="75"/>
    </row>
    <row r="101" spans="2:36" ht="4.5" customHeight="1" hidden="1" thickBot="1">
      <c r="B101" s="620"/>
      <c r="C101" s="621"/>
      <c r="D101" s="621"/>
      <c r="E101" s="621"/>
      <c r="F101" s="621"/>
      <c r="G101" s="621"/>
      <c r="H101" s="621"/>
      <c r="I101" s="621"/>
      <c r="J101" s="621"/>
      <c r="K101" s="621"/>
      <c r="L101" s="621"/>
      <c r="M101" s="621"/>
      <c r="N101" s="621"/>
      <c r="O101" s="621"/>
      <c r="P101" s="621"/>
      <c r="Q101" s="621"/>
      <c r="R101" s="621"/>
      <c r="S101" s="621"/>
      <c r="T101" s="621"/>
      <c r="U101" s="621"/>
      <c r="V101" s="621"/>
      <c r="W101" s="621"/>
      <c r="X101" s="621"/>
      <c r="Y101" s="621"/>
      <c r="Z101" s="621"/>
      <c r="AA101" s="621"/>
      <c r="AB101" s="621"/>
      <c r="AC101" s="621"/>
      <c r="AD101" s="621"/>
      <c r="AE101" s="621"/>
      <c r="AF101" s="621"/>
      <c r="AG101" s="621"/>
      <c r="AH101" s="621"/>
      <c r="AI101" s="621"/>
      <c r="AJ101" s="622"/>
    </row>
    <row r="102" spans="2:36" ht="35.25" customHeight="1" hidden="1" thickBot="1">
      <c r="B102" s="656" t="s">
        <v>101</v>
      </c>
      <c r="C102" s="657"/>
      <c r="D102" s="658"/>
      <c r="E102" s="399"/>
      <c r="F102" s="657" t="s">
        <v>102</v>
      </c>
      <c r="G102" s="657"/>
      <c r="H102" s="657"/>
      <c r="I102" s="657"/>
      <c r="J102" s="657"/>
      <c r="K102" s="657"/>
      <c r="L102" s="657"/>
      <c r="M102" s="657"/>
      <c r="N102" s="658"/>
      <c r="O102" s="659" t="s">
        <v>45</v>
      </c>
      <c r="P102" s="660"/>
      <c r="Q102" s="660"/>
      <c r="R102" s="660"/>
      <c r="S102" s="660"/>
      <c r="T102" s="660"/>
      <c r="U102" s="660"/>
      <c r="V102" s="660"/>
      <c r="W102" s="660"/>
      <c r="X102" s="660"/>
      <c r="Y102" s="660"/>
      <c r="Z102" s="660"/>
      <c r="AA102" s="660"/>
      <c r="AB102" s="660"/>
      <c r="AC102" s="660"/>
      <c r="AD102" s="660"/>
      <c r="AE102" s="660"/>
      <c r="AF102" s="661"/>
      <c r="AG102" s="662" t="s">
        <v>46</v>
      </c>
      <c r="AH102" s="663"/>
      <c r="AI102" s="663"/>
      <c r="AJ102" s="664"/>
    </row>
    <row r="103" spans="2:36" ht="35.25" customHeight="1" hidden="1">
      <c r="B103" s="644" t="s">
        <v>61</v>
      </c>
      <c r="C103" s="646" t="s">
        <v>47</v>
      </c>
      <c r="D103" s="647"/>
      <c r="E103" s="647"/>
      <c r="F103" s="647"/>
      <c r="G103" s="647"/>
      <c r="H103" s="647"/>
      <c r="I103" s="650" t="s">
        <v>48</v>
      </c>
      <c r="J103" s="652" t="s">
        <v>62</v>
      </c>
      <c r="K103" s="652" t="s">
        <v>49</v>
      </c>
      <c r="L103" s="654" t="s">
        <v>103</v>
      </c>
      <c r="M103" s="639" t="s">
        <v>63</v>
      </c>
      <c r="N103" s="641" t="s">
        <v>64</v>
      </c>
      <c r="O103" s="643" t="s">
        <v>94</v>
      </c>
      <c r="P103" s="635"/>
      <c r="Q103" s="634" t="s">
        <v>95</v>
      </c>
      <c r="R103" s="635"/>
      <c r="S103" s="634" t="s">
        <v>96</v>
      </c>
      <c r="T103" s="635"/>
      <c r="U103" s="634" t="s">
        <v>52</v>
      </c>
      <c r="V103" s="635"/>
      <c r="W103" s="634" t="s">
        <v>51</v>
      </c>
      <c r="X103" s="635"/>
      <c r="Y103" s="634" t="s">
        <v>97</v>
      </c>
      <c r="Z103" s="635"/>
      <c r="AA103" s="634" t="s">
        <v>50</v>
      </c>
      <c r="AB103" s="635"/>
      <c r="AC103" s="634" t="s">
        <v>53</v>
      </c>
      <c r="AD103" s="635"/>
      <c r="AE103" s="634" t="s">
        <v>54</v>
      </c>
      <c r="AF103" s="636"/>
      <c r="AG103" s="637" t="s">
        <v>55</v>
      </c>
      <c r="AH103" s="623" t="s">
        <v>56</v>
      </c>
      <c r="AI103" s="625" t="s">
        <v>57</v>
      </c>
      <c r="AJ103" s="627" t="s">
        <v>65</v>
      </c>
    </row>
    <row r="104" spans="2:36" ht="80.25" customHeight="1" hidden="1" thickBot="1">
      <c r="B104" s="645"/>
      <c r="C104" s="648"/>
      <c r="D104" s="649"/>
      <c r="E104" s="649"/>
      <c r="F104" s="649"/>
      <c r="G104" s="649"/>
      <c r="H104" s="649"/>
      <c r="I104" s="651"/>
      <c r="J104" s="653" t="s">
        <v>62</v>
      </c>
      <c r="K104" s="653"/>
      <c r="L104" s="655"/>
      <c r="M104" s="640"/>
      <c r="N104" s="642"/>
      <c r="O104" s="21" t="s">
        <v>66</v>
      </c>
      <c r="P104" s="22" t="s">
        <v>67</v>
      </c>
      <c r="Q104" s="23" t="s">
        <v>66</v>
      </c>
      <c r="R104" s="22" t="s">
        <v>67</v>
      </c>
      <c r="S104" s="23" t="s">
        <v>66</v>
      </c>
      <c r="T104" s="22" t="s">
        <v>67</v>
      </c>
      <c r="U104" s="23" t="s">
        <v>66</v>
      </c>
      <c r="V104" s="22" t="s">
        <v>67</v>
      </c>
      <c r="W104" s="23" t="s">
        <v>66</v>
      </c>
      <c r="X104" s="22" t="s">
        <v>67</v>
      </c>
      <c r="Y104" s="23" t="s">
        <v>66</v>
      </c>
      <c r="Z104" s="22" t="s">
        <v>67</v>
      </c>
      <c r="AA104" s="23" t="s">
        <v>66</v>
      </c>
      <c r="AB104" s="22" t="s">
        <v>68</v>
      </c>
      <c r="AC104" s="23" t="s">
        <v>66</v>
      </c>
      <c r="AD104" s="22" t="s">
        <v>68</v>
      </c>
      <c r="AE104" s="23" t="s">
        <v>66</v>
      </c>
      <c r="AF104" s="24" t="s">
        <v>68</v>
      </c>
      <c r="AG104" s="638"/>
      <c r="AH104" s="624"/>
      <c r="AI104" s="626"/>
      <c r="AJ104" s="628"/>
    </row>
    <row r="105" spans="2:36" ht="108" customHeight="1" hidden="1" thickBot="1">
      <c r="B105" s="25" t="s">
        <v>69</v>
      </c>
      <c r="C105" s="629" t="s">
        <v>70</v>
      </c>
      <c r="D105" s="630"/>
      <c r="E105" s="630"/>
      <c r="F105" s="630"/>
      <c r="G105" s="630"/>
      <c r="H105" s="630"/>
      <c r="I105" s="26" t="s">
        <v>71</v>
      </c>
      <c r="J105" s="27"/>
      <c r="K105" s="28"/>
      <c r="L105" s="28"/>
      <c r="M105" s="29"/>
      <c r="N105" s="30"/>
      <c r="O105" s="31">
        <f>O107</f>
        <v>0</v>
      </c>
      <c r="P105" s="32">
        <f aca="true" t="shared" si="26" ref="P105:AD105">P107</f>
        <v>0</v>
      </c>
      <c r="Q105" s="32">
        <f t="shared" si="26"/>
        <v>0</v>
      </c>
      <c r="R105" s="32">
        <f t="shared" si="26"/>
        <v>0</v>
      </c>
      <c r="S105" s="32">
        <f t="shared" si="26"/>
        <v>0</v>
      </c>
      <c r="T105" s="32">
        <f t="shared" si="26"/>
        <v>0</v>
      </c>
      <c r="U105" s="32">
        <f t="shared" si="26"/>
        <v>0</v>
      </c>
      <c r="V105" s="32">
        <f t="shared" si="26"/>
        <v>0</v>
      </c>
      <c r="W105" s="32">
        <f t="shared" si="26"/>
        <v>0</v>
      </c>
      <c r="X105" s="32">
        <f t="shared" si="26"/>
        <v>0</v>
      </c>
      <c r="Y105" s="32">
        <f t="shared" si="26"/>
        <v>0</v>
      </c>
      <c r="Z105" s="32">
        <f t="shared" si="26"/>
        <v>0</v>
      </c>
      <c r="AA105" s="32">
        <f t="shared" si="26"/>
        <v>0</v>
      </c>
      <c r="AB105" s="32">
        <f t="shared" si="26"/>
        <v>0</v>
      </c>
      <c r="AC105" s="32">
        <f t="shared" si="26"/>
        <v>0</v>
      </c>
      <c r="AD105" s="32">
        <f t="shared" si="26"/>
        <v>0</v>
      </c>
      <c r="AE105" s="32">
        <f>SUM(O105,Q105,S105,U105,W105,Y105,AA105,AC105)</f>
        <v>0</v>
      </c>
      <c r="AF105" s="33">
        <f>SUM(P105,R105,T105,V105,X105,Z105,AB105,AD105)</f>
        <v>0</v>
      </c>
      <c r="AG105" s="34">
        <f>AG107</f>
        <v>0</v>
      </c>
      <c r="AH105" s="35"/>
      <c r="AI105" s="35"/>
      <c r="AJ105" s="36"/>
    </row>
    <row r="106" spans="2:36" ht="4.5" customHeight="1" hidden="1" thickBot="1">
      <c r="B106" s="631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32"/>
      <c r="X106" s="632"/>
      <c r="Y106" s="632"/>
      <c r="Z106" s="632"/>
      <c r="AA106" s="632"/>
      <c r="AB106" s="632"/>
      <c r="AC106" s="632"/>
      <c r="AD106" s="632"/>
      <c r="AE106" s="632"/>
      <c r="AF106" s="632"/>
      <c r="AG106" s="632"/>
      <c r="AH106" s="632"/>
      <c r="AI106" s="632"/>
      <c r="AJ106" s="633"/>
    </row>
    <row r="107" spans="2:36" ht="108" customHeight="1" hidden="1" thickBot="1">
      <c r="B107" s="37" t="s">
        <v>58</v>
      </c>
      <c r="C107" s="38" t="s">
        <v>92</v>
      </c>
      <c r="D107" s="38" t="s">
        <v>59</v>
      </c>
      <c r="E107" s="38" t="s">
        <v>72</v>
      </c>
      <c r="F107" s="38" t="s">
        <v>73</v>
      </c>
      <c r="G107" s="38" t="s">
        <v>74</v>
      </c>
      <c r="H107" s="39" t="s">
        <v>104</v>
      </c>
      <c r="I107" s="40" t="s">
        <v>93</v>
      </c>
      <c r="J107" s="41"/>
      <c r="K107" s="41"/>
      <c r="L107" s="41"/>
      <c r="M107" s="41"/>
      <c r="N107" s="42"/>
      <c r="O107" s="43">
        <f>SUM(O108:O108)</f>
        <v>0</v>
      </c>
      <c r="P107" s="44">
        <f>SUM(P108:P108)</f>
        <v>0</v>
      </c>
      <c r="Q107" s="45">
        <f aca="true" t="shared" si="27" ref="Q107:AD107">SUM(Q108:Q108)</f>
        <v>0</v>
      </c>
      <c r="R107" s="44">
        <f t="shared" si="27"/>
        <v>0</v>
      </c>
      <c r="S107" s="45">
        <f t="shared" si="27"/>
        <v>0</v>
      </c>
      <c r="T107" s="44">
        <f t="shared" si="27"/>
        <v>0</v>
      </c>
      <c r="U107" s="45">
        <f t="shared" si="27"/>
        <v>0</v>
      </c>
      <c r="V107" s="44">
        <f t="shared" si="27"/>
        <v>0</v>
      </c>
      <c r="W107" s="45">
        <f t="shared" si="27"/>
        <v>0</v>
      </c>
      <c r="X107" s="44">
        <f t="shared" si="27"/>
        <v>0</v>
      </c>
      <c r="Y107" s="45">
        <f t="shared" si="27"/>
        <v>0</v>
      </c>
      <c r="Z107" s="44">
        <f t="shared" si="27"/>
        <v>0</v>
      </c>
      <c r="AA107" s="45">
        <f t="shared" si="27"/>
        <v>0</v>
      </c>
      <c r="AB107" s="44">
        <f>SUM(AB108:AB108)</f>
        <v>0</v>
      </c>
      <c r="AC107" s="45">
        <f t="shared" si="27"/>
        <v>0</v>
      </c>
      <c r="AD107" s="44">
        <f t="shared" si="27"/>
        <v>0</v>
      </c>
      <c r="AE107" s="45">
        <f>SUM(O107,Q107,S107,U107,W107,Y107,AA107,AC107)</f>
        <v>0</v>
      </c>
      <c r="AF107" s="44">
        <f>SUM(P107,R107,T107,V107,X107,Z107,AB107,AD107)</f>
        <v>0</v>
      </c>
      <c r="AG107" s="46">
        <f>SUM(AG108:AG108)</f>
        <v>0</v>
      </c>
      <c r="AH107" s="47"/>
      <c r="AI107" s="47"/>
      <c r="AJ107" s="48"/>
    </row>
    <row r="108" spans="2:36" ht="108" customHeight="1" hidden="1" thickBot="1">
      <c r="B108" s="49"/>
      <c r="C108" s="50"/>
      <c r="D108" s="51"/>
      <c r="E108" s="51"/>
      <c r="F108" s="52"/>
      <c r="G108" s="51"/>
      <c r="H108" s="53"/>
      <c r="I108" s="53"/>
      <c r="J108" s="53"/>
      <c r="K108" s="54"/>
      <c r="L108" s="55"/>
      <c r="M108" s="55"/>
      <c r="N108" s="56"/>
      <c r="O108" s="57"/>
      <c r="P108" s="58"/>
      <c r="Q108" s="59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1"/>
      <c r="AF108" s="61"/>
      <c r="AG108" s="62"/>
      <c r="AH108" s="63"/>
      <c r="AI108" s="63"/>
      <c r="AJ108" s="64"/>
    </row>
    <row r="109" spans="2:36" ht="4.5" customHeight="1" hidden="1" thickBot="1">
      <c r="B109" s="620"/>
      <c r="C109" s="621"/>
      <c r="D109" s="621"/>
      <c r="E109" s="621"/>
      <c r="F109" s="621"/>
      <c r="G109" s="621"/>
      <c r="H109" s="621"/>
      <c r="I109" s="621"/>
      <c r="J109" s="621"/>
      <c r="K109" s="621"/>
      <c r="L109" s="621"/>
      <c r="M109" s="621"/>
      <c r="N109" s="621"/>
      <c r="O109" s="621"/>
      <c r="P109" s="621"/>
      <c r="Q109" s="621"/>
      <c r="R109" s="621"/>
      <c r="S109" s="621"/>
      <c r="T109" s="621"/>
      <c r="U109" s="621"/>
      <c r="V109" s="621"/>
      <c r="W109" s="621"/>
      <c r="X109" s="621"/>
      <c r="Y109" s="621"/>
      <c r="Z109" s="621"/>
      <c r="AA109" s="621"/>
      <c r="AB109" s="621"/>
      <c r="AC109" s="621"/>
      <c r="AD109" s="621"/>
      <c r="AE109" s="621"/>
      <c r="AF109" s="621"/>
      <c r="AG109" s="621"/>
      <c r="AH109" s="621"/>
      <c r="AI109" s="621"/>
      <c r="AJ109" s="622"/>
    </row>
    <row r="110" ht="12" hidden="1"/>
    <row r="111" ht="12" hidden="1"/>
  </sheetData>
  <sheetProtection/>
  <mergeCells count="244">
    <mergeCell ref="B15:AJ15"/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8:AJ18"/>
    <mergeCell ref="B19:D19"/>
    <mergeCell ref="F19:N19"/>
    <mergeCell ref="O19:AF19"/>
    <mergeCell ref="AG19:AJ19"/>
    <mergeCell ref="B20:B21"/>
    <mergeCell ref="C20:H21"/>
    <mergeCell ref="I20:I21"/>
    <mergeCell ref="J20:J21"/>
    <mergeCell ref="K20:K21"/>
    <mergeCell ref="AC20:AD20"/>
    <mergeCell ref="AE20:AF20"/>
    <mergeCell ref="L20:L21"/>
    <mergeCell ref="M20:M21"/>
    <mergeCell ref="N20:N21"/>
    <mergeCell ref="O20:P20"/>
    <mergeCell ref="Q20:R20"/>
    <mergeCell ref="S20:T20"/>
    <mergeCell ref="AG20:AG21"/>
    <mergeCell ref="AH20:AH21"/>
    <mergeCell ref="AI20:AI21"/>
    <mergeCell ref="AJ20:AJ21"/>
    <mergeCell ref="C22:H22"/>
    <mergeCell ref="B23:AJ23"/>
    <mergeCell ref="U20:V20"/>
    <mergeCell ref="W20:X20"/>
    <mergeCell ref="Y20:Z20"/>
    <mergeCell ref="AA20:AB20"/>
    <mergeCell ref="B26:AJ26"/>
    <mergeCell ref="B29:AJ29"/>
    <mergeCell ref="B32:AJ32"/>
    <mergeCell ref="B35:AJ35"/>
    <mergeCell ref="B36:AJ36"/>
    <mergeCell ref="B37:D37"/>
    <mergeCell ref="F37:N37"/>
    <mergeCell ref="O37:AF37"/>
    <mergeCell ref="AG37:AJ37"/>
    <mergeCell ref="B38:B39"/>
    <mergeCell ref="C38:H39"/>
    <mergeCell ref="I38:I39"/>
    <mergeCell ref="J38:J39"/>
    <mergeCell ref="K38:K39"/>
    <mergeCell ref="L38:L39"/>
    <mergeCell ref="AE38:AF38"/>
    <mergeCell ref="AG38:AG39"/>
    <mergeCell ref="M38:M39"/>
    <mergeCell ref="N38:N39"/>
    <mergeCell ref="O38:P38"/>
    <mergeCell ref="Q38:R38"/>
    <mergeCell ref="S38:T38"/>
    <mergeCell ref="U38:V38"/>
    <mergeCell ref="AH38:AH39"/>
    <mergeCell ref="AI38:AI39"/>
    <mergeCell ref="AJ38:AJ39"/>
    <mergeCell ref="C40:H40"/>
    <mergeCell ref="B41:AJ41"/>
    <mergeCell ref="B44:AJ44"/>
    <mergeCell ref="W38:X38"/>
    <mergeCell ref="Y38:Z38"/>
    <mergeCell ref="AA38:AB38"/>
    <mergeCell ref="AC38:AD38"/>
    <mergeCell ref="B47:AJ47"/>
    <mergeCell ref="B50:AJ50"/>
    <mergeCell ref="B53:AJ53"/>
    <mergeCell ref="B54:D54"/>
    <mergeCell ref="F54:N54"/>
    <mergeCell ref="O54:AF54"/>
    <mergeCell ref="AG54:AJ54"/>
    <mergeCell ref="B55:B56"/>
    <mergeCell ref="C55:H56"/>
    <mergeCell ref="I55:I56"/>
    <mergeCell ref="J55:J56"/>
    <mergeCell ref="K55:K56"/>
    <mergeCell ref="L55:L56"/>
    <mergeCell ref="AE55:AF55"/>
    <mergeCell ref="AG55:AG56"/>
    <mergeCell ref="M55:M56"/>
    <mergeCell ref="N55:N56"/>
    <mergeCell ref="O55:P55"/>
    <mergeCell ref="Q55:R55"/>
    <mergeCell ref="S55:T55"/>
    <mergeCell ref="U55:V55"/>
    <mergeCell ref="AH55:AH56"/>
    <mergeCell ref="AI55:AI56"/>
    <mergeCell ref="AJ55:AJ56"/>
    <mergeCell ref="C57:H57"/>
    <mergeCell ref="B58:AJ58"/>
    <mergeCell ref="B61:AJ61"/>
    <mergeCell ref="W55:X55"/>
    <mergeCell ref="Y55:Z55"/>
    <mergeCell ref="AA55:AB55"/>
    <mergeCell ref="AC55:AD55"/>
    <mergeCell ref="B64:AJ64"/>
    <mergeCell ref="B65:AJ65"/>
    <mergeCell ref="B66:D66"/>
    <mergeCell ref="F66:N66"/>
    <mergeCell ref="O66:AF66"/>
    <mergeCell ref="AG66:AJ66"/>
    <mergeCell ref="B67:B68"/>
    <mergeCell ref="C67:H68"/>
    <mergeCell ref="I67:I68"/>
    <mergeCell ref="J67:J68"/>
    <mergeCell ref="K67:K68"/>
    <mergeCell ref="L67:L68"/>
    <mergeCell ref="AE67:AF67"/>
    <mergeCell ref="AG67:AG68"/>
    <mergeCell ref="M67:M68"/>
    <mergeCell ref="N67:N68"/>
    <mergeCell ref="O67:P67"/>
    <mergeCell ref="Q67:R67"/>
    <mergeCell ref="S67:T67"/>
    <mergeCell ref="U67:V67"/>
    <mergeCell ref="AH67:AH68"/>
    <mergeCell ref="AI67:AI68"/>
    <mergeCell ref="AJ67:AJ68"/>
    <mergeCell ref="C69:H69"/>
    <mergeCell ref="B70:AJ70"/>
    <mergeCell ref="B73:AJ73"/>
    <mergeCell ref="W67:X67"/>
    <mergeCell ref="Y67:Z67"/>
    <mergeCell ref="AA67:AB67"/>
    <mergeCell ref="AC67:AD67"/>
    <mergeCell ref="B76:AJ76"/>
    <mergeCell ref="B79:AJ79"/>
    <mergeCell ref="B80:D80"/>
    <mergeCell ref="F80:N80"/>
    <mergeCell ref="O80:AF80"/>
    <mergeCell ref="AG80:AJ80"/>
    <mergeCell ref="B81:B82"/>
    <mergeCell ref="C81:H82"/>
    <mergeCell ref="I81:I82"/>
    <mergeCell ref="J81:J82"/>
    <mergeCell ref="K81:K82"/>
    <mergeCell ref="L81:L82"/>
    <mergeCell ref="AE81:AF81"/>
    <mergeCell ref="AG81:AG82"/>
    <mergeCell ref="M81:M82"/>
    <mergeCell ref="N81:N82"/>
    <mergeCell ref="O81:P81"/>
    <mergeCell ref="Q81:R81"/>
    <mergeCell ref="S81:T81"/>
    <mergeCell ref="U81:V81"/>
    <mergeCell ref="AH81:AH82"/>
    <mergeCell ref="AI81:AI82"/>
    <mergeCell ref="AJ81:AJ82"/>
    <mergeCell ref="C83:H83"/>
    <mergeCell ref="B84:AJ84"/>
    <mergeCell ref="B87:AJ87"/>
    <mergeCell ref="W81:X81"/>
    <mergeCell ref="Y81:Z81"/>
    <mergeCell ref="AA81:AB81"/>
    <mergeCell ref="AC81:AD81"/>
    <mergeCell ref="B90:AJ90"/>
    <mergeCell ref="B91:D91"/>
    <mergeCell ref="F91:N91"/>
    <mergeCell ref="O91:AF91"/>
    <mergeCell ref="AG91:AJ91"/>
    <mergeCell ref="B92:B93"/>
    <mergeCell ref="C92:H93"/>
    <mergeCell ref="I92:I93"/>
    <mergeCell ref="J92:J93"/>
    <mergeCell ref="K92:K93"/>
    <mergeCell ref="AC92:AD92"/>
    <mergeCell ref="AE92:AF92"/>
    <mergeCell ref="L92:L93"/>
    <mergeCell ref="M92:M93"/>
    <mergeCell ref="N92:N93"/>
    <mergeCell ref="O92:P92"/>
    <mergeCell ref="Q92:R92"/>
    <mergeCell ref="S92:T92"/>
    <mergeCell ref="AG92:AG93"/>
    <mergeCell ref="AH92:AH93"/>
    <mergeCell ref="AI92:AI93"/>
    <mergeCell ref="AJ92:AJ93"/>
    <mergeCell ref="C94:H94"/>
    <mergeCell ref="B95:AJ95"/>
    <mergeCell ref="U92:V92"/>
    <mergeCell ref="W92:X92"/>
    <mergeCell ref="Y92:Z92"/>
    <mergeCell ref="AA92:AB92"/>
    <mergeCell ref="B98:AJ98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L103:L104"/>
    <mergeCell ref="AE103:AF103"/>
    <mergeCell ref="AG103:AG104"/>
    <mergeCell ref="M103:M104"/>
    <mergeCell ref="N103:N104"/>
    <mergeCell ref="O103:P103"/>
    <mergeCell ref="Q103:R103"/>
    <mergeCell ref="S103:T103"/>
    <mergeCell ref="U103:V103"/>
    <mergeCell ref="AH103:AH104"/>
    <mergeCell ref="AI103:AI104"/>
    <mergeCell ref="AJ103:AJ104"/>
    <mergeCell ref="C105:H105"/>
    <mergeCell ref="B106:AJ106"/>
    <mergeCell ref="B109:AJ109"/>
    <mergeCell ref="W103:X103"/>
    <mergeCell ref="Y103:Z103"/>
    <mergeCell ref="AA103:AB103"/>
    <mergeCell ref="AC103:AD10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tabColor rgb="FF00B050"/>
  </sheetPr>
  <dimension ref="B1:AK32"/>
  <sheetViews>
    <sheetView zoomScale="70" zoomScaleNormal="70" zoomScalePageLayoutView="0" workbookViewId="0" topLeftCell="A1">
      <selection activeCell="B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32.5742187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823</v>
      </c>
      <c r="C2" s="666"/>
      <c r="D2" s="666"/>
      <c r="E2" s="666"/>
      <c r="F2" s="666"/>
      <c r="G2" s="666"/>
      <c r="H2" s="667"/>
      <c r="I2" s="668" t="s">
        <v>829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830</v>
      </c>
      <c r="C3" s="657"/>
      <c r="D3" s="658"/>
      <c r="E3" s="399"/>
      <c r="F3" s="657" t="s">
        <v>800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615</v>
      </c>
      <c r="D6" s="630"/>
      <c r="E6" s="630"/>
      <c r="F6" s="630"/>
      <c r="G6" s="630"/>
      <c r="H6" s="630"/>
      <c r="I6" s="26" t="s">
        <v>616</v>
      </c>
      <c r="J6" s="27">
        <v>0</v>
      </c>
      <c r="K6" s="404">
        <v>1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620</v>
      </c>
      <c r="C9" s="50"/>
      <c r="D9" s="51"/>
      <c r="E9" s="51"/>
      <c r="F9" s="52"/>
      <c r="G9" s="51"/>
      <c r="H9" s="53" t="s">
        <v>666</v>
      </c>
      <c r="I9" s="53" t="s">
        <v>651</v>
      </c>
      <c r="J9" s="53">
        <v>0</v>
      </c>
      <c r="K9" s="54">
        <v>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620</v>
      </c>
      <c r="C12" s="50"/>
      <c r="D12" s="51"/>
      <c r="E12" s="51"/>
      <c r="F12" s="66"/>
      <c r="G12" s="51"/>
      <c r="H12" s="67" t="s">
        <v>667</v>
      </c>
      <c r="I12" s="68" t="s">
        <v>651</v>
      </c>
      <c r="J12" s="53">
        <v>0</v>
      </c>
      <c r="K12" s="69">
        <v>1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7" ht="4.5" customHeight="1" thickBot="1">
      <c r="B13" s="620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2"/>
      <c r="AK13" s="76"/>
    </row>
    <row r="14" spans="2:36" ht="4.5" customHeight="1" thickBot="1">
      <c r="B14" s="631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3"/>
    </row>
    <row r="15" spans="2:36" ht="108" customHeight="1" thickBot="1">
      <c r="B15" s="37" t="s">
        <v>58</v>
      </c>
      <c r="C15" s="38" t="s">
        <v>92</v>
      </c>
      <c r="D15" s="38" t="s">
        <v>59</v>
      </c>
      <c r="E15" s="38" t="s">
        <v>72</v>
      </c>
      <c r="F15" s="38" t="s">
        <v>73</v>
      </c>
      <c r="G15" s="38" t="s">
        <v>74</v>
      </c>
      <c r="H15" s="39" t="s">
        <v>104</v>
      </c>
      <c r="I15" s="40" t="s">
        <v>93</v>
      </c>
      <c r="J15" s="41"/>
      <c r="K15" s="41"/>
      <c r="L15" s="41"/>
      <c r="M15" s="41"/>
      <c r="N15" s="42"/>
      <c r="O15" s="43">
        <f>SUM(O16:O16)</f>
        <v>0</v>
      </c>
      <c r="P15" s="44">
        <f>SUM(P16:P16)</f>
        <v>0</v>
      </c>
      <c r="Q15" s="45">
        <f aca="true" t="shared" si="3" ref="Q15:AA15">SUM(Q16:Q16)</f>
        <v>0</v>
      </c>
      <c r="R15" s="44">
        <f t="shared" si="3"/>
        <v>0</v>
      </c>
      <c r="S15" s="45">
        <f t="shared" si="3"/>
        <v>0</v>
      </c>
      <c r="T15" s="44">
        <f t="shared" si="3"/>
        <v>0</v>
      </c>
      <c r="U15" s="45">
        <f t="shared" si="3"/>
        <v>0</v>
      </c>
      <c r="V15" s="44">
        <f t="shared" si="3"/>
        <v>0</v>
      </c>
      <c r="W15" s="45">
        <f t="shared" si="3"/>
        <v>0</v>
      </c>
      <c r="X15" s="44">
        <f t="shared" si="3"/>
        <v>0</v>
      </c>
      <c r="Y15" s="45">
        <f t="shared" si="3"/>
        <v>0</v>
      </c>
      <c r="Z15" s="44">
        <f t="shared" si="3"/>
        <v>0</v>
      </c>
      <c r="AA15" s="45">
        <f t="shared" si="3"/>
        <v>0</v>
      </c>
      <c r="AB15" s="44">
        <f>SUM(AB16:AB16)</f>
        <v>0</v>
      </c>
      <c r="AC15" s="45">
        <f>SUM(AC16:AC16)</f>
        <v>0</v>
      </c>
      <c r="AD15" s="44">
        <f>SUM(AD16:AD16)</f>
        <v>0</v>
      </c>
      <c r="AE15" s="45">
        <f>SUM(O15,Q15,S15,U15,W15,Y15,AA15,AC15)</f>
        <v>0</v>
      </c>
      <c r="AF15" s="44">
        <f>SUM(P15,R15,T15,V15,X15,Z15,AB15,AD15)</f>
        <v>0</v>
      </c>
      <c r="AG15" s="46">
        <f>SUM(AG16:AG16)</f>
        <v>0</v>
      </c>
      <c r="AH15" s="47"/>
      <c r="AI15" s="47"/>
      <c r="AJ15" s="48"/>
    </row>
    <row r="16" spans="2:36" ht="108" customHeight="1" thickBot="1">
      <c r="B16" s="49" t="s">
        <v>620</v>
      </c>
      <c r="C16" s="50"/>
      <c r="D16" s="51"/>
      <c r="E16" s="51"/>
      <c r="F16" s="52"/>
      <c r="G16" s="51"/>
      <c r="H16" s="53" t="s">
        <v>653</v>
      </c>
      <c r="I16" s="53" t="s">
        <v>654</v>
      </c>
      <c r="J16" s="53">
        <v>0</v>
      </c>
      <c r="K16" s="54">
        <v>200</v>
      </c>
      <c r="L16" s="55"/>
      <c r="M16" s="55"/>
      <c r="N16" s="56"/>
      <c r="O16" s="57"/>
      <c r="P16" s="58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61"/>
      <c r="AG16" s="62"/>
      <c r="AH16" s="63"/>
      <c r="AI16" s="63"/>
      <c r="AJ16" s="64"/>
    </row>
    <row r="17" spans="2:36" ht="4.5" customHeight="1" thickBot="1">
      <c r="B17" s="620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2"/>
    </row>
    <row r="18" spans="2:36" ht="108" customHeight="1" thickBot="1">
      <c r="B18" s="37" t="s">
        <v>58</v>
      </c>
      <c r="C18" s="38" t="s">
        <v>92</v>
      </c>
      <c r="D18" s="38" t="s">
        <v>59</v>
      </c>
      <c r="E18" s="38" t="s">
        <v>91</v>
      </c>
      <c r="F18" s="38" t="s">
        <v>73</v>
      </c>
      <c r="G18" s="38" t="s">
        <v>74</v>
      </c>
      <c r="H18" s="39" t="s">
        <v>104</v>
      </c>
      <c r="I18" s="40" t="s">
        <v>93</v>
      </c>
      <c r="J18" s="38"/>
      <c r="K18" s="65"/>
      <c r="L18" s="65"/>
      <c r="M18" s="41"/>
      <c r="N18" s="42"/>
      <c r="O18" s="43">
        <f>SUM(O19:O19)</f>
        <v>0</v>
      </c>
      <c r="P18" s="44">
        <f>SUM(P19:P19)</f>
        <v>0</v>
      </c>
      <c r="Q18" s="45">
        <f aca="true" t="shared" si="4" ref="Q18:AD18">SUM(Q19:Q19)</f>
        <v>0</v>
      </c>
      <c r="R18" s="44">
        <f t="shared" si="4"/>
        <v>0</v>
      </c>
      <c r="S18" s="45">
        <f t="shared" si="4"/>
        <v>0</v>
      </c>
      <c r="T18" s="44">
        <f t="shared" si="4"/>
        <v>0</v>
      </c>
      <c r="U18" s="45">
        <f t="shared" si="4"/>
        <v>0</v>
      </c>
      <c r="V18" s="44">
        <f t="shared" si="4"/>
        <v>0</v>
      </c>
      <c r="W18" s="45">
        <f t="shared" si="4"/>
        <v>0</v>
      </c>
      <c r="X18" s="44">
        <f t="shared" si="4"/>
        <v>0</v>
      </c>
      <c r="Y18" s="45">
        <f t="shared" si="4"/>
        <v>0</v>
      </c>
      <c r="Z18" s="44">
        <f t="shared" si="4"/>
        <v>0</v>
      </c>
      <c r="AA18" s="45">
        <f t="shared" si="4"/>
        <v>0</v>
      </c>
      <c r="AB18" s="44">
        <f t="shared" si="4"/>
        <v>0</v>
      </c>
      <c r="AC18" s="45">
        <f t="shared" si="4"/>
        <v>0</v>
      </c>
      <c r="AD18" s="44">
        <f t="shared" si="4"/>
        <v>0</v>
      </c>
      <c r="AE18" s="45">
        <f>SUM(O18,Q18,S18,U18,W18,Y18,AA18,AC18)</f>
        <v>0</v>
      </c>
      <c r="AF18" s="44">
        <f>SUM(P18,R18,T18,V18,X18,Z18,AB18,AD18)</f>
        <v>0</v>
      </c>
      <c r="AG18" s="46">
        <f>SUM(AG19:AG19)</f>
        <v>0</v>
      </c>
      <c r="AH18" s="47"/>
      <c r="AI18" s="47"/>
      <c r="AJ18" s="48"/>
    </row>
    <row r="19" spans="2:36" ht="108" customHeight="1" thickBot="1">
      <c r="B19" s="49" t="s">
        <v>620</v>
      </c>
      <c r="C19" s="50"/>
      <c r="D19" s="51"/>
      <c r="E19" s="51"/>
      <c r="F19" s="66"/>
      <c r="G19" s="51"/>
      <c r="H19" s="67" t="s">
        <v>655</v>
      </c>
      <c r="I19" s="68" t="s">
        <v>656</v>
      </c>
      <c r="J19" s="53">
        <v>0</v>
      </c>
      <c r="K19" s="69">
        <v>1</v>
      </c>
      <c r="L19" s="70"/>
      <c r="M19" s="71"/>
      <c r="N19" s="72"/>
      <c r="O19" s="73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74"/>
      <c r="AH19" s="63"/>
      <c r="AI19" s="71"/>
      <c r="AJ19" s="75"/>
    </row>
    <row r="20" spans="2:36" ht="4.5" customHeight="1" thickBot="1">
      <c r="B20" s="620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2"/>
    </row>
    <row r="21" spans="2:36" ht="108" customHeight="1" thickBot="1">
      <c r="B21" s="37" t="s">
        <v>58</v>
      </c>
      <c r="C21" s="38" t="s">
        <v>92</v>
      </c>
      <c r="D21" s="38" t="s">
        <v>59</v>
      </c>
      <c r="E21" s="38" t="s">
        <v>72</v>
      </c>
      <c r="F21" s="38" t="s">
        <v>73</v>
      </c>
      <c r="G21" s="38" t="s">
        <v>74</v>
      </c>
      <c r="H21" s="39" t="s">
        <v>104</v>
      </c>
      <c r="I21" s="40" t="s">
        <v>93</v>
      </c>
      <c r="J21" s="41"/>
      <c r="K21" s="41"/>
      <c r="L21" s="41"/>
      <c r="M21" s="41"/>
      <c r="N21" s="42"/>
      <c r="O21" s="43">
        <f>SUM(O22:O22)</f>
        <v>0</v>
      </c>
      <c r="P21" s="44">
        <f>SUM(P22:P22)</f>
        <v>0</v>
      </c>
      <c r="Q21" s="45">
        <f aca="true" t="shared" si="5" ref="Q21:AA21">SUM(Q22:Q22)</f>
        <v>0</v>
      </c>
      <c r="R21" s="44">
        <f t="shared" si="5"/>
        <v>0</v>
      </c>
      <c r="S21" s="45">
        <f t="shared" si="5"/>
        <v>0</v>
      </c>
      <c r="T21" s="44">
        <f t="shared" si="5"/>
        <v>0</v>
      </c>
      <c r="U21" s="45">
        <f t="shared" si="5"/>
        <v>0</v>
      </c>
      <c r="V21" s="44">
        <f t="shared" si="5"/>
        <v>0</v>
      </c>
      <c r="W21" s="45">
        <f t="shared" si="5"/>
        <v>0</v>
      </c>
      <c r="X21" s="44">
        <f t="shared" si="5"/>
        <v>0</v>
      </c>
      <c r="Y21" s="45">
        <f t="shared" si="5"/>
        <v>0</v>
      </c>
      <c r="Z21" s="44">
        <f t="shared" si="5"/>
        <v>0</v>
      </c>
      <c r="AA21" s="45">
        <f t="shared" si="5"/>
        <v>0</v>
      </c>
      <c r="AB21" s="44">
        <f>SUM(AB22:AB22)</f>
        <v>0</v>
      </c>
      <c r="AC21" s="45">
        <f>SUM(AC22:AC22)</f>
        <v>0</v>
      </c>
      <c r="AD21" s="44">
        <f>SUM(AD22:AD22)</f>
        <v>0</v>
      </c>
      <c r="AE21" s="45">
        <f>SUM(O21,Q21,S21,U21,W21,Y21,AA21,AC21)</f>
        <v>0</v>
      </c>
      <c r="AF21" s="44">
        <f>SUM(P21,R21,T21,V21,X21,Z21,AB21,AD21)</f>
        <v>0</v>
      </c>
      <c r="AG21" s="46">
        <f>SUM(AG22:AG22)</f>
        <v>0</v>
      </c>
      <c r="AH21" s="47"/>
      <c r="AI21" s="47"/>
      <c r="AJ21" s="48"/>
    </row>
    <row r="22" spans="2:36" ht="108" customHeight="1" thickBot="1">
      <c r="B22" s="49" t="s">
        <v>620</v>
      </c>
      <c r="C22" s="50"/>
      <c r="D22" s="51"/>
      <c r="E22" s="51"/>
      <c r="F22" s="52"/>
      <c r="G22" s="51"/>
      <c r="H22" s="53" t="s">
        <v>657</v>
      </c>
      <c r="I22" s="53" t="s">
        <v>658</v>
      </c>
      <c r="J22" s="53">
        <v>0</v>
      </c>
      <c r="K22" s="54">
        <v>5</v>
      </c>
      <c r="L22" s="55"/>
      <c r="M22" s="55"/>
      <c r="N22" s="56"/>
      <c r="O22" s="57"/>
      <c r="P22" s="58"/>
      <c r="Q22" s="59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1"/>
      <c r="AG22" s="62"/>
      <c r="AH22" s="63"/>
      <c r="AI22" s="63"/>
      <c r="AJ22" s="64"/>
    </row>
    <row r="23" spans="2:36" ht="4.5" customHeight="1" thickBot="1">
      <c r="B23" s="620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2"/>
    </row>
    <row r="24" spans="2:36" ht="108" customHeight="1" thickBot="1">
      <c r="B24" s="37" t="s">
        <v>58</v>
      </c>
      <c r="C24" s="38" t="s">
        <v>92</v>
      </c>
      <c r="D24" s="38" t="s">
        <v>59</v>
      </c>
      <c r="E24" s="38" t="s">
        <v>91</v>
      </c>
      <c r="F24" s="38" t="s">
        <v>73</v>
      </c>
      <c r="G24" s="38" t="s">
        <v>74</v>
      </c>
      <c r="H24" s="39" t="s">
        <v>104</v>
      </c>
      <c r="I24" s="40" t="s">
        <v>93</v>
      </c>
      <c r="J24" s="38"/>
      <c r="K24" s="65"/>
      <c r="L24" s="65"/>
      <c r="M24" s="41"/>
      <c r="N24" s="42"/>
      <c r="O24" s="43">
        <f>SUM(O25:O25)</f>
        <v>0</v>
      </c>
      <c r="P24" s="44">
        <f>SUM(P25:P25)</f>
        <v>0</v>
      </c>
      <c r="Q24" s="45">
        <f aca="true" t="shared" si="6" ref="Q24:AD24">SUM(Q25:Q25)</f>
        <v>0</v>
      </c>
      <c r="R24" s="44">
        <f t="shared" si="6"/>
        <v>0</v>
      </c>
      <c r="S24" s="45">
        <f t="shared" si="6"/>
        <v>0</v>
      </c>
      <c r="T24" s="44">
        <f t="shared" si="6"/>
        <v>0</v>
      </c>
      <c r="U24" s="45">
        <f t="shared" si="6"/>
        <v>0</v>
      </c>
      <c r="V24" s="44">
        <f t="shared" si="6"/>
        <v>0</v>
      </c>
      <c r="W24" s="45">
        <f t="shared" si="6"/>
        <v>0</v>
      </c>
      <c r="X24" s="44">
        <f t="shared" si="6"/>
        <v>0</v>
      </c>
      <c r="Y24" s="45">
        <f t="shared" si="6"/>
        <v>0</v>
      </c>
      <c r="Z24" s="44">
        <f t="shared" si="6"/>
        <v>0</v>
      </c>
      <c r="AA24" s="45">
        <f t="shared" si="6"/>
        <v>0</v>
      </c>
      <c r="AB24" s="44">
        <f t="shared" si="6"/>
        <v>0</v>
      </c>
      <c r="AC24" s="45">
        <f t="shared" si="6"/>
        <v>0</v>
      </c>
      <c r="AD24" s="44">
        <f t="shared" si="6"/>
        <v>0</v>
      </c>
      <c r="AE24" s="45">
        <f>SUM(O24,Q24,S24,U24,W24,Y24,AA24,AC24)</f>
        <v>0</v>
      </c>
      <c r="AF24" s="44">
        <f>SUM(P24,R24,T24,V24,X24,Z24,AB24,AD24)</f>
        <v>0</v>
      </c>
      <c r="AG24" s="46">
        <f>SUM(AG25:AG25)</f>
        <v>0</v>
      </c>
      <c r="AH24" s="47"/>
      <c r="AI24" s="47"/>
      <c r="AJ24" s="48"/>
    </row>
    <row r="25" spans="2:36" ht="108" customHeight="1" thickBot="1">
      <c r="B25" s="49" t="s">
        <v>620</v>
      </c>
      <c r="C25" s="50"/>
      <c r="D25" s="51"/>
      <c r="E25" s="51"/>
      <c r="F25" s="66"/>
      <c r="G25" s="51"/>
      <c r="H25" s="67" t="s">
        <v>659</v>
      </c>
      <c r="I25" s="68" t="s">
        <v>660</v>
      </c>
      <c r="J25" s="53">
        <v>0</v>
      </c>
      <c r="K25" s="69">
        <v>1</v>
      </c>
      <c r="L25" s="70"/>
      <c r="M25" s="71"/>
      <c r="N25" s="72"/>
      <c r="O25" s="73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74"/>
      <c r="AH25" s="63"/>
      <c r="AI25" s="71"/>
      <c r="AJ25" s="75"/>
    </row>
    <row r="26" spans="2:36" ht="4.5" customHeight="1" thickBot="1"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</row>
    <row r="27" spans="2:36" ht="108" customHeight="1" thickBot="1">
      <c r="B27" s="37" t="s">
        <v>58</v>
      </c>
      <c r="C27" s="38" t="s">
        <v>92</v>
      </c>
      <c r="D27" s="38" t="s">
        <v>59</v>
      </c>
      <c r="E27" s="38" t="s">
        <v>72</v>
      </c>
      <c r="F27" s="38" t="s">
        <v>73</v>
      </c>
      <c r="G27" s="38" t="s">
        <v>74</v>
      </c>
      <c r="H27" s="39" t="s">
        <v>104</v>
      </c>
      <c r="I27" s="40" t="s">
        <v>93</v>
      </c>
      <c r="J27" s="41"/>
      <c r="K27" s="41"/>
      <c r="L27" s="41"/>
      <c r="M27" s="41"/>
      <c r="N27" s="42"/>
      <c r="O27" s="43">
        <f>SUM(O28:O28)</f>
        <v>0</v>
      </c>
      <c r="P27" s="44">
        <f>SUM(P28:P28)</f>
        <v>0</v>
      </c>
      <c r="Q27" s="45">
        <f aca="true" t="shared" si="7" ref="Q27:AA27">SUM(Q28:Q28)</f>
        <v>0</v>
      </c>
      <c r="R27" s="44">
        <f t="shared" si="7"/>
        <v>0</v>
      </c>
      <c r="S27" s="45">
        <f t="shared" si="7"/>
        <v>0</v>
      </c>
      <c r="T27" s="44">
        <f t="shared" si="7"/>
        <v>0</v>
      </c>
      <c r="U27" s="45">
        <f t="shared" si="7"/>
        <v>0</v>
      </c>
      <c r="V27" s="44">
        <f t="shared" si="7"/>
        <v>0</v>
      </c>
      <c r="W27" s="45">
        <f t="shared" si="7"/>
        <v>0</v>
      </c>
      <c r="X27" s="44">
        <f t="shared" si="7"/>
        <v>0</v>
      </c>
      <c r="Y27" s="45">
        <f t="shared" si="7"/>
        <v>0</v>
      </c>
      <c r="Z27" s="44">
        <f t="shared" si="7"/>
        <v>0</v>
      </c>
      <c r="AA27" s="45">
        <f t="shared" si="7"/>
        <v>0</v>
      </c>
      <c r="AB27" s="44">
        <f>SUM(AB28:AB28)</f>
        <v>0</v>
      </c>
      <c r="AC27" s="45">
        <f>SUM(AC28:AC28)</f>
        <v>0</v>
      </c>
      <c r="AD27" s="44">
        <f>SUM(AD28:AD28)</f>
        <v>0</v>
      </c>
      <c r="AE27" s="45">
        <f>SUM(O27,Q27,S27,U27,W27,Y27,AA27,AC27)</f>
        <v>0</v>
      </c>
      <c r="AF27" s="44">
        <f>SUM(P27,R27,T27,V27,X27,Z27,AB27,AD27)</f>
        <v>0</v>
      </c>
      <c r="AG27" s="46">
        <f>SUM(AG28:AG28)</f>
        <v>0</v>
      </c>
      <c r="AH27" s="47"/>
      <c r="AI27" s="47"/>
      <c r="AJ27" s="48"/>
    </row>
    <row r="28" spans="2:36" ht="108" customHeight="1" thickBot="1">
      <c r="B28" s="49" t="s">
        <v>620</v>
      </c>
      <c r="C28" s="50"/>
      <c r="D28" s="51"/>
      <c r="E28" s="51"/>
      <c r="F28" s="52"/>
      <c r="G28" s="51"/>
      <c r="H28" s="53" t="s">
        <v>664</v>
      </c>
      <c r="I28" s="53" t="s">
        <v>505</v>
      </c>
      <c r="J28" s="53">
        <v>0</v>
      </c>
      <c r="K28" s="54">
        <v>1</v>
      </c>
      <c r="L28" s="55"/>
      <c r="M28" s="55"/>
      <c r="N28" s="56"/>
      <c r="O28" s="57"/>
      <c r="P28" s="58"/>
      <c r="Q28" s="5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1"/>
      <c r="AG28" s="62"/>
      <c r="AH28" s="63"/>
      <c r="AI28" s="63"/>
      <c r="AJ28" s="64"/>
    </row>
    <row r="29" spans="2:36" ht="4.5" customHeight="1" thickBot="1">
      <c r="B29" s="620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2"/>
    </row>
    <row r="30" spans="2:36" ht="108" customHeight="1" thickBot="1">
      <c r="B30" s="37" t="s">
        <v>58</v>
      </c>
      <c r="C30" s="38" t="s">
        <v>92</v>
      </c>
      <c r="D30" s="38" t="s">
        <v>59</v>
      </c>
      <c r="E30" s="38" t="s">
        <v>91</v>
      </c>
      <c r="F30" s="38" t="s">
        <v>73</v>
      </c>
      <c r="G30" s="38" t="s">
        <v>74</v>
      </c>
      <c r="H30" s="39" t="s">
        <v>104</v>
      </c>
      <c r="I30" s="40" t="s">
        <v>93</v>
      </c>
      <c r="J30" s="38"/>
      <c r="K30" s="65"/>
      <c r="L30" s="65"/>
      <c r="M30" s="41"/>
      <c r="N30" s="42"/>
      <c r="O30" s="43">
        <f>SUM(O31:O31)</f>
        <v>0</v>
      </c>
      <c r="P30" s="44">
        <f>SUM(P31:P31)</f>
        <v>0</v>
      </c>
      <c r="Q30" s="45">
        <f aca="true" t="shared" si="8" ref="Q30:AD30">SUM(Q31:Q31)</f>
        <v>0</v>
      </c>
      <c r="R30" s="44">
        <f t="shared" si="8"/>
        <v>0</v>
      </c>
      <c r="S30" s="45">
        <f t="shared" si="8"/>
        <v>0</v>
      </c>
      <c r="T30" s="44">
        <f t="shared" si="8"/>
        <v>0</v>
      </c>
      <c r="U30" s="45">
        <f t="shared" si="8"/>
        <v>0</v>
      </c>
      <c r="V30" s="44">
        <f t="shared" si="8"/>
        <v>0</v>
      </c>
      <c r="W30" s="45">
        <f t="shared" si="8"/>
        <v>0</v>
      </c>
      <c r="X30" s="44">
        <f t="shared" si="8"/>
        <v>0</v>
      </c>
      <c r="Y30" s="45">
        <f t="shared" si="8"/>
        <v>0</v>
      </c>
      <c r="Z30" s="44">
        <f t="shared" si="8"/>
        <v>0</v>
      </c>
      <c r="AA30" s="45">
        <f t="shared" si="8"/>
        <v>0</v>
      </c>
      <c r="AB30" s="44">
        <f t="shared" si="8"/>
        <v>0</v>
      </c>
      <c r="AC30" s="45">
        <f t="shared" si="8"/>
        <v>0</v>
      </c>
      <c r="AD30" s="44">
        <f t="shared" si="8"/>
        <v>0</v>
      </c>
      <c r="AE30" s="45">
        <f>SUM(O30,Q30,S30,U30,W30,Y30,AA30,AC30)</f>
        <v>0</v>
      </c>
      <c r="AF30" s="44">
        <f>SUM(P30,R30,T30,V30,X30,Z30,AB30,AD30)</f>
        <v>0</v>
      </c>
      <c r="AG30" s="46">
        <f>SUM(AG31:AG31)</f>
        <v>0</v>
      </c>
      <c r="AH30" s="47"/>
      <c r="AI30" s="47"/>
      <c r="AJ30" s="48"/>
    </row>
    <row r="31" spans="2:36" ht="108" customHeight="1" thickBot="1">
      <c r="B31" s="49" t="s">
        <v>620</v>
      </c>
      <c r="C31" s="50"/>
      <c r="D31" s="51"/>
      <c r="E31" s="51"/>
      <c r="F31" s="66"/>
      <c r="G31" s="51"/>
      <c r="H31" s="67" t="s">
        <v>661</v>
      </c>
      <c r="I31" s="68" t="s">
        <v>662</v>
      </c>
      <c r="J31" s="53">
        <v>0</v>
      </c>
      <c r="K31" s="69">
        <v>1</v>
      </c>
      <c r="L31" s="70"/>
      <c r="M31" s="71"/>
      <c r="N31" s="72"/>
      <c r="O31" s="73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74"/>
      <c r="AH31" s="63"/>
      <c r="AI31" s="71"/>
      <c r="AJ31" s="75"/>
    </row>
    <row r="32" spans="2:36" ht="4.5" customHeight="1" thickBot="1">
      <c r="B32" s="620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2"/>
    </row>
  </sheetData>
  <sheetProtection/>
  <mergeCells count="41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29:AJ29"/>
    <mergeCell ref="B32:AJ32"/>
    <mergeCell ref="B13:AJ13"/>
    <mergeCell ref="B14:AJ14"/>
    <mergeCell ref="B17:AJ17"/>
    <mergeCell ref="B20:AJ20"/>
    <mergeCell ref="B23:AJ23"/>
    <mergeCell ref="B26:AJ2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tabColor rgb="FF7030A0"/>
  </sheetPr>
  <dimension ref="B1:AK38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19.2812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831</v>
      </c>
      <c r="C2" s="666"/>
      <c r="D2" s="666"/>
      <c r="E2" s="666"/>
      <c r="F2" s="666"/>
      <c r="G2" s="666"/>
      <c r="H2" s="667"/>
      <c r="I2" s="668" t="s">
        <v>832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833</v>
      </c>
      <c r="C3" s="657"/>
      <c r="D3" s="658"/>
      <c r="E3" s="399"/>
      <c r="F3" s="657" t="s">
        <v>791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185</v>
      </c>
      <c r="D6" s="630"/>
      <c r="E6" s="630"/>
      <c r="F6" s="630"/>
      <c r="G6" s="630"/>
      <c r="H6" s="630"/>
      <c r="I6" s="26" t="s">
        <v>186</v>
      </c>
      <c r="J6" s="403">
        <v>0.7</v>
      </c>
      <c r="K6" s="404">
        <v>0.7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172</v>
      </c>
      <c r="C9" s="50"/>
      <c r="D9" s="51"/>
      <c r="E9" s="51"/>
      <c r="F9" s="52"/>
      <c r="G9" s="51"/>
      <c r="H9" s="53" t="s">
        <v>130</v>
      </c>
      <c r="I9" s="53" t="s">
        <v>131</v>
      </c>
      <c r="J9" s="53">
        <v>120</v>
      </c>
      <c r="K9" s="54">
        <v>80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172</v>
      </c>
      <c r="C12" s="50"/>
      <c r="D12" s="51"/>
      <c r="E12" s="51"/>
      <c r="F12" s="66"/>
      <c r="G12" s="51"/>
      <c r="H12" s="67" t="s">
        <v>133</v>
      </c>
      <c r="I12" s="68" t="s">
        <v>134</v>
      </c>
      <c r="J12" s="53">
        <v>10</v>
      </c>
      <c r="K12" s="69">
        <v>10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72</v>
      </c>
      <c r="F13" s="38" t="s">
        <v>73</v>
      </c>
      <c r="G13" s="38" t="s">
        <v>74</v>
      </c>
      <c r="H13" s="39" t="s">
        <v>104</v>
      </c>
      <c r="I13" s="40" t="s">
        <v>93</v>
      </c>
      <c r="J13" s="41"/>
      <c r="K13" s="41"/>
      <c r="L13" s="41"/>
      <c r="M13" s="41"/>
      <c r="N13" s="42"/>
      <c r="O13" s="43">
        <f>SUM(O14:O14)</f>
        <v>0</v>
      </c>
      <c r="P13" s="44">
        <f>SUM(P14:P14)</f>
        <v>0</v>
      </c>
      <c r="Q13" s="45">
        <f aca="true" t="shared" si="3" ref="Q13:AD13">SUM(Q14:Q14)</f>
        <v>0</v>
      </c>
      <c r="R13" s="44">
        <f t="shared" si="3"/>
        <v>0</v>
      </c>
      <c r="S13" s="45">
        <f t="shared" si="3"/>
        <v>0</v>
      </c>
      <c r="T13" s="44">
        <f t="shared" si="3"/>
        <v>0</v>
      </c>
      <c r="U13" s="45">
        <f t="shared" si="3"/>
        <v>0</v>
      </c>
      <c r="V13" s="44">
        <f t="shared" si="3"/>
        <v>0</v>
      </c>
      <c r="W13" s="45">
        <f t="shared" si="3"/>
        <v>0</v>
      </c>
      <c r="X13" s="44">
        <f t="shared" si="3"/>
        <v>0</v>
      </c>
      <c r="Y13" s="45">
        <f t="shared" si="3"/>
        <v>0</v>
      </c>
      <c r="Z13" s="44">
        <f t="shared" si="3"/>
        <v>0</v>
      </c>
      <c r="AA13" s="45">
        <f t="shared" si="3"/>
        <v>0</v>
      </c>
      <c r="AB13" s="44">
        <f>SUM(AB14:AB14)</f>
        <v>0</v>
      </c>
      <c r="AC13" s="45">
        <f t="shared" si="3"/>
        <v>0</v>
      </c>
      <c r="AD13" s="44">
        <f t="shared" si="3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6" ht="108" customHeight="1" thickBot="1">
      <c r="B14" s="49" t="s">
        <v>834</v>
      </c>
      <c r="C14" s="50"/>
      <c r="D14" s="51"/>
      <c r="E14" s="51"/>
      <c r="F14" s="52"/>
      <c r="G14" s="51"/>
      <c r="H14" s="53" t="s">
        <v>713</v>
      </c>
      <c r="I14" s="53" t="s">
        <v>714</v>
      </c>
      <c r="J14" s="53">
        <v>0</v>
      </c>
      <c r="K14" s="54">
        <v>200</v>
      </c>
      <c r="L14" s="55"/>
      <c r="M14" s="55"/>
      <c r="N14" s="56"/>
      <c r="O14" s="57"/>
      <c r="P14" s="58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2"/>
      <c r="AH14" s="63"/>
      <c r="AI14" s="63"/>
      <c r="AJ14" s="64"/>
    </row>
    <row r="15" spans="2:36" ht="4.5" customHeight="1" thickBot="1">
      <c r="B15" s="620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2"/>
    </row>
    <row r="16" spans="2:36" ht="108" customHeight="1" thickBot="1">
      <c r="B16" s="37" t="s">
        <v>58</v>
      </c>
      <c r="C16" s="38" t="s">
        <v>92</v>
      </c>
      <c r="D16" s="38" t="s">
        <v>59</v>
      </c>
      <c r="E16" s="38" t="s">
        <v>91</v>
      </c>
      <c r="F16" s="38" t="s">
        <v>73</v>
      </c>
      <c r="G16" s="38" t="s">
        <v>74</v>
      </c>
      <c r="H16" s="39" t="s">
        <v>104</v>
      </c>
      <c r="I16" s="40" t="s">
        <v>93</v>
      </c>
      <c r="J16" s="38"/>
      <c r="K16" s="65"/>
      <c r="L16" s="65"/>
      <c r="M16" s="41"/>
      <c r="N16" s="42"/>
      <c r="O16" s="43">
        <f>SUM(O17:O17)</f>
        <v>0</v>
      </c>
      <c r="P16" s="44">
        <f>SUM(P17:P17)</f>
        <v>0</v>
      </c>
      <c r="Q16" s="45">
        <f aca="true" t="shared" si="4" ref="Q16:AD16">SUM(Q17:Q17)</f>
        <v>0</v>
      </c>
      <c r="R16" s="44">
        <f t="shared" si="4"/>
        <v>0</v>
      </c>
      <c r="S16" s="45">
        <f t="shared" si="4"/>
        <v>0</v>
      </c>
      <c r="T16" s="44">
        <f t="shared" si="4"/>
        <v>0</v>
      </c>
      <c r="U16" s="45">
        <f t="shared" si="4"/>
        <v>0</v>
      </c>
      <c r="V16" s="44">
        <f t="shared" si="4"/>
        <v>0</v>
      </c>
      <c r="W16" s="45">
        <f t="shared" si="4"/>
        <v>0</v>
      </c>
      <c r="X16" s="44">
        <f t="shared" si="4"/>
        <v>0</v>
      </c>
      <c r="Y16" s="45">
        <f t="shared" si="4"/>
        <v>0</v>
      </c>
      <c r="Z16" s="44">
        <f t="shared" si="4"/>
        <v>0</v>
      </c>
      <c r="AA16" s="45">
        <f t="shared" si="4"/>
        <v>0</v>
      </c>
      <c r="AB16" s="44">
        <f t="shared" si="4"/>
        <v>0</v>
      </c>
      <c r="AC16" s="45">
        <f t="shared" si="4"/>
        <v>0</v>
      </c>
      <c r="AD16" s="44">
        <f t="shared" si="4"/>
        <v>0</v>
      </c>
      <c r="AE16" s="45">
        <f>SUM(O16,Q16,S16,U16,W16,Y16,AA16,AC16)</f>
        <v>0</v>
      </c>
      <c r="AF16" s="44">
        <f>SUM(P16,R16,T16,V16,X16,Z16,AB16,AD16)</f>
        <v>0</v>
      </c>
      <c r="AG16" s="46">
        <f>SUM(AG17:AG17)</f>
        <v>0</v>
      </c>
      <c r="AH16" s="47"/>
      <c r="AI16" s="47"/>
      <c r="AJ16" s="48"/>
    </row>
    <row r="17" spans="2:37" ht="108" customHeight="1" thickBot="1">
      <c r="B17" s="434"/>
      <c r="C17" s="50"/>
      <c r="D17" s="51"/>
      <c r="E17" s="51"/>
      <c r="F17" s="66"/>
      <c r="G17" s="51"/>
      <c r="H17" s="67" t="s">
        <v>715</v>
      </c>
      <c r="I17" s="68" t="s">
        <v>716</v>
      </c>
      <c r="J17" s="53">
        <v>0</v>
      </c>
      <c r="K17" s="69">
        <v>500</v>
      </c>
      <c r="L17" s="70"/>
      <c r="M17" s="71"/>
      <c r="N17" s="72"/>
      <c r="O17" s="73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74"/>
      <c r="AH17" s="63"/>
      <c r="AI17" s="71"/>
      <c r="AJ17" s="75"/>
      <c r="AK17" s="76"/>
    </row>
    <row r="18" spans="2:37" ht="54" customHeight="1" thickBot="1">
      <c r="B18" s="620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2"/>
      <c r="AK18" s="76"/>
    </row>
    <row r="19" spans="2:36" ht="35.25" customHeight="1" thickBot="1">
      <c r="B19" s="656" t="s">
        <v>835</v>
      </c>
      <c r="C19" s="657"/>
      <c r="D19" s="658"/>
      <c r="E19" s="399"/>
      <c r="F19" s="657" t="s">
        <v>791</v>
      </c>
      <c r="G19" s="657"/>
      <c r="H19" s="657"/>
      <c r="I19" s="657"/>
      <c r="J19" s="657"/>
      <c r="K19" s="657"/>
      <c r="L19" s="657"/>
      <c r="M19" s="657"/>
      <c r="N19" s="658"/>
      <c r="O19" s="659" t="s">
        <v>45</v>
      </c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0"/>
      <c r="AD19" s="660"/>
      <c r="AE19" s="660"/>
      <c r="AF19" s="661"/>
      <c r="AG19" s="662" t="s">
        <v>46</v>
      </c>
      <c r="AH19" s="663"/>
      <c r="AI19" s="663"/>
      <c r="AJ19" s="664"/>
    </row>
    <row r="20" spans="2:36" ht="35.25" customHeight="1">
      <c r="B20" s="644" t="s">
        <v>61</v>
      </c>
      <c r="C20" s="646" t="s">
        <v>47</v>
      </c>
      <c r="D20" s="647"/>
      <c r="E20" s="647"/>
      <c r="F20" s="647"/>
      <c r="G20" s="647"/>
      <c r="H20" s="647"/>
      <c r="I20" s="650" t="s">
        <v>48</v>
      </c>
      <c r="J20" s="652" t="s">
        <v>62</v>
      </c>
      <c r="K20" s="652" t="s">
        <v>49</v>
      </c>
      <c r="L20" s="654" t="s">
        <v>103</v>
      </c>
      <c r="M20" s="639" t="s">
        <v>63</v>
      </c>
      <c r="N20" s="641" t="s">
        <v>64</v>
      </c>
      <c r="O20" s="643" t="s">
        <v>94</v>
      </c>
      <c r="P20" s="635"/>
      <c r="Q20" s="634" t="s">
        <v>95</v>
      </c>
      <c r="R20" s="635"/>
      <c r="S20" s="634" t="s">
        <v>96</v>
      </c>
      <c r="T20" s="635"/>
      <c r="U20" s="634" t="s">
        <v>52</v>
      </c>
      <c r="V20" s="635"/>
      <c r="W20" s="634" t="s">
        <v>51</v>
      </c>
      <c r="X20" s="635"/>
      <c r="Y20" s="634" t="s">
        <v>97</v>
      </c>
      <c r="Z20" s="635"/>
      <c r="AA20" s="634" t="s">
        <v>50</v>
      </c>
      <c r="AB20" s="635"/>
      <c r="AC20" s="634" t="s">
        <v>53</v>
      </c>
      <c r="AD20" s="635"/>
      <c r="AE20" s="634" t="s">
        <v>54</v>
      </c>
      <c r="AF20" s="636"/>
      <c r="AG20" s="637" t="s">
        <v>55</v>
      </c>
      <c r="AH20" s="623" t="s">
        <v>56</v>
      </c>
      <c r="AI20" s="625" t="s">
        <v>57</v>
      </c>
      <c r="AJ20" s="627" t="s">
        <v>65</v>
      </c>
    </row>
    <row r="21" spans="2:36" ht="81" customHeight="1" thickBot="1">
      <c r="B21" s="645"/>
      <c r="C21" s="648"/>
      <c r="D21" s="649"/>
      <c r="E21" s="649"/>
      <c r="F21" s="649"/>
      <c r="G21" s="649"/>
      <c r="H21" s="649"/>
      <c r="I21" s="651"/>
      <c r="J21" s="653" t="s">
        <v>62</v>
      </c>
      <c r="K21" s="653"/>
      <c r="L21" s="655"/>
      <c r="M21" s="640"/>
      <c r="N21" s="642"/>
      <c r="O21" s="21" t="s">
        <v>66</v>
      </c>
      <c r="P21" s="22" t="s">
        <v>67</v>
      </c>
      <c r="Q21" s="23" t="s">
        <v>66</v>
      </c>
      <c r="R21" s="22" t="s">
        <v>67</v>
      </c>
      <c r="S21" s="23" t="s">
        <v>66</v>
      </c>
      <c r="T21" s="22" t="s">
        <v>67</v>
      </c>
      <c r="U21" s="23" t="s">
        <v>66</v>
      </c>
      <c r="V21" s="22" t="s">
        <v>67</v>
      </c>
      <c r="W21" s="23" t="s">
        <v>66</v>
      </c>
      <c r="X21" s="22" t="s">
        <v>67</v>
      </c>
      <c r="Y21" s="23" t="s">
        <v>66</v>
      </c>
      <c r="Z21" s="22" t="s">
        <v>67</v>
      </c>
      <c r="AA21" s="23" t="s">
        <v>66</v>
      </c>
      <c r="AB21" s="22" t="s">
        <v>68</v>
      </c>
      <c r="AC21" s="23" t="s">
        <v>66</v>
      </c>
      <c r="AD21" s="22" t="s">
        <v>68</v>
      </c>
      <c r="AE21" s="23" t="s">
        <v>66</v>
      </c>
      <c r="AF21" s="24" t="s">
        <v>68</v>
      </c>
      <c r="AG21" s="638"/>
      <c r="AH21" s="624"/>
      <c r="AI21" s="626"/>
      <c r="AJ21" s="628"/>
    </row>
    <row r="22" spans="2:36" ht="108" customHeight="1" thickBot="1">
      <c r="B22" s="25" t="s">
        <v>69</v>
      </c>
      <c r="C22" s="629" t="s">
        <v>185</v>
      </c>
      <c r="D22" s="630"/>
      <c r="E22" s="630"/>
      <c r="F22" s="630"/>
      <c r="G22" s="630"/>
      <c r="H22" s="630"/>
      <c r="I22" s="26" t="s">
        <v>186</v>
      </c>
      <c r="J22" s="403">
        <v>0.7</v>
      </c>
      <c r="K22" s="404">
        <v>0.7</v>
      </c>
      <c r="L22" s="28"/>
      <c r="M22" s="29"/>
      <c r="N22" s="30"/>
      <c r="O22" s="77" t="e">
        <f>SUM(O24+#REF!+#REF!,#REF!,#REF!,#REF!,#REF!,#REF!,#REF!,#REF!)</f>
        <v>#REF!</v>
      </c>
      <c r="P22" s="78" t="e">
        <f>SUM(P24+#REF!+#REF!,#REF!,#REF!,#REF!,#REF!,#REF!,#REF!,#REF!)</f>
        <v>#REF!</v>
      </c>
      <c r="Q22" s="78" t="e">
        <f>SUM(Q24+#REF!+#REF!,#REF!,#REF!,#REF!,#REF!,#REF!,#REF!,#REF!)</f>
        <v>#REF!</v>
      </c>
      <c r="R22" s="78" t="e">
        <f>SUM(R24+#REF!+#REF!,#REF!,#REF!,#REF!,#REF!,#REF!,#REF!,#REF!)</f>
        <v>#REF!</v>
      </c>
      <c r="S22" s="78" t="e">
        <f>SUM(S24+#REF!+#REF!,#REF!,#REF!,#REF!,#REF!,#REF!,#REF!,#REF!)</f>
        <v>#REF!</v>
      </c>
      <c r="T22" s="78" t="e">
        <f>SUM(T24+#REF!+#REF!,#REF!,#REF!,#REF!,#REF!,#REF!,#REF!,#REF!)</f>
        <v>#REF!</v>
      </c>
      <c r="U22" s="78" t="e">
        <f>SUM(U24+#REF!+#REF!,#REF!,#REF!,#REF!,#REF!,#REF!,#REF!,#REF!)</f>
        <v>#REF!</v>
      </c>
      <c r="V22" s="78" t="e">
        <f>SUM(V24+#REF!+#REF!,#REF!,#REF!,#REF!,#REF!,#REF!,#REF!,#REF!)</f>
        <v>#REF!</v>
      </c>
      <c r="W22" s="78" t="e">
        <f>SUM(W24+#REF!+#REF!,#REF!,#REF!,#REF!,#REF!,#REF!,#REF!,#REF!)</f>
        <v>#REF!</v>
      </c>
      <c r="X22" s="78" t="e">
        <f>SUM(X24+#REF!+#REF!,#REF!,#REF!,#REF!,#REF!,#REF!,#REF!,#REF!)</f>
        <v>#REF!</v>
      </c>
      <c r="Y22" s="78" t="e">
        <f>SUM(Y24+#REF!+#REF!,#REF!,#REF!,#REF!,#REF!,#REF!,#REF!,#REF!)</f>
        <v>#REF!</v>
      </c>
      <c r="Z22" s="78" t="e">
        <f>SUM(Z24+#REF!+#REF!,#REF!,#REF!,#REF!,#REF!,#REF!,#REF!,#REF!)</f>
        <v>#REF!</v>
      </c>
      <c r="AA22" s="78" t="e">
        <f>SUM(AA24+#REF!+#REF!,#REF!,#REF!,#REF!,#REF!,#REF!,#REF!,#REF!)</f>
        <v>#REF!</v>
      </c>
      <c r="AB22" s="78" t="e">
        <f>SUM(AB24+#REF!+#REF!,#REF!,#REF!,#REF!,#REF!,#REF!,#REF!,#REF!)</f>
        <v>#REF!</v>
      </c>
      <c r="AC22" s="78" t="e">
        <f>SUM(AC24+#REF!+#REF!,#REF!,#REF!,#REF!,#REF!,#REF!,#REF!,#REF!)</f>
        <v>#REF!</v>
      </c>
      <c r="AD22" s="78" t="e">
        <f>SUM(AD24+#REF!+#REF!,#REF!,#REF!,#REF!,#REF!,#REF!,#REF!,#REF!)</f>
        <v>#REF!</v>
      </c>
      <c r="AE22" s="32" t="e">
        <f>SUM(O22,Q22,S22,U22,W22,Y22,AA22,AC22)</f>
        <v>#REF!</v>
      </c>
      <c r="AF22" s="33" t="e">
        <f>SUM(P22,R22,T22,V22,X22,Z22,AB22,AD22)</f>
        <v>#REF!</v>
      </c>
      <c r="AG22" s="34" t="e">
        <f>AG24+#REF!</f>
        <v>#REF!</v>
      </c>
      <c r="AH22" s="35"/>
      <c r="AI22" s="35"/>
      <c r="AJ22" s="36"/>
    </row>
    <row r="23" spans="2:36" ht="4.5" customHeight="1" thickBot="1">
      <c r="B23" s="631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3"/>
    </row>
    <row r="24" spans="2:36" ht="108" customHeight="1" thickBot="1">
      <c r="B24" s="37" t="s">
        <v>58</v>
      </c>
      <c r="C24" s="38" t="s">
        <v>92</v>
      </c>
      <c r="D24" s="38" t="s">
        <v>59</v>
      </c>
      <c r="E24" s="38" t="s">
        <v>72</v>
      </c>
      <c r="F24" s="38" t="s">
        <v>73</v>
      </c>
      <c r="G24" s="38" t="s">
        <v>74</v>
      </c>
      <c r="H24" s="39" t="s">
        <v>104</v>
      </c>
      <c r="I24" s="40" t="s">
        <v>93</v>
      </c>
      <c r="J24" s="41"/>
      <c r="K24" s="41"/>
      <c r="L24" s="41"/>
      <c r="M24" s="41"/>
      <c r="N24" s="42"/>
      <c r="O24" s="43">
        <f>SUM(O25:O25)</f>
        <v>0</v>
      </c>
      <c r="P24" s="44">
        <f>SUM(P25:P25)</f>
        <v>0</v>
      </c>
      <c r="Q24" s="45">
        <f aca="true" t="shared" si="5" ref="Q24:AA24">SUM(Q25:Q25)</f>
        <v>0</v>
      </c>
      <c r="R24" s="44">
        <f t="shared" si="5"/>
        <v>0</v>
      </c>
      <c r="S24" s="45">
        <f t="shared" si="5"/>
        <v>0</v>
      </c>
      <c r="T24" s="44">
        <f t="shared" si="5"/>
        <v>0</v>
      </c>
      <c r="U24" s="45">
        <f t="shared" si="5"/>
        <v>0</v>
      </c>
      <c r="V24" s="44">
        <f t="shared" si="5"/>
        <v>0</v>
      </c>
      <c r="W24" s="45">
        <f t="shared" si="5"/>
        <v>0</v>
      </c>
      <c r="X24" s="44">
        <f t="shared" si="5"/>
        <v>0</v>
      </c>
      <c r="Y24" s="45">
        <f t="shared" si="5"/>
        <v>0</v>
      </c>
      <c r="Z24" s="44">
        <f t="shared" si="5"/>
        <v>0</v>
      </c>
      <c r="AA24" s="45">
        <f t="shared" si="5"/>
        <v>0</v>
      </c>
      <c r="AB24" s="44">
        <f>SUM(AB25:AB25)</f>
        <v>0</v>
      </c>
      <c r="AC24" s="45">
        <f>SUM(AC25:AC25)</f>
        <v>0</v>
      </c>
      <c r="AD24" s="44">
        <f>SUM(AD25:AD25)</f>
        <v>0</v>
      </c>
      <c r="AE24" s="45">
        <f>SUM(O24,Q24,S24,U24,W24,Y24,AA24,AC24)</f>
        <v>0</v>
      </c>
      <c r="AF24" s="44">
        <f>SUM(P24,R24,T24,V24,X24,Z24,AB24,AD24)</f>
        <v>0</v>
      </c>
      <c r="AG24" s="46">
        <f>SUM(AG25:AG25)</f>
        <v>0</v>
      </c>
      <c r="AH24" s="47"/>
      <c r="AI24" s="47"/>
      <c r="AJ24" s="48"/>
    </row>
    <row r="25" spans="2:36" ht="108" customHeight="1" thickBot="1">
      <c r="B25" s="434"/>
      <c r="C25" s="50"/>
      <c r="D25" s="51"/>
      <c r="E25" s="51"/>
      <c r="F25" s="52"/>
      <c r="G25" s="51"/>
      <c r="H25" s="53" t="s">
        <v>137</v>
      </c>
      <c r="I25" s="53" t="s">
        <v>136</v>
      </c>
      <c r="J25" s="53">
        <v>0</v>
      </c>
      <c r="K25" s="54">
        <v>12</v>
      </c>
      <c r="L25" s="55"/>
      <c r="M25" s="55"/>
      <c r="N25" s="56"/>
      <c r="O25" s="57"/>
      <c r="P25" s="58"/>
      <c r="Q25" s="59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1"/>
      <c r="AG25" s="62"/>
      <c r="AH25" s="63"/>
      <c r="AI25" s="63"/>
      <c r="AJ25" s="64"/>
    </row>
    <row r="26" spans="2:36" ht="47.25" customHeight="1" thickBot="1"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</row>
    <row r="27" spans="2:36" ht="4.5" customHeight="1" thickBot="1">
      <c r="B27" s="620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621"/>
      <c r="AI27" s="621"/>
      <c r="AJ27" s="622"/>
    </row>
    <row r="28" spans="2:36" ht="35.25" customHeight="1" thickBot="1">
      <c r="B28" s="656" t="s">
        <v>836</v>
      </c>
      <c r="C28" s="657"/>
      <c r="D28" s="658"/>
      <c r="E28" s="399"/>
      <c r="F28" s="657" t="s">
        <v>790</v>
      </c>
      <c r="G28" s="657"/>
      <c r="H28" s="657"/>
      <c r="I28" s="657"/>
      <c r="J28" s="657"/>
      <c r="K28" s="657"/>
      <c r="L28" s="657"/>
      <c r="M28" s="657"/>
      <c r="N28" s="658"/>
      <c r="O28" s="659" t="s">
        <v>45</v>
      </c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1"/>
      <c r="AG28" s="662" t="s">
        <v>46</v>
      </c>
      <c r="AH28" s="663"/>
      <c r="AI28" s="663"/>
      <c r="AJ28" s="664"/>
    </row>
    <row r="29" spans="2:36" ht="35.25" customHeight="1">
      <c r="B29" s="644" t="s">
        <v>61</v>
      </c>
      <c r="C29" s="646" t="s">
        <v>47</v>
      </c>
      <c r="D29" s="647"/>
      <c r="E29" s="647"/>
      <c r="F29" s="647"/>
      <c r="G29" s="647"/>
      <c r="H29" s="647"/>
      <c r="I29" s="650" t="s">
        <v>48</v>
      </c>
      <c r="J29" s="652" t="s">
        <v>62</v>
      </c>
      <c r="K29" s="652" t="s">
        <v>49</v>
      </c>
      <c r="L29" s="654" t="s">
        <v>103</v>
      </c>
      <c r="M29" s="639" t="s">
        <v>63</v>
      </c>
      <c r="N29" s="641" t="s">
        <v>64</v>
      </c>
      <c r="O29" s="643" t="s">
        <v>94</v>
      </c>
      <c r="P29" s="635"/>
      <c r="Q29" s="634" t="s">
        <v>95</v>
      </c>
      <c r="R29" s="635"/>
      <c r="S29" s="634" t="s">
        <v>96</v>
      </c>
      <c r="T29" s="635"/>
      <c r="U29" s="634" t="s">
        <v>52</v>
      </c>
      <c r="V29" s="635"/>
      <c r="W29" s="634" t="s">
        <v>51</v>
      </c>
      <c r="X29" s="635"/>
      <c r="Y29" s="634" t="s">
        <v>97</v>
      </c>
      <c r="Z29" s="635"/>
      <c r="AA29" s="634" t="s">
        <v>50</v>
      </c>
      <c r="AB29" s="635"/>
      <c r="AC29" s="634" t="s">
        <v>53</v>
      </c>
      <c r="AD29" s="635"/>
      <c r="AE29" s="634" t="s">
        <v>54</v>
      </c>
      <c r="AF29" s="636"/>
      <c r="AG29" s="637" t="s">
        <v>55</v>
      </c>
      <c r="AH29" s="623" t="s">
        <v>56</v>
      </c>
      <c r="AI29" s="625" t="s">
        <v>57</v>
      </c>
      <c r="AJ29" s="627" t="s">
        <v>65</v>
      </c>
    </row>
    <row r="30" spans="2:36" ht="80.25" customHeight="1" thickBot="1">
      <c r="B30" s="645"/>
      <c r="C30" s="648"/>
      <c r="D30" s="649"/>
      <c r="E30" s="649"/>
      <c r="F30" s="649"/>
      <c r="G30" s="649"/>
      <c r="H30" s="649"/>
      <c r="I30" s="651"/>
      <c r="J30" s="653" t="s">
        <v>62</v>
      </c>
      <c r="K30" s="653"/>
      <c r="L30" s="655"/>
      <c r="M30" s="640"/>
      <c r="N30" s="642"/>
      <c r="O30" s="21" t="s">
        <v>66</v>
      </c>
      <c r="P30" s="22" t="s">
        <v>67</v>
      </c>
      <c r="Q30" s="23" t="s">
        <v>66</v>
      </c>
      <c r="R30" s="22" t="s">
        <v>67</v>
      </c>
      <c r="S30" s="23" t="s">
        <v>66</v>
      </c>
      <c r="T30" s="22" t="s">
        <v>67</v>
      </c>
      <c r="U30" s="23" t="s">
        <v>66</v>
      </c>
      <c r="V30" s="22" t="s">
        <v>67</v>
      </c>
      <c r="W30" s="23" t="s">
        <v>66</v>
      </c>
      <c r="X30" s="22" t="s">
        <v>67</v>
      </c>
      <c r="Y30" s="23" t="s">
        <v>66</v>
      </c>
      <c r="Z30" s="22" t="s">
        <v>67</v>
      </c>
      <c r="AA30" s="23" t="s">
        <v>66</v>
      </c>
      <c r="AB30" s="22" t="s">
        <v>68</v>
      </c>
      <c r="AC30" s="23" t="s">
        <v>66</v>
      </c>
      <c r="AD30" s="22" t="s">
        <v>68</v>
      </c>
      <c r="AE30" s="23" t="s">
        <v>66</v>
      </c>
      <c r="AF30" s="24" t="s">
        <v>68</v>
      </c>
      <c r="AG30" s="638"/>
      <c r="AH30" s="624"/>
      <c r="AI30" s="626"/>
      <c r="AJ30" s="628"/>
    </row>
    <row r="31" spans="2:36" ht="108" customHeight="1" thickBot="1">
      <c r="B31" s="25" t="s">
        <v>69</v>
      </c>
      <c r="C31" s="629" t="s">
        <v>185</v>
      </c>
      <c r="D31" s="630"/>
      <c r="E31" s="630"/>
      <c r="F31" s="630"/>
      <c r="G31" s="630"/>
      <c r="H31" s="630"/>
      <c r="I31" s="26" t="s">
        <v>186</v>
      </c>
      <c r="J31" s="403">
        <v>0.7</v>
      </c>
      <c r="K31" s="404">
        <v>0.7</v>
      </c>
      <c r="L31" s="28"/>
      <c r="M31" s="29"/>
      <c r="N31" s="30"/>
      <c r="O31" s="31" t="e">
        <f>SUM(O33,O36,#REF!,#REF!)</f>
        <v>#REF!</v>
      </c>
      <c r="P31" s="32" t="e">
        <f>SUM(P33,P36,#REF!,#REF!)</f>
        <v>#REF!</v>
      </c>
      <c r="Q31" s="32" t="e">
        <f>SUM(Q33,Q36,#REF!,#REF!)</f>
        <v>#REF!</v>
      </c>
      <c r="R31" s="32" t="e">
        <f>SUM(R33,R36,#REF!,#REF!)</f>
        <v>#REF!</v>
      </c>
      <c r="S31" s="32" t="e">
        <f>SUM(S33,S36,#REF!,#REF!)</f>
        <v>#REF!</v>
      </c>
      <c r="T31" s="32" t="e">
        <f>SUM(T33,T36,#REF!,#REF!)</f>
        <v>#REF!</v>
      </c>
      <c r="U31" s="32" t="e">
        <f>SUM(U33,U36,#REF!,#REF!)</f>
        <v>#REF!</v>
      </c>
      <c r="V31" s="32" t="e">
        <f>SUM(V33,V36,#REF!,#REF!)</f>
        <v>#REF!</v>
      </c>
      <c r="W31" s="32" t="e">
        <f>SUM(W33,W36,#REF!,#REF!)</f>
        <v>#REF!</v>
      </c>
      <c r="X31" s="32" t="e">
        <f>SUM(X33,X36,#REF!,#REF!)</f>
        <v>#REF!</v>
      </c>
      <c r="Y31" s="32" t="e">
        <f>SUM(Y33,Y36,#REF!,#REF!)</f>
        <v>#REF!</v>
      </c>
      <c r="Z31" s="32" t="e">
        <f>SUM(Z33,Z36,#REF!,#REF!)</f>
        <v>#REF!</v>
      </c>
      <c r="AA31" s="32" t="e">
        <f>SUM(AA33,AA36,#REF!,#REF!)</f>
        <v>#REF!</v>
      </c>
      <c r="AB31" s="32" t="e">
        <f>SUM(AB33,AB36,#REF!,#REF!)</f>
        <v>#REF!</v>
      </c>
      <c r="AC31" s="32" t="e">
        <f>SUM(AC33,AC36,#REF!,#REF!)</f>
        <v>#REF!</v>
      </c>
      <c r="AD31" s="32" t="e">
        <f>SUM(AD33,AD36,#REF!,#REF!)</f>
        <v>#REF!</v>
      </c>
      <c r="AE31" s="32" t="e">
        <f>SUM(O31,Q31,S31,U31,W31,Y31,AA31,AC31)</f>
        <v>#REF!</v>
      </c>
      <c r="AF31" s="33" t="e">
        <f>SUM(P31,R31,T31,V31,X31,Z31,AB31,AD31)</f>
        <v>#REF!</v>
      </c>
      <c r="AG31" s="34">
        <f>AG33+AG36</f>
        <v>0</v>
      </c>
      <c r="AH31" s="35"/>
      <c r="AI31" s="35"/>
      <c r="AJ31" s="36"/>
    </row>
    <row r="32" spans="2:36" ht="4.5" customHeight="1" thickBot="1">
      <c r="B32" s="631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3"/>
    </row>
    <row r="33" spans="2:36" ht="108" customHeight="1" thickBot="1">
      <c r="B33" s="37" t="s">
        <v>58</v>
      </c>
      <c r="C33" s="38" t="s">
        <v>92</v>
      </c>
      <c r="D33" s="38" t="s">
        <v>59</v>
      </c>
      <c r="E33" s="38" t="s">
        <v>72</v>
      </c>
      <c r="F33" s="38" t="s">
        <v>73</v>
      </c>
      <c r="G33" s="38" t="s">
        <v>74</v>
      </c>
      <c r="H33" s="39" t="s">
        <v>104</v>
      </c>
      <c r="I33" s="40" t="s">
        <v>93</v>
      </c>
      <c r="J33" s="41"/>
      <c r="K33" s="41"/>
      <c r="L33" s="41"/>
      <c r="M33" s="41"/>
      <c r="N33" s="42"/>
      <c r="O33" s="43">
        <f>SUM(O34:O34)</f>
        <v>0</v>
      </c>
      <c r="P33" s="44">
        <f>SUM(P34:P34)</f>
        <v>0</v>
      </c>
      <c r="Q33" s="45">
        <f aca="true" t="shared" si="6" ref="Q33:AA33">SUM(Q34:Q34)</f>
        <v>0</v>
      </c>
      <c r="R33" s="44">
        <f t="shared" si="6"/>
        <v>0</v>
      </c>
      <c r="S33" s="45">
        <f t="shared" si="6"/>
        <v>0</v>
      </c>
      <c r="T33" s="44">
        <f t="shared" si="6"/>
        <v>0</v>
      </c>
      <c r="U33" s="45">
        <f t="shared" si="6"/>
        <v>0</v>
      </c>
      <c r="V33" s="44">
        <f t="shared" si="6"/>
        <v>0</v>
      </c>
      <c r="W33" s="45">
        <f t="shared" si="6"/>
        <v>0</v>
      </c>
      <c r="X33" s="44">
        <f t="shared" si="6"/>
        <v>0</v>
      </c>
      <c r="Y33" s="45">
        <f t="shared" si="6"/>
        <v>0</v>
      </c>
      <c r="Z33" s="44">
        <f t="shared" si="6"/>
        <v>0</v>
      </c>
      <c r="AA33" s="45">
        <f t="shared" si="6"/>
        <v>0</v>
      </c>
      <c r="AB33" s="44">
        <f>SUM(AB34:AB34)</f>
        <v>0</v>
      </c>
      <c r="AC33" s="45">
        <f>SUM(AC34:AC34)</f>
        <v>0</v>
      </c>
      <c r="AD33" s="44">
        <f>SUM(AD34:AD34)</f>
        <v>0</v>
      </c>
      <c r="AE33" s="45">
        <f>SUM(O33,Q33,S33,U33,W33,Y33,AA33,AC33)</f>
        <v>0</v>
      </c>
      <c r="AF33" s="44">
        <f>SUM(P33,R33,T33,V33,X33,Z33,AB33,AD33)</f>
        <v>0</v>
      </c>
      <c r="AG33" s="46">
        <f>SUM(AG34:AG34)</f>
        <v>0</v>
      </c>
      <c r="AH33" s="47"/>
      <c r="AI33" s="47"/>
      <c r="AJ33" s="48"/>
    </row>
    <row r="34" spans="2:36" ht="108" customHeight="1" thickBot="1">
      <c r="B34" s="49" t="s">
        <v>174</v>
      </c>
      <c r="C34" s="50"/>
      <c r="D34" s="51"/>
      <c r="E34" s="51"/>
      <c r="F34" s="52"/>
      <c r="G34" s="51"/>
      <c r="H34" s="53" t="s">
        <v>139</v>
      </c>
      <c r="I34" s="53" t="s">
        <v>140</v>
      </c>
      <c r="J34" s="53">
        <v>0</v>
      </c>
      <c r="K34" s="54">
        <v>3</v>
      </c>
      <c r="L34" s="55"/>
      <c r="M34" s="55"/>
      <c r="N34" s="56"/>
      <c r="O34" s="57"/>
      <c r="P34" s="58"/>
      <c r="Q34" s="59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61"/>
      <c r="AG34" s="62"/>
      <c r="AH34" s="63"/>
      <c r="AI34" s="63"/>
      <c r="AJ34" s="64"/>
    </row>
    <row r="35" spans="2:36" ht="4.5" customHeight="1" thickBot="1">
      <c r="B35" s="620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2"/>
    </row>
    <row r="36" spans="2:36" ht="108" customHeight="1" thickBot="1">
      <c r="B36" s="37" t="s">
        <v>58</v>
      </c>
      <c r="C36" s="38" t="s">
        <v>92</v>
      </c>
      <c r="D36" s="38" t="s">
        <v>59</v>
      </c>
      <c r="E36" s="38" t="s">
        <v>91</v>
      </c>
      <c r="F36" s="38" t="s">
        <v>73</v>
      </c>
      <c r="G36" s="38" t="s">
        <v>74</v>
      </c>
      <c r="H36" s="39" t="s">
        <v>104</v>
      </c>
      <c r="I36" s="40" t="s">
        <v>93</v>
      </c>
      <c r="J36" s="38"/>
      <c r="K36" s="65"/>
      <c r="L36" s="65"/>
      <c r="M36" s="41"/>
      <c r="N36" s="42"/>
      <c r="O36" s="43">
        <f>SUM(O37:O37)</f>
        <v>0</v>
      </c>
      <c r="P36" s="44">
        <f>SUM(P37:P37)</f>
        <v>0</v>
      </c>
      <c r="Q36" s="45">
        <f aca="true" t="shared" si="7" ref="Q36:AD36">SUM(Q37:Q37)</f>
        <v>0</v>
      </c>
      <c r="R36" s="44">
        <f t="shared" si="7"/>
        <v>0</v>
      </c>
      <c r="S36" s="45">
        <f t="shared" si="7"/>
        <v>0</v>
      </c>
      <c r="T36" s="44">
        <f t="shared" si="7"/>
        <v>0</v>
      </c>
      <c r="U36" s="45">
        <f t="shared" si="7"/>
        <v>0</v>
      </c>
      <c r="V36" s="44">
        <f t="shared" si="7"/>
        <v>0</v>
      </c>
      <c r="W36" s="45">
        <f t="shared" si="7"/>
        <v>0</v>
      </c>
      <c r="X36" s="44">
        <f t="shared" si="7"/>
        <v>0</v>
      </c>
      <c r="Y36" s="45">
        <f t="shared" si="7"/>
        <v>0</v>
      </c>
      <c r="Z36" s="44">
        <f t="shared" si="7"/>
        <v>0</v>
      </c>
      <c r="AA36" s="45">
        <f t="shared" si="7"/>
        <v>0</v>
      </c>
      <c r="AB36" s="44">
        <f t="shared" si="7"/>
        <v>0</v>
      </c>
      <c r="AC36" s="45">
        <f t="shared" si="7"/>
        <v>0</v>
      </c>
      <c r="AD36" s="44">
        <f t="shared" si="7"/>
        <v>0</v>
      </c>
      <c r="AE36" s="45">
        <f>SUM(O36,Q36,S36,U36,W36,Y36,AA36,AC36)</f>
        <v>0</v>
      </c>
      <c r="AF36" s="44">
        <f>SUM(P36,R36,T36,V36,X36,Z36,AB36,AD36)</f>
        <v>0</v>
      </c>
      <c r="AG36" s="46">
        <f>SUM(AG37:AG37)</f>
        <v>0</v>
      </c>
      <c r="AH36" s="47"/>
      <c r="AI36" s="47"/>
      <c r="AJ36" s="48"/>
    </row>
    <row r="37" spans="2:36" ht="108" customHeight="1" thickBot="1">
      <c r="B37" s="434"/>
      <c r="C37" s="50"/>
      <c r="D37" s="51"/>
      <c r="E37" s="51"/>
      <c r="F37" s="66"/>
      <c r="G37" s="51"/>
      <c r="H37" s="67" t="s">
        <v>143</v>
      </c>
      <c r="I37" s="68" t="s">
        <v>142</v>
      </c>
      <c r="J37" s="53">
        <v>0</v>
      </c>
      <c r="K37" s="69">
        <v>1</v>
      </c>
      <c r="L37" s="70"/>
      <c r="M37" s="71"/>
      <c r="N37" s="72"/>
      <c r="O37" s="73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74"/>
      <c r="AH37" s="63"/>
      <c r="AI37" s="71"/>
      <c r="AJ37" s="75"/>
    </row>
    <row r="38" spans="2:36" ht="4.5" customHeight="1" thickBot="1">
      <c r="B38" s="620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2"/>
    </row>
  </sheetData>
  <sheetProtection/>
  <mergeCells count="93">
    <mergeCell ref="B15:AJ15"/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8:AJ18"/>
    <mergeCell ref="B19:D19"/>
    <mergeCell ref="F19:N19"/>
    <mergeCell ref="O19:AF19"/>
    <mergeCell ref="AG19:AJ19"/>
    <mergeCell ref="B20:B21"/>
    <mergeCell ref="C20:H21"/>
    <mergeCell ref="I20:I21"/>
    <mergeCell ref="J20:J21"/>
    <mergeCell ref="K20:K21"/>
    <mergeCell ref="AC20:AD20"/>
    <mergeCell ref="AE20:AF20"/>
    <mergeCell ref="L20:L21"/>
    <mergeCell ref="M20:M21"/>
    <mergeCell ref="N20:N21"/>
    <mergeCell ref="O20:P20"/>
    <mergeCell ref="Q20:R20"/>
    <mergeCell ref="S20:T20"/>
    <mergeCell ref="AG20:AG21"/>
    <mergeCell ref="AH20:AH21"/>
    <mergeCell ref="AI20:AI21"/>
    <mergeCell ref="AJ20:AJ21"/>
    <mergeCell ref="C22:H22"/>
    <mergeCell ref="B23:AJ23"/>
    <mergeCell ref="U20:V20"/>
    <mergeCell ref="W20:X20"/>
    <mergeCell ref="Y20:Z20"/>
    <mergeCell ref="AA20:AB20"/>
    <mergeCell ref="B26:AJ26"/>
    <mergeCell ref="B27:AJ27"/>
    <mergeCell ref="B28:D28"/>
    <mergeCell ref="F28:N28"/>
    <mergeCell ref="O28:AF28"/>
    <mergeCell ref="AG28:AJ28"/>
    <mergeCell ref="B29:B30"/>
    <mergeCell ref="C29:H30"/>
    <mergeCell ref="I29:I30"/>
    <mergeCell ref="J29:J30"/>
    <mergeCell ref="K29:K30"/>
    <mergeCell ref="L29:L30"/>
    <mergeCell ref="AC29:AD29"/>
    <mergeCell ref="AE29:AF29"/>
    <mergeCell ref="AG29:AG30"/>
    <mergeCell ref="M29:M30"/>
    <mergeCell ref="N29:N30"/>
    <mergeCell ref="O29:P29"/>
    <mergeCell ref="Q29:R29"/>
    <mergeCell ref="S29:T29"/>
    <mergeCell ref="U29:V29"/>
    <mergeCell ref="B38:AJ38"/>
    <mergeCell ref="AH29:AH30"/>
    <mergeCell ref="AI29:AI30"/>
    <mergeCell ref="AJ29:AJ30"/>
    <mergeCell ref="C31:H31"/>
    <mergeCell ref="B32:AJ32"/>
    <mergeCell ref="B35:AJ35"/>
    <mergeCell ref="W29:X29"/>
    <mergeCell ref="Y29:Z29"/>
    <mergeCell ref="AA29:AB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rgb="FFFFFF00"/>
  </sheetPr>
  <dimension ref="B1:AK34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20.710937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19.2812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837</v>
      </c>
      <c r="C2" s="666"/>
      <c r="D2" s="666"/>
      <c r="E2" s="666"/>
      <c r="F2" s="666"/>
      <c r="G2" s="666"/>
      <c r="H2" s="667"/>
      <c r="I2" s="668" t="s">
        <v>838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839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769</v>
      </c>
      <c r="D6" s="630"/>
      <c r="E6" s="630"/>
      <c r="F6" s="630"/>
      <c r="G6" s="630"/>
      <c r="H6" s="630"/>
      <c r="I6" s="26" t="s">
        <v>337</v>
      </c>
      <c r="J6" s="27">
        <v>2</v>
      </c>
      <c r="K6" s="28">
        <v>5</v>
      </c>
      <c r="L6" s="28"/>
      <c r="M6" s="29"/>
      <c r="N6" s="30"/>
      <c r="O6" s="31" t="e">
        <f>O8+#REF!</f>
        <v>#REF!</v>
      </c>
      <c r="P6" s="32" t="e">
        <f>P8+#REF!</f>
        <v>#REF!</v>
      </c>
      <c r="Q6" s="32" t="e">
        <f>Q8+#REF!</f>
        <v>#REF!</v>
      </c>
      <c r="R6" s="32" t="e">
        <f>R8+#REF!</f>
        <v>#REF!</v>
      </c>
      <c r="S6" s="32" t="e">
        <f>S8+#REF!</f>
        <v>#REF!</v>
      </c>
      <c r="T6" s="32" t="e">
        <f>T8+#REF!</f>
        <v>#REF!</v>
      </c>
      <c r="U6" s="32" t="e">
        <f>U8+#REF!</f>
        <v>#REF!</v>
      </c>
      <c r="V6" s="32" t="e">
        <f>V8+#REF!</f>
        <v>#REF!</v>
      </c>
      <c r="W6" s="32" t="e">
        <f>W8+#REF!</f>
        <v>#REF!</v>
      </c>
      <c r="X6" s="32" t="e">
        <f>X8+#REF!</f>
        <v>#REF!</v>
      </c>
      <c r="Y6" s="32" t="e">
        <f>Y8+#REF!</f>
        <v>#REF!</v>
      </c>
      <c r="Z6" s="32" t="e">
        <f>Z8+#REF!</f>
        <v>#REF!</v>
      </c>
      <c r="AA6" s="32" t="e">
        <f>AA8+#REF!</f>
        <v>#REF!</v>
      </c>
      <c r="AB6" s="32" t="e">
        <f>AB8+#REF!</f>
        <v>#REF!</v>
      </c>
      <c r="AC6" s="32" t="e">
        <f>AC8+#REF!</f>
        <v>#REF!</v>
      </c>
      <c r="AD6" s="32" t="e">
        <f>AD8+#REF!</f>
        <v>#REF!</v>
      </c>
      <c r="AE6" s="32" t="e">
        <f>SUM(O6,Q6,S6,U6,W6,Y6,AA6,AC6)</f>
        <v>#REF!</v>
      </c>
      <c r="AF6" s="33" t="e">
        <f>SUM(P6,R6,T6,V6,X6,Z6,AB6,AD6)</f>
        <v>#REF!</v>
      </c>
      <c r="AG6" s="34" t="e">
        <f>AG8+#REF!</f>
        <v>#REF!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0" ref="Q8:AD8">SUM(Q9:Q9)</f>
        <v>0</v>
      </c>
      <c r="R8" s="44">
        <f t="shared" si="0"/>
        <v>0</v>
      </c>
      <c r="S8" s="45">
        <f t="shared" si="0"/>
        <v>0</v>
      </c>
      <c r="T8" s="44">
        <f t="shared" si="0"/>
        <v>0</v>
      </c>
      <c r="U8" s="45">
        <f t="shared" si="0"/>
        <v>0</v>
      </c>
      <c r="V8" s="44">
        <f t="shared" si="0"/>
        <v>0</v>
      </c>
      <c r="W8" s="45">
        <f t="shared" si="0"/>
        <v>0</v>
      </c>
      <c r="X8" s="44">
        <f t="shared" si="0"/>
        <v>0</v>
      </c>
      <c r="Y8" s="45">
        <f t="shared" si="0"/>
        <v>0</v>
      </c>
      <c r="Z8" s="44">
        <f t="shared" si="0"/>
        <v>0</v>
      </c>
      <c r="AA8" s="45">
        <f t="shared" si="0"/>
        <v>0</v>
      </c>
      <c r="AB8" s="44">
        <f>SUM(AB9:AB9)</f>
        <v>0</v>
      </c>
      <c r="AC8" s="45">
        <f t="shared" si="0"/>
        <v>0</v>
      </c>
      <c r="AD8" s="44">
        <f t="shared" si="0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718</v>
      </c>
      <c r="C9" s="50"/>
      <c r="D9" s="51"/>
      <c r="E9" s="51"/>
      <c r="F9" s="52"/>
      <c r="G9" s="51"/>
      <c r="H9" s="53" t="s">
        <v>778</v>
      </c>
      <c r="I9" s="53" t="s">
        <v>594</v>
      </c>
      <c r="J9" s="53">
        <v>1</v>
      </c>
      <c r="K9" s="54">
        <v>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3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7" ht="4.5" customHeight="1" thickBot="1">
      <c r="B11" s="620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2"/>
      <c r="AK11" s="76"/>
    </row>
    <row r="12" spans="2:36" ht="35.25" customHeight="1" thickBot="1">
      <c r="B12" s="656" t="s">
        <v>840</v>
      </c>
      <c r="C12" s="657"/>
      <c r="D12" s="658"/>
      <c r="E12" s="399"/>
      <c r="F12" s="657" t="s">
        <v>790</v>
      </c>
      <c r="G12" s="657"/>
      <c r="H12" s="657"/>
      <c r="I12" s="657"/>
      <c r="J12" s="657"/>
      <c r="K12" s="657"/>
      <c r="L12" s="657"/>
      <c r="M12" s="657"/>
      <c r="N12" s="658"/>
      <c r="O12" s="659" t="s">
        <v>45</v>
      </c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1"/>
      <c r="AG12" s="662" t="s">
        <v>46</v>
      </c>
      <c r="AH12" s="663"/>
      <c r="AI12" s="663"/>
      <c r="AJ12" s="664"/>
    </row>
    <row r="13" spans="2:36" ht="35.25" customHeight="1">
      <c r="B13" s="644" t="s">
        <v>61</v>
      </c>
      <c r="C13" s="646" t="s">
        <v>47</v>
      </c>
      <c r="D13" s="647"/>
      <c r="E13" s="647"/>
      <c r="F13" s="647"/>
      <c r="G13" s="647"/>
      <c r="H13" s="647"/>
      <c r="I13" s="650" t="s">
        <v>48</v>
      </c>
      <c r="J13" s="652" t="s">
        <v>62</v>
      </c>
      <c r="K13" s="652" t="s">
        <v>49</v>
      </c>
      <c r="L13" s="654" t="s">
        <v>103</v>
      </c>
      <c r="M13" s="639" t="s">
        <v>63</v>
      </c>
      <c r="N13" s="641" t="s">
        <v>64</v>
      </c>
      <c r="O13" s="643" t="s">
        <v>94</v>
      </c>
      <c r="P13" s="635"/>
      <c r="Q13" s="634" t="s">
        <v>95</v>
      </c>
      <c r="R13" s="635"/>
      <c r="S13" s="634" t="s">
        <v>96</v>
      </c>
      <c r="T13" s="635"/>
      <c r="U13" s="634" t="s">
        <v>52</v>
      </c>
      <c r="V13" s="635"/>
      <c r="W13" s="634" t="s">
        <v>51</v>
      </c>
      <c r="X13" s="635"/>
      <c r="Y13" s="634" t="s">
        <v>97</v>
      </c>
      <c r="Z13" s="635"/>
      <c r="AA13" s="634" t="s">
        <v>50</v>
      </c>
      <c r="AB13" s="635"/>
      <c r="AC13" s="634" t="s">
        <v>53</v>
      </c>
      <c r="AD13" s="635"/>
      <c r="AE13" s="634" t="s">
        <v>54</v>
      </c>
      <c r="AF13" s="636"/>
      <c r="AG13" s="637" t="s">
        <v>55</v>
      </c>
      <c r="AH13" s="623" t="s">
        <v>56</v>
      </c>
      <c r="AI13" s="625" t="s">
        <v>57</v>
      </c>
      <c r="AJ13" s="627" t="s">
        <v>65</v>
      </c>
    </row>
    <row r="14" spans="2:36" ht="81" customHeight="1" thickBot="1">
      <c r="B14" s="645"/>
      <c r="C14" s="648"/>
      <c r="D14" s="649"/>
      <c r="E14" s="649"/>
      <c r="F14" s="649"/>
      <c r="G14" s="649"/>
      <c r="H14" s="649"/>
      <c r="I14" s="651"/>
      <c r="J14" s="653" t="s">
        <v>62</v>
      </c>
      <c r="K14" s="653"/>
      <c r="L14" s="655"/>
      <c r="M14" s="640"/>
      <c r="N14" s="642"/>
      <c r="O14" s="21" t="s">
        <v>66</v>
      </c>
      <c r="P14" s="22" t="s">
        <v>67</v>
      </c>
      <c r="Q14" s="23" t="s">
        <v>66</v>
      </c>
      <c r="R14" s="22" t="s">
        <v>67</v>
      </c>
      <c r="S14" s="23" t="s">
        <v>66</v>
      </c>
      <c r="T14" s="22" t="s">
        <v>67</v>
      </c>
      <c r="U14" s="23" t="s">
        <v>66</v>
      </c>
      <c r="V14" s="22" t="s">
        <v>67</v>
      </c>
      <c r="W14" s="23" t="s">
        <v>66</v>
      </c>
      <c r="X14" s="22" t="s">
        <v>67</v>
      </c>
      <c r="Y14" s="23" t="s">
        <v>66</v>
      </c>
      <c r="Z14" s="22" t="s">
        <v>67</v>
      </c>
      <c r="AA14" s="23" t="s">
        <v>66</v>
      </c>
      <c r="AB14" s="22" t="s">
        <v>68</v>
      </c>
      <c r="AC14" s="23" t="s">
        <v>66</v>
      </c>
      <c r="AD14" s="22" t="s">
        <v>68</v>
      </c>
      <c r="AE14" s="23" t="s">
        <v>66</v>
      </c>
      <c r="AF14" s="24" t="s">
        <v>68</v>
      </c>
      <c r="AG14" s="638"/>
      <c r="AH14" s="624"/>
      <c r="AI14" s="626"/>
      <c r="AJ14" s="628"/>
    </row>
    <row r="15" spans="2:36" ht="108" customHeight="1" thickBot="1">
      <c r="B15" s="25" t="s">
        <v>69</v>
      </c>
      <c r="C15" s="629" t="s">
        <v>769</v>
      </c>
      <c r="D15" s="630"/>
      <c r="E15" s="630"/>
      <c r="F15" s="630"/>
      <c r="G15" s="630"/>
      <c r="H15" s="630"/>
      <c r="I15" s="26" t="s">
        <v>337</v>
      </c>
      <c r="J15" s="27">
        <v>2</v>
      </c>
      <c r="K15" s="28">
        <v>5</v>
      </c>
      <c r="L15" s="28"/>
      <c r="M15" s="29"/>
      <c r="N15" s="30"/>
      <c r="O15" s="77" t="e">
        <f>SUM(O17+O20+O23,#REF!,#REF!,#REF!,#REF!,#REF!,#REF!,#REF!)</f>
        <v>#REF!</v>
      </c>
      <c r="P15" s="78" t="e">
        <f>SUM(P17+P20+P23,#REF!,#REF!,#REF!,#REF!,#REF!,#REF!,#REF!)</f>
        <v>#REF!</v>
      </c>
      <c r="Q15" s="78" t="e">
        <f>SUM(Q17+Q20+Q23,#REF!,#REF!,#REF!,#REF!,#REF!,#REF!,#REF!)</f>
        <v>#REF!</v>
      </c>
      <c r="R15" s="78" t="e">
        <f>SUM(R17+R20+R23,#REF!,#REF!,#REF!,#REF!,#REF!,#REF!,#REF!)</f>
        <v>#REF!</v>
      </c>
      <c r="S15" s="78" t="e">
        <f>SUM(S17+S20+S23,#REF!,#REF!,#REF!,#REF!,#REF!,#REF!,#REF!)</f>
        <v>#REF!</v>
      </c>
      <c r="T15" s="78" t="e">
        <f>SUM(T17+T20+T23,#REF!,#REF!,#REF!,#REF!,#REF!,#REF!,#REF!)</f>
        <v>#REF!</v>
      </c>
      <c r="U15" s="78" t="e">
        <f>SUM(U17+U20+U23,#REF!,#REF!,#REF!,#REF!,#REF!,#REF!,#REF!)</f>
        <v>#REF!</v>
      </c>
      <c r="V15" s="78" t="e">
        <f>SUM(V17+V20+V23,#REF!,#REF!,#REF!,#REF!,#REF!,#REF!,#REF!)</f>
        <v>#REF!</v>
      </c>
      <c r="W15" s="78" t="e">
        <f>SUM(W17+W20+W23,#REF!,#REF!,#REF!,#REF!,#REF!,#REF!,#REF!)</f>
        <v>#REF!</v>
      </c>
      <c r="X15" s="78" t="e">
        <f>SUM(X17+X20+X23,#REF!,#REF!,#REF!,#REF!,#REF!,#REF!,#REF!)</f>
        <v>#REF!</v>
      </c>
      <c r="Y15" s="78" t="e">
        <f>SUM(Y17+Y20+Y23,#REF!,#REF!,#REF!,#REF!,#REF!,#REF!,#REF!)</f>
        <v>#REF!</v>
      </c>
      <c r="Z15" s="78" t="e">
        <f>SUM(Z17+Z20+Z23,#REF!,#REF!,#REF!,#REF!,#REF!,#REF!,#REF!)</f>
        <v>#REF!</v>
      </c>
      <c r="AA15" s="78" t="e">
        <f>SUM(AA17+AA20+AA23,#REF!,#REF!,#REF!,#REF!,#REF!,#REF!,#REF!)</f>
        <v>#REF!</v>
      </c>
      <c r="AB15" s="78" t="e">
        <f>SUM(AB17+AB20+AB23,#REF!,#REF!,#REF!,#REF!,#REF!,#REF!,#REF!)</f>
        <v>#REF!</v>
      </c>
      <c r="AC15" s="78" t="e">
        <f>SUM(AC17+AC20+AC23,#REF!,#REF!,#REF!,#REF!,#REF!,#REF!,#REF!)</f>
        <v>#REF!</v>
      </c>
      <c r="AD15" s="78" t="e">
        <f>SUM(AD17+AD20+AD23,#REF!,#REF!,#REF!,#REF!,#REF!,#REF!,#REF!)</f>
        <v>#REF!</v>
      </c>
      <c r="AE15" s="32" t="e">
        <f>SUM(O15,Q15,S15,U15,W15,Y15,AA15,AC15)</f>
        <v>#REF!</v>
      </c>
      <c r="AF15" s="33" t="e">
        <f>SUM(P15,R15,T15,V15,X15,Z15,AB15,AD15)</f>
        <v>#REF!</v>
      </c>
      <c r="AG15" s="34">
        <f>AG17+AG20</f>
        <v>0</v>
      </c>
      <c r="AH15" s="35"/>
      <c r="AI15" s="35"/>
      <c r="AJ15" s="36"/>
    </row>
    <row r="16" spans="2:36" ht="4.5" customHeight="1" thickBot="1">
      <c r="B16" s="631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632"/>
      <c r="AI16" s="632"/>
      <c r="AJ16" s="633"/>
    </row>
    <row r="17" spans="2:36" ht="108" customHeight="1" thickBot="1">
      <c r="B17" s="37" t="s">
        <v>58</v>
      </c>
      <c r="C17" s="38" t="s">
        <v>92</v>
      </c>
      <c r="D17" s="38" t="s">
        <v>59</v>
      </c>
      <c r="E17" s="38" t="s">
        <v>72</v>
      </c>
      <c r="F17" s="38" t="s">
        <v>73</v>
      </c>
      <c r="G17" s="38" t="s">
        <v>74</v>
      </c>
      <c r="H17" s="39" t="s">
        <v>104</v>
      </c>
      <c r="I17" s="40" t="s">
        <v>93</v>
      </c>
      <c r="J17" s="41"/>
      <c r="K17" s="41"/>
      <c r="L17" s="41"/>
      <c r="M17" s="41"/>
      <c r="N17" s="42"/>
      <c r="O17" s="43">
        <f>SUM(O18:O18)</f>
        <v>0</v>
      </c>
      <c r="P17" s="44">
        <f>SUM(P18:P18)</f>
        <v>0</v>
      </c>
      <c r="Q17" s="45">
        <f aca="true" t="shared" si="1" ref="Q17:AA17">SUM(Q18:Q18)</f>
        <v>0</v>
      </c>
      <c r="R17" s="44">
        <f t="shared" si="1"/>
        <v>0</v>
      </c>
      <c r="S17" s="45">
        <f t="shared" si="1"/>
        <v>0</v>
      </c>
      <c r="T17" s="44">
        <f t="shared" si="1"/>
        <v>0</v>
      </c>
      <c r="U17" s="45">
        <f t="shared" si="1"/>
        <v>0</v>
      </c>
      <c r="V17" s="44">
        <f t="shared" si="1"/>
        <v>0</v>
      </c>
      <c r="W17" s="45">
        <f t="shared" si="1"/>
        <v>0</v>
      </c>
      <c r="X17" s="44">
        <f t="shared" si="1"/>
        <v>0</v>
      </c>
      <c r="Y17" s="45">
        <f t="shared" si="1"/>
        <v>0</v>
      </c>
      <c r="Z17" s="44">
        <f t="shared" si="1"/>
        <v>0</v>
      </c>
      <c r="AA17" s="45">
        <f t="shared" si="1"/>
        <v>0</v>
      </c>
      <c r="AB17" s="44">
        <f>SUM(AB18:AB18)</f>
        <v>0</v>
      </c>
      <c r="AC17" s="45">
        <f>SUM(AC18:AC18)</f>
        <v>0</v>
      </c>
      <c r="AD17" s="44">
        <f>SUM(AD18:AD18)</f>
        <v>0</v>
      </c>
      <c r="AE17" s="45">
        <f>SUM(O17,Q17,S17,U17,W17,Y17,AA17,AC17)</f>
        <v>0</v>
      </c>
      <c r="AF17" s="44">
        <f>SUM(P17,R17,T17,V17,X17,Z17,AB17,AD17)</f>
        <v>0</v>
      </c>
      <c r="AG17" s="46">
        <f>SUM(AG18:AG18)</f>
        <v>0</v>
      </c>
      <c r="AH17" s="47"/>
      <c r="AI17" s="47"/>
      <c r="AJ17" s="48"/>
    </row>
    <row r="18" spans="2:36" ht="108" customHeight="1" thickBot="1">
      <c r="B18" s="49" t="s">
        <v>729</v>
      </c>
      <c r="C18" s="50"/>
      <c r="D18" s="51"/>
      <c r="E18" s="51"/>
      <c r="F18" s="52"/>
      <c r="G18" s="51"/>
      <c r="H18" s="53" t="s">
        <v>719</v>
      </c>
      <c r="I18" s="53" t="s">
        <v>549</v>
      </c>
      <c r="J18" s="53">
        <v>1</v>
      </c>
      <c r="K18" s="54">
        <v>3</v>
      </c>
      <c r="L18" s="55"/>
      <c r="M18" s="55"/>
      <c r="N18" s="56"/>
      <c r="O18" s="57"/>
      <c r="P18" s="58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1"/>
      <c r="AG18" s="62"/>
      <c r="AH18" s="63"/>
      <c r="AI18" s="63"/>
      <c r="AJ18" s="64"/>
    </row>
    <row r="19" spans="2:36" ht="4.5" customHeight="1" thickBot="1">
      <c r="B19" s="620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2"/>
    </row>
    <row r="20" spans="2:36" ht="108" customHeight="1" thickBot="1">
      <c r="B20" s="37" t="s">
        <v>58</v>
      </c>
      <c r="C20" s="38" t="s">
        <v>92</v>
      </c>
      <c r="D20" s="38" t="s">
        <v>59</v>
      </c>
      <c r="E20" s="38" t="s">
        <v>91</v>
      </c>
      <c r="F20" s="38" t="s">
        <v>73</v>
      </c>
      <c r="G20" s="38" t="s">
        <v>74</v>
      </c>
      <c r="H20" s="39" t="s">
        <v>104</v>
      </c>
      <c r="I20" s="40" t="s">
        <v>93</v>
      </c>
      <c r="J20" s="38"/>
      <c r="K20" s="65"/>
      <c r="L20" s="65"/>
      <c r="M20" s="41"/>
      <c r="N20" s="42"/>
      <c r="O20" s="43">
        <f>SUM(O21:O21)</f>
        <v>0</v>
      </c>
      <c r="P20" s="44">
        <f>SUM(P21:P21)</f>
        <v>0</v>
      </c>
      <c r="Q20" s="45">
        <f aca="true" t="shared" si="2" ref="Q20:AD20">SUM(Q21:Q21)</f>
        <v>0</v>
      </c>
      <c r="R20" s="44">
        <f t="shared" si="2"/>
        <v>0</v>
      </c>
      <c r="S20" s="45">
        <f t="shared" si="2"/>
        <v>0</v>
      </c>
      <c r="T20" s="44">
        <f t="shared" si="2"/>
        <v>0</v>
      </c>
      <c r="U20" s="45">
        <f t="shared" si="2"/>
        <v>0</v>
      </c>
      <c r="V20" s="44">
        <f t="shared" si="2"/>
        <v>0</v>
      </c>
      <c r="W20" s="45">
        <f t="shared" si="2"/>
        <v>0</v>
      </c>
      <c r="X20" s="44">
        <f t="shared" si="2"/>
        <v>0</v>
      </c>
      <c r="Y20" s="45">
        <f t="shared" si="2"/>
        <v>0</v>
      </c>
      <c r="Z20" s="44">
        <f t="shared" si="2"/>
        <v>0</v>
      </c>
      <c r="AA20" s="45">
        <f t="shared" si="2"/>
        <v>0</v>
      </c>
      <c r="AB20" s="44">
        <f t="shared" si="2"/>
        <v>0</v>
      </c>
      <c r="AC20" s="45">
        <f t="shared" si="2"/>
        <v>0</v>
      </c>
      <c r="AD20" s="44">
        <f t="shared" si="2"/>
        <v>0</v>
      </c>
      <c r="AE20" s="45">
        <f>SUM(O20,Q20,S20,U20,W20,Y20,AA20,AC20)</f>
        <v>0</v>
      </c>
      <c r="AF20" s="44">
        <f>SUM(P20,R20,T20,V20,X20,Z20,AB20,AD20)</f>
        <v>0</v>
      </c>
      <c r="AG20" s="46">
        <f>SUM(AG21:AG21)</f>
        <v>0</v>
      </c>
      <c r="AH20" s="47"/>
      <c r="AI20" s="47"/>
      <c r="AJ20" s="48"/>
    </row>
    <row r="21" spans="2:36" ht="108" customHeight="1" thickBot="1">
      <c r="B21" s="49" t="s">
        <v>731</v>
      </c>
      <c r="C21" s="50"/>
      <c r="D21" s="51"/>
      <c r="E21" s="51"/>
      <c r="F21" s="66"/>
      <c r="G21" s="51"/>
      <c r="H21" s="67" t="s">
        <v>720</v>
      </c>
      <c r="I21" s="68" t="s">
        <v>721</v>
      </c>
      <c r="J21" s="53">
        <v>0</v>
      </c>
      <c r="K21" s="69">
        <v>100</v>
      </c>
      <c r="L21" s="70"/>
      <c r="M21" s="71"/>
      <c r="N21" s="72"/>
      <c r="O21" s="73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74"/>
      <c r="AH21" s="63"/>
      <c r="AI21" s="71"/>
      <c r="AJ21" s="75"/>
    </row>
    <row r="22" spans="2:36" ht="4.5" customHeight="1" thickBot="1">
      <c r="B22" s="620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621"/>
      <c r="AJ22" s="622"/>
    </row>
    <row r="23" spans="2:36" ht="108" customHeight="1" thickBot="1">
      <c r="B23" s="37" t="s">
        <v>58</v>
      </c>
      <c r="C23" s="38" t="s">
        <v>92</v>
      </c>
      <c r="D23" s="38" t="s">
        <v>59</v>
      </c>
      <c r="E23" s="38" t="s">
        <v>72</v>
      </c>
      <c r="F23" s="38" t="s">
        <v>73</v>
      </c>
      <c r="G23" s="38" t="s">
        <v>74</v>
      </c>
      <c r="H23" s="39" t="s">
        <v>104</v>
      </c>
      <c r="I23" s="40" t="s">
        <v>93</v>
      </c>
      <c r="J23" s="41"/>
      <c r="K23" s="41"/>
      <c r="L23" s="41"/>
      <c r="M23" s="41"/>
      <c r="N23" s="42"/>
      <c r="O23" s="43">
        <f>SUM(O24:O24)</f>
        <v>0</v>
      </c>
      <c r="P23" s="44">
        <f>SUM(P24:P24)</f>
        <v>0</v>
      </c>
      <c r="Q23" s="45">
        <f aca="true" t="shared" si="3" ref="Q23:AA23">SUM(Q24:Q24)</f>
        <v>0</v>
      </c>
      <c r="R23" s="44">
        <f t="shared" si="3"/>
        <v>0</v>
      </c>
      <c r="S23" s="45">
        <f t="shared" si="3"/>
        <v>0</v>
      </c>
      <c r="T23" s="44">
        <f t="shared" si="3"/>
        <v>0</v>
      </c>
      <c r="U23" s="45">
        <f t="shared" si="3"/>
        <v>0</v>
      </c>
      <c r="V23" s="44">
        <f t="shared" si="3"/>
        <v>0</v>
      </c>
      <c r="W23" s="45">
        <f t="shared" si="3"/>
        <v>0</v>
      </c>
      <c r="X23" s="44">
        <f t="shared" si="3"/>
        <v>0</v>
      </c>
      <c r="Y23" s="45">
        <f t="shared" si="3"/>
        <v>0</v>
      </c>
      <c r="Z23" s="44">
        <f t="shared" si="3"/>
        <v>0</v>
      </c>
      <c r="AA23" s="45">
        <f t="shared" si="3"/>
        <v>0</v>
      </c>
      <c r="AB23" s="44">
        <f>SUM(AB24:AB24)</f>
        <v>0</v>
      </c>
      <c r="AC23" s="45">
        <f>SUM(AC24:AC24)</f>
        <v>0</v>
      </c>
      <c r="AD23" s="44">
        <f>SUM(AD24:AD24)</f>
        <v>0</v>
      </c>
      <c r="AE23" s="45">
        <f>SUM(O23,Q23,S23,U23,W23,Y23,AA23,AC23)</f>
        <v>0</v>
      </c>
      <c r="AF23" s="44">
        <f>SUM(P23,R23,T23,V23,X23,Z23,AB23,AD23)</f>
        <v>0</v>
      </c>
      <c r="AG23" s="46">
        <f>SUM(AG24:AG24)</f>
        <v>0</v>
      </c>
      <c r="AH23" s="47"/>
      <c r="AI23" s="47"/>
      <c r="AJ23" s="48"/>
    </row>
    <row r="24" spans="2:36" ht="108" customHeight="1" thickBot="1">
      <c r="B24" s="49" t="s">
        <v>731</v>
      </c>
      <c r="C24" s="50"/>
      <c r="D24" s="51"/>
      <c r="E24" s="51"/>
      <c r="F24" s="52"/>
      <c r="G24" s="51"/>
      <c r="H24" s="53" t="s">
        <v>722</v>
      </c>
      <c r="I24" s="53" t="s">
        <v>723</v>
      </c>
      <c r="J24" s="53">
        <v>0</v>
      </c>
      <c r="K24" s="407">
        <v>1</v>
      </c>
      <c r="L24" s="55"/>
      <c r="M24" s="55"/>
      <c r="N24" s="56"/>
      <c r="O24" s="57"/>
      <c r="P24" s="58"/>
      <c r="Q24" s="59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1"/>
      <c r="AG24" s="62"/>
      <c r="AH24" s="63"/>
      <c r="AI24" s="63"/>
      <c r="AJ24" s="64"/>
    </row>
    <row r="25" spans="2:36" ht="4.5" customHeight="1" thickBot="1">
      <c r="B25" s="620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2"/>
    </row>
    <row r="26" spans="2:36" ht="4.5" customHeight="1" thickBot="1"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</row>
    <row r="27" spans="2:36" ht="35.25" customHeight="1" thickBot="1">
      <c r="B27" s="656" t="s">
        <v>842</v>
      </c>
      <c r="C27" s="657"/>
      <c r="D27" s="658"/>
      <c r="E27" s="399"/>
      <c r="F27" s="657" t="s">
        <v>790</v>
      </c>
      <c r="G27" s="657"/>
      <c r="H27" s="657"/>
      <c r="I27" s="657"/>
      <c r="J27" s="657"/>
      <c r="K27" s="657"/>
      <c r="L27" s="657"/>
      <c r="M27" s="657"/>
      <c r="N27" s="658"/>
      <c r="O27" s="659" t="s">
        <v>45</v>
      </c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0"/>
      <c r="AC27" s="660"/>
      <c r="AD27" s="660"/>
      <c r="AE27" s="660"/>
      <c r="AF27" s="661"/>
      <c r="AG27" s="662" t="s">
        <v>46</v>
      </c>
      <c r="AH27" s="663"/>
      <c r="AI27" s="663"/>
      <c r="AJ27" s="664"/>
    </row>
    <row r="28" spans="2:36" ht="35.25" customHeight="1">
      <c r="B28" s="644" t="s">
        <v>61</v>
      </c>
      <c r="C28" s="646" t="s">
        <v>47</v>
      </c>
      <c r="D28" s="647"/>
      <c r="E28" s="647"/>
      <c r="F28" s="647"/>
      <c r="G28" s="647"/>
      <c r="H28" s="647"/>
      <c r="I28" s="650" t="s">
        <v>48</v>
      </c>
      <c r="J28" s="652" t="s">
        <v>62</v>
      </c>
      <c r="K28" s="652" t="s">
        <v>49</v>
      </c>
      <c r="L28" s="654" t="s">
        <v>103</v>
      </c>
      <c r="M28" s="639" t="s">
        <v>63</v>
      </c>
      <c r="N28" s="641" t="s">
        <v>64</v>
      </c>
      <c r="O28" s="643" t="s">
        <v>94</v>
      </c>
      <c r="P28" s="635"/>
      <c r="Q28" s="634" t="s">
        <v>95</v>
      </c>
      <c r="R28" s="635"/>
      <c r="S28" s="634" t="s">
        <v>96</v>
      </c>
      <c r="T28" s="635"/>
      <c r="U28" s="634" t="s">
        <v>52</v>
      </c>
      <c r="V28" s="635"/>
      <c r="W28" s="634" t="s">
        <v>51</v>
      </c>
      <c r="X28" s="635"/>
      <c r="Y28" s="634" t="s">
        <v>97</v>
      </c>
      <c r="Z28" s="635"/>
      <c r="AA28" s="634" t="s">
        <v>50</v>
      </c>
      <c r="AB28" s="635"/>
      <c r="AC28" s="634" t="s">
        <v>53</v>
      </c>
      <c r="AD28" s="635"/>
      <c r="AE28" s="634" t="s">
        <v>54</v>
      </c>
      <c r="AF28" s="636"/>
      <c r="AG28" s="637" t="s">
        <v>55</v>
      </c>
      <c r="AH28" s="623" t="s">
        <v>56</v>
      </c>
      <c r="AI28" s="625" t="s">
        <v>57</v>
      </c>
      <c r="AJ28" s="627" t="s">
        <v>65</v>
      </c>
    </row>
    <row r="29" spans="2:36" ht="80.25" customHeight="1" thickBot="1">
      <c r="B29" s="645"/>
      <c r="C29" s="648"/>
      <c r="D29" s="649"/>
      <c r="E29" s="649"/>
      <c r="F29" s="649"/>
      <c r="G29" s="649"/>
      <c r="H29" s="649"/>
      <c r="I29" s="651"/>
      <c r="J29" s="653" t="s">
        <v>62</v>
      </c>
      <c r="K29" s="653"/>
      <c r="L29" s="655"/>
      <c r="M29" s="640"/>
      <c r="N29" s="642"/>
      <c r="O29" s="21" t="s">
        <v>66</v>
      </c>
      <c r="P29" s="22" t="s">
        <v>67</v>
      </c>
      <c r="Q29" s="23" t="s">
        <v>66</v>
      </c>
      <c r="R29" s="22" t="s">
        <v>67</v>
      </c>
      <c r="S29" s="23" t="s">
        <v>66</v>
      </c>
      <c r="T29" s="22" t="s">
        <v>67</v>
      </c>
      <c r="U29" s="23" t="s">
        <v>66</v>
      </c>
      <c r="V29" s="22" t="s">
        <v>67</v>
      </c>
      <c r="W29" s="23" t="s">
        <v>66</v>
      </c>
      <c r="X29" s="22" t="s">
        <v>67</v>
      </c>
      <c r="Y29" s="23" t="s">
        <v>66</v>
      </c>
      <c r="Z29" s="22" t="s">
        <v>67</v>
      </c>
      <c r="AA29" s="23" t="s">
        <v>66</v>
      </c>
      <c r="AB29" s="22" t="s">
        <v>68</v>
      </c>
      <c r="AC29" s="23" t="s">
        <v>66</v>
      </c>
      <c r="AD29" s="22" t="s">
        <v>68</v>
      </c>
      <c r="AE29" s="23" t="s">
        <v>66</v>
      </c>
      <c r="AF29" s="24" t="s">
        <v>68</v>
      </c>
      <c r="AG29" s="638"/>
      <c r="AH29" s="624"/>
      <c r="AI29" s="626"/>
      <c r="AJ29" s="628"/>
    </row>
    <row r="30" spans="2:36" ht="108" customHeight="1" thickBot="1">
      <c r="B30" s="25" t="s">
        <v>69</v>
      </c>
      <c r="C30" s="629" t="s">
        <v>769</v>
      </c>
      <c r="D30" s="630"/>
      <c r="E30" s="630"/>
      <c r="F30" s="630"/>
      <c r="G30" s="630"/>
      <c r="H30" s="630"/>
      <c r="I30" s="26" t="s">
        <v>337</v>
      </c>
      <c r="J30" s="27">
        <v>2</v>
      </c>
      <c r="K30" s="28">
        <v>5</v>
      </c>
      <c r="L30" s="28"/>
      <c r="M30" s="29"/>
      <c r="N30" s="30"/>
      <c r="O30" s="31" t="e">
        <f>SUM(O32,#REF!,#REF!,#REF!)</f>
        <v>#REF!</v>
      </c>
      <c r="P30" s="32" t="e">
        <f>SUM(P32,#REF!,#REF!,#REF!)</f>
        <v>#REF!</v>
      </c>
      <c r="Q30" s="32" t="e">
        <f>SUM(Q32,#REF!,#REF!,#REF!)</f>
        <v>#REF!</v>
      </c>
      <c r="R30" s="32" t="e">
        <f>SUM(R32,#REF!,#REF!,#REF!)</f>
        <v>#REF!</v>
      </c>
      <c r="S30" s="32" t="e">
        <f>SUM(S32,#REF!,#REF!,#REF!)</f>
        <v>#REF!</v>
      </c>
      <c r="T30" s="32" t="e">
        <f>SUM(T32,#REF!,#REF!,#REF!)</f>
        <v>#REF!</v>
      </c>
      <c r="U30" s="32" t="e">
        <f>SUM(U32,#REF!,#REF!,#REF!)</f>
        <v>#REF!</v>
      </c>
      <c r="V30" s="32" t="e">
        <f>SUM(V32,#REF!,#REF!,#REF!)</f>
        <v>#REF!</v>
      </c>
      <c r="W30" s="32" t="e">
        <f>SUM(W32,#REF!,#REF!,#REF!)</f>
        <v>#REF!</v>
      </c>
      <c r="X30" s="32" t="e">
        <f>SUM(X32,#REF!,#REF!,#REF!)</f>
        <v>#REF!</v>
      </c>
      <c r="Y30" s="32" t="e">
        <f>SUM(Y32,#REF!,#REF!,#REF!)</f>
        <v>#REF!</v>
      </c>
      <c r="Z30" s="32" t="e">
        <f>SUM(Z32,#REF!,#REF!,#REF!)</f>
        <v>#REF!</v>
      </c>
      <c r="AA30" s="32" t="e">
        <f>SUM(AA32,#REF!,#REF!,#REF!)</f>
        <v>#REF!</v>
      </c>
      <c r="AB30" s="32" t="e">
        <f>SUM(AB32,#REF!,#REF!,#REF!)</f>
        <v>#REF!</v>
      </c>
      <c r="AC30" s="32" t="e">
        <f>SUM(AC32,#REF!,#REF!,#REF!)</f>
        <v>#REF!</v>
      </c>
      <c r="AD30" s="32" t="e">
        <f>SUM(AD32,#REF!,#REF!,#REF!)</f>
        <v>#REF!</v>
      </c>
      <c r="AE30" s="32" t="e">
        <f>SUM(O30,Q30,S30,U30,W30,Y30,AA30,AC30)</f>
        <v>#REF!</v>
      </c>
      <c r="AF30" s="33" t="e">
        <f>SUM(P30,R30,T30,V30,X30,Z30,AB30,AD30)</f>
        <v>#REF!</v>
      </c>
      <c r="AG30" s="34" t="e">
        <f>AG32+#REF!</f>
        <v>#REF!</v>
      </c>
      <c r="AH30" s="35"/>
      <c r="AI30" s="35"/>
      <c r="AJ30" s="36"/>
    </row>
    <row r="31" spans="2:36" ht="4.5" customHeight="1" thickBot="1">
      <c r="B31" s="631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3"/>
    </row>
    <row r="32" spans="2:36" ht="108" customHeight="1" thickBot="1">
      <c r="B32" s="37" t="s">
        <v>58</v>
      </c>
      <c r="C32" s="38" t="s">
        <v>92</v>
      </c>
      <c r="D32" s="38" t="s">
        <v>59</v>
      </c>
      <c r="E32" s="38" t="s">
        <v>72</v>
      </c>
      <c r="F32" s="38" t="s">
        <v>73</v>
      </c>
      <c r="G32" s="38" t="s">
        <v>74</v>
      </c>
      <c r="H32" s="39" t="s">
        <v>104</v>
      </c>
      <c r="I32" s="40" t="s">
        <v>93</v>
      </c>
      <c r="J32" s="41"/>
      <c r="K32" s="41"/>
      <c r="L32" s="41"/>
      <c r="M32" s="41"/>
      <c r="N32" s="42"/>
      <c r="O32" s="43">
        <f>SUM(O33:O33)</f>
        <v>0</v>
      </c>
      <c r="P32" s="44">
        <f>SUM(P33:P33)</f>
        <v>0</v>
      </c>
      <c r="Q32" s="45">
        <f aca="true" t="shared" si="4" ref="Q32:AA32">SUM(Q33:Q33)</f>
        <v>0</v>
      </c>
      <c r="R32" s="44">
        <f t="shared" si="4"/>
        <v>0</v>
      </c>
      <c r="S32" s="45">
        <f t="shared" si="4"/>
        <v>0</v>
      </c>
      <c r="T32" s="44">
        <f t="shared" si="4"/>
        <v>0</v>
      </c>
      <c r="U32" s="45">
        <f t="shared" si="4"/>
        <v>0</v>
      </c>
      <c r="V32" s="44">
        <f t="shared" si="4"/>
        <v>0</v>
      </c>
      <c r="W32" s="45">
        <f t="shared" si="4"/>
        <v>0</v>
      </c>
      <c r="X32" s="44">
        <f t="shared" si="4"/>
        <v>0</v>
      </c>
      <c r="Y32" s="45">
        <f t="shared" si="4"/>
        <v>0</v>
      </c>
      <c r="Z32" s="44">
        <f t="shared" si="4"/>
        <v>0</v>
      </c>
      <c r="AA32" s="45">
        <f t="shared" si="4"/>
        <v>0</v>
      </c>
      <c r="AB32" s="44">
        <f>SUM(AB33:AB33)</f>
        <v>0</v>
      </c>
      <c r="AC32" s="45">
        <f>SUM(AC33:AC33)</f>
        <v>0</v>
      </c>
      <c r="AD32" s="44">
        <f>SUM(AD33:AD33)</f>
        <v>0</v>
      </c>
      <c r="AE32" s="45">
        <f>SUM(O32,Q32,S32,U32,W32,Y32,AA32,AC32)</f>
        <v>0</v>
      </c>
      <c r="AF32" s="44">
        <f>SUM(P32,R32,T32,V32,X32,Z32,AB32,AD32)</f>
        <v>0</v>
      </c>
      <c r="AG32" s="46">
        <f>SUM(AG33:AG33)</f>
        <v>0</v>
      </c>
      <c r="AH32" s="47"/>
      <c r="AI32" s="47"/>
      <c r="AJ32" s="48"/>
    </row>
    <row r="33" spans="2:36" ht="108" customHeight="1" thickBot="1">
      <c r="B33" s="49" t="s">
        <v>841</v>
      </c>
      <c r="C33" s="50"/>
      <c r="D33" s="51"/>
      <c r="E33" s="51"/>
      <c r="F33" s="52"/>
      <c r="G33" s="51"/>
      <c r="H33" s="53" t="s">
        <v>779</v>
      </c>
      <c r="I33" s="53" t="s">
        <v>594</v>
      </c>
      <c r="J33" s="53">
        <v>1</v>
      </c>
      <c r="K33" s="54">
        <v>1</v>
      </c>
      <c r="L33" s="55"/>
      <c r="M33" s="55"/>
      <c r="N33" s="56"/>
      <c r="O33" s="57"/>
      <c r="P33" s="58"/>
      <c r="Q33" s="59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1"/>
      <c r="AG33" s="62"/>
      <c r="AH33" s="63"/>
      <c r="AI33" s="63"/>
      <c r="AJ33" s="64"/>
    </row>
    <row r="34" spans="2:36" ht="4.5" customHeight="1" thickBot="1">
      <c r="B34" s="620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2"/>
    </row>
  </sheetData>
  <sheetProtection/>
  <mergeCells count="93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1:AJ11"/>
    <mergeCell ref="B12:D12"/>
    <mergeCell ref="F12:N12"/>
    <mergeCell ref="O12:AF12"/>
    <mergeCell ref="AG12:AJ12"/>
    <mergeCell ref="B13:B14"/>
    <mergeCell ref="C13:H14"/>
    <mergeCell ref="I13:I14"/>
    <mergeCell ref="J13:J14"/>
    <mergeCell ref="K13:K14"/>
    <mergeCell ref="AC13:AD13"/>
    <mergeCell ref="AE13:AF13"/>
    <mergeCell ref="L13:L14"/>
    <mergeCell ref="M13:M14"/>
    <mergeCell ref="N13:N14"/>
    <mergeCell ref="O13:P13"/>
    <mergeCell ref="Q13:R13"/>
    <mergeCell ref="S13:T13"/>
    <mergeCell ref="AG13:AG14"/>
    <mergeCell ref="AH13:AH14"/>
    <mergeCell ref="AI13:AI14"/>
    <mergeCell ref="AJ13:AJ14"/>
    <mergeCell ref="C15:H15"/>
    <mergeCell ref="B16:AJ16"/>
    <mergeCell ref="U13:V13"/>
    <mergeCell ref="W13:X13"/>
    <mergeCell ref="Y13:Z13"/>
    <mergeCell ref="AA13:AB13"/>
    <mergeCell ref="B19:AJ19"/>
    <mergeCell ref="B22:AJ22"/>
    <mergeCell ref="B25:AJ25"/>
    <mergeCell ref="B26:AJ26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AE28:AF28"/>
    <mergeCell ref="AG28:AG29"/>
    <mergeCell ref="M28:M29"/>
    <mergeCell ref="N28:N29"/>
    <mergeCell ref="O28:P28"/>
    <mergeCell ref="Q28:R28"/>
    <mergeCell ref="S28:T28"/>
    <mergeCell ref="U28:V28"/>
    <mergeCell ref="AH28:AH29"/>
    <mergeCell ref="AI28:AI29"/>
    <mergeCell ref="AJ28:AJ29"/>
    <mergeCell ref="C30:H30"/>
    <mergeCell ref="B31:AJ31"/>
    <mergeCell ref="B34:AJ34"/>
    <mergeCell ref="W28:X28"/>
    <mergeCell ref="Y28:Z28"/>
    <mergeCell ref="AA28:AB28"/>
    <mergeCell ref="AC28:AD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tabColor rgb="FFFFFF00"/>
  </sheetPr>
  <dimension ref="B1:AK26"/>
  <sheetViews>
    <sheetView zoomScale="85" zoomScaleNormal="85" zoomScalePageLayoutView="0" workbookViewId="0" topLeftCell="B1">
      <selection activeCell="B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19.2812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837</v>
      </c>
      <c r="C2" s="666"/>
      <c r="D2" s="666"/>
      <c r="E2" s="666"/>
      <c r="F2" s="666"/>
      <c r="G2" s="666"/>
      <c r="H2" s="667"/>
      <c r="I2" s="668" t="s">
        <v>843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844</v>
      </c>
      <c r="C3" s="657"/>
      <c r="D3" s="658"/>
      <c r="E3" s="399"/>
      <c r="F3" s="657" t="s">
        <v>791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183</v>
      </c>
      <c r="D6" s="630"/>
      <c r="E6" s="630"/>
      <c r="F6" s="630"/>
      <c r="G6" s="630"/>
      <c r="H6" s="630"/>
      <c r="I6" s="26" t="s">
        <v>184</v>
      </c>
      <c r="J6" s="403">
        <v>0.6</v>
      </c>
      <c r="K6" s="404">
        <v>0.8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178</v>
      </c>
      <c r="C9" s="50"/>
      <c r="D9" s="51"/>
      <c r="E9" s="51"/>
      <c r="F9" s="52"/>
      <c r="G9" s="51"/>
      <c r="H9" s="53" t="s">
        <v>146</v>
      </c>
      <c r="I9" s="53" t="s">
        <v>147</v>
      </c>
      <c r="J9" s="53">
        <v>0</v>
      </c>
      <c r="K9" s="407">
        <v>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727</v>
      </c>
      <c r="C12" s="50"/>
      <c r="D12" s="51"/>
      <c r="E12" s="51"/>
      <c r="F12" s="66"/>
      <c r="G12" s="51"/>
      <c r="H12" s="67" t="s">
        <v>717</v>
      </c>
      <c r="I12" s="68" t="s">
        <v>308</v>
      </c>
      <c r="J12" s="53">
        <v>1</v>
      </c>
      <c r="K12" s="69">
        <v>3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7" ht="4.5" customHeight="1" thickBot="1">
      <c r="B13" s="620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2"/>
      <c r="AK13" s="76"/>
    </row>
    <row r="14" spans="2:36" ht="4.5" customHeight="1" thickBot="1">
      <c r="B14" s="631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3"/>
    </row>
    <row r="15" spans="2:36" ht="108" customHeight="1" thickBot="1">
      <c r="B15" s="37" t="s">
        <v>58</v>
      </c>
      <c r="C15" s="38" t="s">
        <v>92</v>
      </c>
      <c r="D15" s="38" t="s">
        <v>59</v>
      </c>
      <c r="E15" s="38" t="s">
        <v>72</v>
      </c>
      <c r="F15" s="38" t="s">
        <v>73</v>
      </c>
      <c r="G15" s="38" t="s">
        <v>74</v>
      </c>
      <c r="H15" s="39" t="s">
        <v>104</v>
      </c>
      <c r="I15" s="40" t="s">
        <v>93</v>
      </c>
      <c r="J15" s="41"/>
      <c r="K15" s="41"/>
      <c r="L15" s="41"/>
      <c r="M15" s="41"/>
      <c r="N15" s="42"/>
      <c r="O15" s="43">
        <f>SUM(O16:O16)</f>
        <v>0</v>
      </c>
      <c r="P15" s="44">
        <f>SUM(P16:P16)</f>
        <v>0</v>
      </c>
      <c r="Q15" s="45">
        <f aca="true" t="shared" si="3" ref="Q15:AA15">SUM(Q16:Q16)</f>
        <v>0</v>
      </c>
      <c r="R15" s="44">
        <f t="shared" si="3"/>
        <v>0</v>
      </c>
      <c r="S15" s="45">
        <f t="shared" si="3"/>
        <v>0</v>
      </c>
      <c r="T15" s="44">
        <f t="shared" si="3"/>
        <v>0</v>
      </c>
      <c r="U15" s="45">
        <f t="shared" si="3"/>
        <v>0</v>
      </c>
      <c r="V15" s="44">
        <f t="shared" si="3"/>
        <v>0</v>
      </c>
      <c r="W15" s="45">
        <f t="shared" si="3"/>
        <v>0</v>
      </c>
      <c r="X15" s="44">
        <f t="shared" si="3"/>
        <v>0</v>
      </c>
      <c r="Y15" s="45">
        <f t="shared" si="3"/>
        <v>0</v>
      </c>
      <c r="Z15" s="44">
        <f t="shared" si="3"/>
        <v>0</v>
      </c>
      <c r="AA15" s="45">
        <f t="shared" si="3"/>
        <v>0</v>
      </c>
      <c r="AB15" s="44">
        <f>SUM(AB16:AB16)</f>
        <v>0</v>
      </c>
      <c r="AC15" s="45">
        <f>SUM(AC16:AC16)</f>
        <v>0</v>
      </c>
      <c r="AD15" s="44">
        <f>SUM(AD16:AD16)</f>
        <v>0</v>
      </c>
      <c r="AE15" s="45">
        <f>SUM(O15,Q15,S15,U15,W15,Y15,AA15,AC15)</f>
        <v>0</v>
      </c>
      <c r="AF15" s="44">
        <f>SUM(P15,R15,T15,V15,X15,Z15,AB15,AD15)</f>
        <v>0</v>
      </c>
      <c r="AG15" s="46">
        <f>SUM(AG16:AG16)</f>
        <v>0</v>
      </c>
      <c r="AH15" s="47"/>
      <c r="AI15" s="47"/>
      <c r="AJ15" s="48"/>
    </row>
    <row r="16" spans="2:36" ht="108" customHeight="1" thickBot="1">
      <c r="B16" s="49" t="s">
        <v>845</v>
      </c>
      <c r="C16" s="50"/>
      <c r="D16" s="51"/>
      <c r="E16" s="51"/>
      <c r="F16" s="52"/>
      <c r="G16" s="51"/>
      <c r="H16" s="53" t="s">
        <v>149</v>
      </c>
      <c r="I16" s="53" t="s">
        <v>120</v>
      </c>
      <c r="J16" s="53">
        <v>0</v>
      </c>
      <c r="K16" s="54">
        <v>1</v>
      </c>
      <c r="L16" s="55"/>
      <c r="M16" s="55"/>
      <c r="N16" s="56"/>
      <c r="O16" s="57"/>
      <c r="P16" s="58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61"/>
      <c r="AG16" s="62"/>
      <c r="AH16" s="63"/>
      <c r="AI16" s="63"/>
      <c r="AJ16" s="64"/>
    </row>
    <row r="17" spans="2:36" ht="4.5" customHeight="1" thickBot="1">
      <c r="B17" s="620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2"/>
    </row>
    <row r="18" spans="2:36" ht="108" customHeight="1" thickBot="1">
      <c r="B18" s="37" t="s">
        <v>58</v>
      </c>
      <c r="C18" s="38" t="s">
        <v>92</v>
      </c>
      <c r="D18" s="38" t="s">
        <v>59</v>
      </c>
      <c r="E18" s="38" t="s">
        <v>91</v>
      </c>
      <c r="F18" s="38" t="s">
        <v>73</v>
      </c>
      <c r="G18" s="38" t="s">
        <v>74</v>
      </c>
      <c r="H18" s="39" t="s">
        <v>104</v>
      </c>
      <c r="I18" s="40" t="s">
        <v>93</v>
      </c>
      <c r="J18" s="38"/>
      <c r="K18" s="65"/>
      <c r="L18" s="65"/>
      <c r="M18" s="41"/>
      <c r="N18" s="42"/>
      <c r="O18" s="43">
        <f>SUM(O19:O19)</f>
        <v>0</v>
      </c>
      <c r="P18" s="44">
        <f>SUM(P19:P19)</f>
        <v>0</v>
      </c>
      <c r="Q18" s="45">
        <f aca="true" t="shared" si="4" ref="Q18:AD18">SUM(Q19:Q19)</f>
        <v>0</v>
      </c>
      <c r="R18" s="44">
        <f t="shared" si="4"/>
        <v>0</v>
      </c>
      <c r="S18" s="45">
        <f t="shared" si="4"/>
        <v>0</v>
      </c>
      <c r="T18" s="44">
        <f t="shared" si="4"/>
        <v>0</v>
      </c>
      <c r="U18" s="45">
        <f t="shared" si="4"/>
        <v>0</v>
      </c>
      <c r="V18" s="44">
        <f t="shared" si="4"/>
        <v>0</v>
      </c>
      <c r="W18" s="45">
        <f t="shared" si="4"/>
        <v>0</v>
      </c>
      <c r="X18" s="44">
        <f t="shared" si="4"/>
        <v>0</v>
      </c>
      <c r="Y18" s="45">
        <f t="shared" si="4"/>
        <v>0</v>
      </c>
      <c r="Z18" s="44">
        <f t="shared" si="4"/>
        <v>0</v>
      </c>
      <c r="AA18" s="45">
        <f t="shared" si="4"/>
        <v>0</v>
      </c>
      <c r="AB18" s="44">
        <f t="shared" si="4"/>
        <v>0</v>
      </c>
      <c r="AC18" s="45">
        <f t="shared" si="4"/>
        <v>0</v>
      </c>
      <c r="AD18" s="44">
        <f t="shared" si="4"/>
        <v>0</v>
      </c>
      <c r="AE18" s="45">
        <f>SUM(O18,Q18,S18,U18,W18,Y18,AA18,AC18)</f>
        <v>0</v>
      </c>
      <c r="AF18" s="44">
        <f>SUM(P18,R18,T18,V18,X18,Z18,AB18,AD18)</f>
        <v>0</v>
      </c>
      <c r="AG18" s="46">
        <f>SUM(AG19:AG19)</f>
        <v>0</v>
      </c>
      <c r="AH18" s="47"/>
      <c r="AI18" s="47"/>
      <c r="AJ18" s="48"/>
    </row>
    <row r="19" spans="2:36" ht="108" customHeight="1" thickBot="1">
      <c r="B19" s="49" t="s">
        <v>845</v>
      </c>
      <c r="C19" s="50"/>
      <c r="D19" s="51"/>
      <c r="E19" s="51"/>
      <c r="F19" s="66"/>
      <c r="G19" s="51"/>
      <c r="H19" s="67" t="s">
        <v>152</v>
      </c>
      <c r="I19" s="68" t="s">
        <v>120</v>
      </c>
      <c r="J19" s="53">
        <v>0</v>
      </c>
      <c r="K19" s="69">
        <v>1</v>
      </c>
      <c r="L19" s="70"/>
      <c r="M19" s="71"/>
      <c r="N19" s="72"/>
      <c r="O19" s="73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74"/>
      <c r="AH19" s="63"/>
      <c r="AI19" s="71"/>
      <c r="AJ19" s="75"/>
    </row>
    <row r="20" spans="2:36" ht="4.5" customHeight="1" thickBot="1">
      <c r="B20" s="620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2"/>
    </row>
    <row r="21" spans="2:36" ht="108" customHeight="1" thickBot="1">
      <c r="B21" s="37" t="s">
        <v>58</v>
      </c>
      <c r="C21" s="38" t="s">
        <v>92</v>
      </c>
      <c r="D21" s="38" t="s">
        <v>59</v>
      </c>
      <c r="E21" s="38" t="s">
        <v>72</v>
      </c>
      <c r="F21" s="38" t="s">
        <v>73</v>
      </c>
      <c r="G21" s="38" t="s">
        <v>74</v>
      </c>
      <c r="H21" s="39" t="s">
        <v>104</v>
      </c>
      <c r="I21" s="40" t="s">
        <v>93</v>
      </c>
      <c r="J21" s="41"/>
      <c r="K21" s="41"/>
      <c r="L21" s="41"/>
      <c r="M21" s="41"/>
      <c r="N21" s="42"/>
      <c r="O21" s="43">
        <f>SUM(O22:O22)</f>
        <v>0</v>
      </c>
      <c r="P21" s="44">
        <f>SUM(P22:P22)</f>
        <v>0</v>
      </c>
      <c r="Q21" s="45">
        <f aca="true" t="shared" si="5" ref="Q21:AA21">SUM(Q22:Q22)</f>
        <v>0</v>
      </c>
      <c r="R21" s="44">
        <f t="shared" si="5"/>
        <v>0</v>
      </c>
      <c r="S21" s="45">
        <f t="shared" si="5"/>
        <v>0</v>
      </c>
      <c r="T21" s="44">
        <f t="shared" si="5"/>
        <v>0</v>
      </c>
      <c r="U21" s="45">
        <f t="shared" si="5"/>
        <v>0</v>
      </c>
      <c r="V21" s="44">
        <f t="shared" si="5"/>
        <v>0</v>
      </c>
      <c r="W21" s="45">
        <f t="shared" si="5"/>
        <v>0</v>
      </c>
      <c r="X21" s="44">
        <f t="shared" si="5"/>
        <v>0</v>
      </c>
      <c r="Y21" s="45">
        <f t="shared" si="5"/>
        <v>0</v>
      </c>
      <c r="Z21" s="44">
        <f t="shared" si="5"/>
        <v>0</v>
      </c>
      <c r="AA21" s="45">
        <f t="shared" si="5"/>
        <v>0</v>
      </c>
      <c r="AB21" s="44">
        <f>SUM(AB22:AB22)</f>
        <v>0</v>
      </c>
      <c r="AC21" s="45">
        <f>SUM(AC22:AC22)</f>
        <v>0</v>
      </c>
      <c r="AD21" s="44">
        <f>SUM(AD22:AD22)</f>
        <v>0</v>
      </c>
      <c r="AE21" s="45">
        <f>SUM(O21,Q21,S21,U21,W21,Y21,AA21,AC21)</f>
        <v>0</v>
      </c>
      <c r="AF21" s="44">
        <f>SUM(P21,R21,T21,V21,X21,Z21,AB21,AD21)</f>
        <v>0</v>
      </c>
      <c r="AG21" s="46">
        <f>SUM(AG22:AG22)</f>
        <v>0</v>
      </c>
      <c r="AH21" s="47"/>
      <c r="AI21" s="47"/>
      <c r="AJ21" s="48"/>
    </row>
    <row r="22" spans="2:36" ht="108" customHeight="1" thickBot="1">
      <c r="B22" s="49" t="s">
        <v>845</v>
      </c>
      <c r="C22" s="50"/>
      <c r="D22" s="51"/>
      <c r="E22" s="51"/>
      <c r="F22" s="52"/>
      <c r="G22" s="51"/>
      <c r="H22" s="53" t="s">
        <v>153</v>
      </c>
      <c r="I22" s="53" t="s">
        <v>120</v>
      </c>
      <c r="J22" s="53">
        <v>0</v>
      </c>
      <c r="K22" s="54">
        <v>1</v>
      </c>
      <c r="L22" s="55"/>
      <c r="M22" s="55"/>
      <c r="N22" s="56"/>
      <c r="O22" s="57"/>
      <c r="P22" s="58"/>
      <c r="Q22" s="59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1"/>
      <c r="AG22" s="62"/>
      <c r="AH22" s="63"/>
      <c r="AI22" s="63"/>
      <c r="AJ22" s="64"/>
    </row>
    <row r="23" spans="2:36" ht="4.5" customHeight="1" thickBot="1">
      <c r="B23" s="620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2"/>
    </row>
    <row r="24" spans="2:36" ht="108" customHeight="1" thickBot="1">
      <c r="B24" s="37" t="s">
        <v>58</v>
      </c>
      <c r="C24" s="38" t="s">
        <v>92</v>
      </c>
      <c r="D24" s="38" t="s">
        <v>59</v>
      </c>
      <c r="E24" s="38" t="s">
        <v>91</v>
      </c>
      <c r="F24" s="38" t="s">
        <v>73</v>
      </c>
      <c r="G24" s="38" t="s">
        <v>74</v>
      </c>
      <c r="H24" s="39" t="s">
        <v>104</v>
      </c>
      <c r="I24" s="40" t="s">
        <v>93</v>
      </c>
      <c r="J24" s="38"/>
      <c r="K24" s="65"/>
      <c r="L24" s="65"/>
      <c r="M24" s="41"/>
      <c r="N24" s="42"/>
      <c r="O24" s="43">
        <f>SUM(O25:O25)</f>
        <v>0</v>
      </c>
      <c r="P24" s="44">
        <f>SUM(P25:P25)</f>
        <v>0</v>
      </c>
      <c r="Q24" s="45">
        <f aca="true" t="shared" si="6" ref="Q24:AD24">SUM(Q25:Q25)</f>
        <v>0</v>
      </c>
      <c r="R24" s="44">
        <f t="shared" si="6"/>
        <v>0</v>
      </c>
      <c r="S24" s="45">
        <f t="shared" si="6"/>
        <v>0</v>
      </c>
      <c r="T24" s="44">
        <f t="shared" si="6"/>
        <v>0</v>
      </c>
      <c r="U24" s="45">
        <f t="shared" si="6"/>
        <v>0</v>
      </c>
      <c r="V24" s="44">
        <f t="shared" si="6"/>
        <v>0</v>
      </c>
      <c r="W24" s="45">
        <f t="shared" si="6"/>
        <v>0</v>
      </c>
      <c r="X24" s="44">
        <f t="shared" si="6"/>
        <v>0</v>
      </c>
      <c r="Y24" s="45">
        <f t="shared" si="6"/>
        <v>0</v>
      </c>
      <c r="Z24" s="44">
        <f t="shared" si="6"/>
        <v>0</v>
      </c>
      <c r="AA24" s="45">
        <f t="shared" si="6"/>
        <v>0</v>
      </c>
      <c r="AB24" s="44">
        <f t="shared" si="6"/>
        <v>0</v>
      </c>
      <c r="AC24" s="45">
        <f t="shared" si="6"/>
        <v>0</v>
      </c>
      <c r="AD24" s="44">
        <f t="shared" si="6"/>
        <v>0</v>
      </c>
      <c r="AE24" s="45">
        <f>SUM(O24,Q24,S24,U24,W24,Y24,AA24,AC24)</f>
        <v>0</v>
      </c>
      <c r="AF24" s="44">
        <f>SUM(P24,R24,T24,V24,X24,Z24,AB24,AD24)</f>
        <v>0</v>
      </c>
      <c r="AG24" s="46">
        <f>SUM(AG25:AG25)</f>
        <v>0</v>
      </c>
      <c r="AH24" s="47"/>
      <c r="AI24" s="47"/>
      <c r="AJ24" s="48"/>
    </row>
    <row r="25" spans="2:36" ht="108" customHeight="1" thickBot="1">
      <c r="B25" s="49" t="s">
        <v>845</v>
      </c>
      <c r="C25" s="50"/>
      <c r="D25" s="51"/>
      <c r="E25" s="51"/>
      <c r="F25" s="66"/>
      <c r="G25" s="51"/>
      <c r="H25" s="67" t="s">
        <v>180</v>
      </c>
      <c r="I25" s="68" t="s">
        <v>120</v>
      </c>
      <c r="J25" s="53">
        <v>0</v>
      </c>
      <c r="K25" s="69">
        <v>1</v>
      </c>
      <c r="L25" s="70"/>
      <c r="M25" s="71"/>
      <c r="N25" s="72"/>
      <c r="O25" s="73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74"/>
      <c r="AH25" s="63"/>
      <c r="AI25" s="71"/>
      <c r="AJ25" s="75"/>
    </row>
    <row r="26" spans="2:36" ht="4.5" customHeight="1" thickBot="1"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</row>
  </sheetData>
  <sheetProtection/>
  <mergeCells count="39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3:AJ13"/>
    <mergeCell ref="B14:AJ14"/>
    <mergeCell ref="B17:AJ17"/>
    <mergeCell ref="B20:AJ20"/>
    <mergeCell ref="B23:AJ23"/>
    <mergeCell ref="B26:AJ2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tabColor rgb="FFFFFF00"/>
  </sheetPr>
  <dimension ref="B1:AK25"/>
  <sheetViews>
    <sheetView zoomScale="55" zoomScaleNormal="55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23.42187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24.5742187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837</v>
      </c>
      <c r="C2" s="666"/>
      <c r="D2" s="666"/>
      <c r="E2" s="666"/>
      <c r="F2" s="666"/>
      <c r="G2" s="666"/>
      <c r="H2" s="667"/>
      <c r="I2" s="668" t="s">
        <v>846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847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537</v>
      </c>
      <c r="D6" s="630"/>
      <c r="E6" s="630"/>
      <c r="F6" s="630"/>
      <c r="G6" s="630"/>
      <c r="H6" s="630"/>
      <c r="I6" s="26" t="s">
        <v>538</v>
      </c>
      <c r="J6" s="27">
        <v>0</v>
      </c>
      <c r="K6" s="28">
        <v>8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540</v>
      </c>
      <c r="C9" s="50"/>
      <c r="D9" s="51"/>
      <c r="E9" s="51"/>
      <c r="F9" s="52"/>
      <c r="G9" s="51"/>
      <c r="H9" s="53" t="s">
        <v>541</v>
      </c>
      <c r="I9" s="53" t="s">
        <v>542</v>
      </c>
      <c r="J9" s="53">
        <v>0</v>
      </c>
      <c r="K9" s="54">
        <v>2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540</v>
      </c>
      <c r="C12" s="50"/>
      <c r="D12" s="51"/>
      <c r="E12" s="51"/>
      <c r="F12" s="66"/>
      <c r="G12" s="51"/>
      <c r="H12" s="67" t="s">
        <v>543</v>
      </c>
      <c r="I12" s="68" t="s">
        <v>544</v>
      </c>
      <c r="J12" s="53">
        <v>0</v>
      </c>
      <c r="K12" s="69">
        <v>2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4.5" customHeight="1" thickBot="1">
      <c r="B13" s="631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3"/>
    </row>
    <row r="14" spans="2:36" ht="108" customHeight="1" thickBot="1">
      <c r="B14" s="37" t="s">
        <v>58</v>
      </c>
      <c r="C14" s="38" t="s">
        <v>92</v>
      </c>
      <c r="D14" s="38" t="s">
        <v>59</v>
      </c>
      <c r="E14" s="38" t="s">
        <v>72</v>
      </c>
      <c r="F14" s="38" t="s">
        <v>73</v>
      </c>
      <c r="G14" s="38" t="s">
        <v>74</v>
      </c>
      <c r="H14" s="39" t="s">
        <v>104</v>
      </c>
      <c r="I14" s="40" t="s">
        <v>93</v>
      </c>
      <c r="J14" s="41"/>
      <c r="K14" s="41"/>
      <c r="L14" s="41"/>
      <c r="M14" s="41"/>
      <c r="N14" s="42"/>
      <c r="O14" s="43">
        <f>SUM(O15:O15)</f>
        <v>0</v>
      </c>
      <c r="P14" s="44">
        <f>SUM(P15:P15)</f>
        <v>0</v>
      </c>
      <c r="Q14" s="45">
        <f aca="true" t="shared" si="3" ref="Q14:AA14">SUM(Q15:Q15)</f>
        <v>0</v>
      </c>
      <c r="R14" s="44">
        <f t="shared" si="3"/>
        <v>0</v>
      </c>
      <c r="S14" s="45">
        <f t="shared" si="3"/>
        <v>0</v>
      </c>
      <c r="T14" s="44">
        <f t="shared" si="3"/>
        <v>0</v>
      </c>
      <c r="U14" s="45">
        <f t="shared" si="3"/>
        <v>0</v>
      </c>
      <c r="V14" s="44">
        <f t="shared" si="3"/>
        <v>0</v>
      </c>
      <c r="W14" s="45">
        <f t="shared" si="3"/>
        <v>0</v>
      </c>
      <c r="X14" s="44">
        <f t="shared" si="3"/>
        <v>0</v>
      </c>
      <c r="Y14" s="45">
        <f t="shared" si="3"/>
        <v>0</v>
      </c>
      <c r="Z14" s="44">
        <f t="shared" si="3"/>
        <v>0</v>
      </c>
      <c r="AA14" s="45">
        <f t="shared" si="3"/>
        <v>0</v>
      </c>
      <c r="AB14" s="44">
        <f>SUM(AB15:AB15)</f>
        <v>0</v>
      </c>
      <c r="AC14" s="45">
        <f>SUM(AC15:AC15)</f>
        <v>0</v>
      </c>
      <c r="AD14" s="44">
        <f>SUM(AD15:AD15)</f>
        <v>0</v>
      </c>
      <c r="AE14" s="45">
        <f>SUM(O14,Q14,S14,U14,W14,Y14,AA14,AC14)</f>
        <v>0</v>
      </c>
      <c r="AF14" s="44">
        <f>SUM(P14,R14,T14,V14,X14,Z14,AB14,AD14)</f>
        <v>0</v>
      </c>
      <c r="AG14" s="46">
        <f>SUM(AG15:AG15)</f>
        <v>0</v>
      </c>
      <c r="AH14" s="47"/>
      <c r="AI14" s="47"/>
      <c r="AJ14" s="48"/>
    </row>
    <row r="15" spans="2:36" ht="108" customHeight="1" thickBot="1">
      <c r="B15" s="49" t="s">
        <v>547</v>
      </c>
      <c r="C15" s="50"/>
      <c r="D15" s="51"/>
      <c r="E15" s="51"/>
      <c r="F15" s="52"/>
      <c r="G15" s="51"/>
      <c r="H15" s="53" t="s">
        <v>548</v>
      </c>
      <c r="I15" s="53" t="s">
        <v>549</v>
      </c>
      <c r="J15" s="53">
        <v>0</v>
      </c>
      <c r="K15" s="54">
        <v>2</v>
      </c>
      <c r="L15" s="55"/>
      <c r="M15" s="55"/>
      <c r="N15" s="56"/>
      <c r="O15" s="57"/>
      <c r="P15" s="58"/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1"/>
      <c r="AG15" s="62"/>
      <c r="AH15" s="63"/>
      <c r="AI15" s="63"/>
      <c r="AJ15" s="64"/>
    </row>
    <row r="16" spans="2:36" ht="34.5" customHeight="1" thickBot="1">
      <c r="B16" s="620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2"/>
    </row>
    <row r="17" spans="2:36" ht="4.5" customHeight="1" thickBot="1">
      <c r="B17" s="620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2"/>
    </row>
    <row r="18" spans="2:36" ht="35.25" customHeight="1" thickBot="1">
      <c r="B18" s="656" t="s">
        <v>847</v>
      </c>
      <c r="C18" s="657"/>
      <c r="D18" s="658"/>
      <c r="E18" s="412"/>
      <c r="F18" s="657" t="s">
        <v>790</v>
      </c>
      <c r="G18" s="657"/>
      <c r="H18" s="657"/>
      <c r="I18" s="657"/>
      <c r="J18" s="657"/>
      <c r="K18" s="657"/>
      <c r="L18" s="657"/>
      <c r="M18" s="657"/>
      <c r="N18" s="658"/>
      <c r="O18" s="659" t="s">
        <v>45</v>
      </c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0"/>
      <c r="AE18" s="660"/>
      <c r="AF18" s="661"/>
      <c r="AG18" s="662" t="s">
        <v>46</v>
      </c>
      <c r="AH18" s="663"/>
      <c r="AI18" s="663"/>
      <c r="AJ18" s="664"/>
    </row>
    <row r="19" spans="2:36" ht="35.25" customHeight="1">
      <c r="B19" s="644" t="s">
        <v>61</v>
      </c>
      <c r="C19" s="646" t="s">
        <v>47</v>
      </c>
      <c r="D19" s="647"/>
      <c r="E19" s="647"/>
      <c r="F19" s="647"/>
      <c r="G19" s="647"/>
      <c r="H19" s="647"/>
      <c r="I19" s="650" t="s">
        <v>48</v>
      </c>
      <c r="J19" s="652" t="s">
        <v>62</v>
      </c>
      <c r="K19" s="652" t="s">
        <v>49</v>
      </c>
      <c r="L19" s="654" t="s">
        <v>103</v>
      </c>
      <c r="M19" s="639" t="s">
        <v>63</v>
      </c>
      <c r="N19" s="641" t="s">
        <v>64</v>
      </c>
      <c r="O19" s="643" t="s">
        <v>94</v>
      </c>
      <c r="P19" s="635"/>
      <c r="Q19" s="634" t="s">
        <v>95</v>
      </c>
      <c r="R19" s="635"/>
      <c r="S19" s="634" t="s">
        <v>96</v>
      </c>
      <c r="T19" s="635"/>
      <c r="U19" s="634" t="s">
        <v>52</v>
      </c>
      <c r="V19" s="635"/>
      <c r="W19" s="634" t="s">
        <v>51</v>
      </c>
      <c r="X19" s="635"/>
      <c r="Y19" s="634" t="s">
        <v>97</v>
      </c>
      <c r="Z19" s="635"/>
      <c r="AA19" s="634" t="s">
        <v>50</v>
      </c>
      <c r="AB19" s="635"/>
      <c r="AC19" s="634" t="s">
        <v>53</v>
      </c>
      <c r="AD19" s="635"/>
      <c r="AE19" s="634" t="s">
        <v>54</v>
      </c>
      <c r="AF19" s="636"/>
      <c r="AG19" s="637" t="s">
        <v>55</v>
      </c>
      <c r="AH19" s="623" t="s">
        <v>56</v>
      </c>
      <c r="AI19" s="625" t="s">
        <v>57</v>
      </c>
      <c r="AJ19" s="627" t="s">
        <v>65</v>
      </c>
    </row>
    <row r="20" spans="2:36" ht="80.25" customHeight="1" thickBot="1">
      <c r="B20" s="645"/>
      <c r="C20" s="648"/>
      <c r="D20" s="649"/>
      <c r="E20" s="649"/>
      <c r="F20" s="649"/>
      <c r="G20" s="649"/>
      <c r="H20" s="649"/>
      <c r="I20" s="651"/>
      <c r="J20" s="653" t="s">
        <v>62</v>
      </c>
      <c r="K20" s="653"/>
      <c r="L20" s="655"/>
      <c r="M20" s="640"/>
      <c r="N20" s="642"/>
      <c r="O20" s="21" t="s">
        <v>66</v>
      </c>
      <c r="P20" s="22" t="s">
        <v>67</v>
      </c>
      <c r="Q20" s="23" t="s">
        <v>66</v>
      </c>
      <c r="R20" s="22" t="s">
        <v>67</v>
      </c>
      <c r="S20" s="23" t="s">
        <v>66</v>
      </c>
      <c r="T20" s="22" t="s">
        <v>67</v>
      </c>
      <c r="U20" s="23" t="s">
        <v>66</v>
      </c>
      <c r="V20" s="22" t="s">
        <v>67</v>
      </c>
      <c r="W20" s="23" t="s">
        <v>66</v>
      </c>
      <c r="X20" s="22" t="s">
        <v>67</v>
      </c>
      <c r="Y20" s="23" t="s">
        <v>66</v>
      </c>
      <c r="Z20" s="22" t="s">
        <v>67</v>
      </c>
      <c r="AA20" s="23" t="s">
        <v>66</v>
      </c>
      <c r="AB20" s="22" t="s">
        <v>68</v>
      </c>
      <c r="AC20" s="23" t="s">
        <v>66</v>
      </c>
      <c r="AD20" s="22" t="s">
        <v>68</v>
      </c>
      <c r="AE20" s="23" t="s">
        <v>66</v>
      </c>
      <c r="AF20" s="24" t="s">
        <v>68</v>
      </c>
      <c r="AG20" s="638"/>
      <c r="AH20" s="624"/>
      <c r="AI20" s="626"/>
      <c r="AJ20" s="628"/>
    </row>
    <row r="21" spans="2:36" ht="108" customHeight="1" thickBot="1">
      <c r="B21" s="25" t="s">
        <v>69</v>
      </c>
      <c r="C21" s="629" t="s">
        <v>551</v>
      </c>
      <c r="D21" s="630"/>
      <c r="E21" s="630"/>
      <c r="F21" s="630"/>
      <c r="G21" s="630"/>
      <c r="H21" s="630"/>
      <c r="I21" s="26" t="s">
        <v>552</v>
      </c>
      <c r="J21" s="27">
        <v>0</v>
      </c>
      <c r="K21" s="404">
        <v>1</v>
      </c>
      <c r="L21" s="28"/>
      <c r="M21" s="29"/>
      <c r="N21" s="30"/>
      <c r="O21" s="31" t="e">
        <f>SUM(O23,#REF!,#REF!)</f>
        <v>#REF!</v>
      </c>
      <c r="P21" s="32" t="e">
        <f>SUM(P23,#REF!,#REF!)</f>
        <v>#REF!</v>
      </c>
      <c r="Q21" s="32" t="e">
        <f>SUM(Q23,#REF!,#REF!)</f>
        <v>#REF!</v>
      </c>
      <c r="R21" s="32" t="e">
        <f>SUM(R23,#REF!,#REF!)</f>
        <v>#REF!</v>
      </c>
      <c r="S21" s="32" t="e">
        <f>SUM(S23,#REF!,#REF!)</f>
        <v>#REF!</v>
      </c>
      <c r="T21" s="32" t="e">
        <f>SUM(T23,#REF!,#REF!)</f>
        <v>#REF!</v>
      </c>
      <c r="U21" s="32" t="e">
        <f>SUM(U23,#REF!,#REF!)</f>
        <v>#REF!</v>
      </c>
      <c r="V21" s="32" t="e">
        <f>SUM(V23,#REF!,#REF!)</f>
        <v>#REF!</v>
      </c>
      <c r="W21" s="32" t="e">
        <f>SUM(W23,#REF!,#REF!)</f>
        <v>#REF!</v>
      </c>
      <c r="X21" s="32" t="e">
        <f>SUM(X23,#REF!,#REF!)</f>
        <v>#REF!</v>
      </c>
      <c r="Y21" s="32" t="e">
        <f>SUM(Y23,#REF!,#REF!)</f>
        <v>#REF!</v>
      </c>
      <c r="Z21" s="32" t="e">
        <f>SUM(Z23,#REF!,#REF!)</f>
        <v>#REF!</v>
      </c>
      <c r="AA21" s="32" t="e">
        <f>SUM(AA23,#REF!,#REF!)</f>
        <v>#REF!</v>
      </c>
      <c r="AB21" s="32" t="e">
        <f>SUM(AB23,#REF!,#REF!)</f>
        <v>#REF!</v>
      </c>
      <c r="AC21" s="32" t="e">
        <f>SUM(AC23,#REF!,#REF!)</f>
        <v>#REF!</v>
      </c>
      <c r="AD21" s="32" t="e">
        <f>SUM(AD23,#REF!,#REF!)</f>
        <v>#REF!</v>
      </c>
      <c r="AE21" s="32" t="e">
        <f>SUM(O21,Q21,S21,U21,W21,Y21,AA21,AC21)</f>
        <v>#REF!</v>
      </c>
      <c r="AF21" s="33" t="e">
        <f>SUM(P21,R21,T21,V21,X21,Z21,AB21,AD21)</f>
        <v>#REF!</v>
      </c>
      <c r="AG21" s="34" t="e">
        <f>AG23+#REF!</f>
        <v>#REF!</v>
      </c>
      <c r="AH21" s="35"/>
      <c r="AI21" s="35"/>
      <c r="AJ21" s="36"/>
    </row>
    <row r="22" spans="2:36" ht="4.5" customHeight="1" thickBot="1">
      <c r="B22" s="631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3"/>
    </row>
    <row r="23" spans="2:36" ht="108" customHeight="1" thickBot="1">
      <c r="B23" s="37" t="s">
        <v>58</v>
      </c>
      <c r="C23" s="38" t="s">
        <v>92</v>
      </c>
      <c r="D23" s="38" t="s">
        <v>59</v>
      </c>
      <c r="E23" s="38" t="s">
        <v>72</v>
      </c>
      <c r="F23" s="38" t="s">
        <v>73</v>
      </c>
      <c r="G23" s="38" t="s">
        <v>74</v>
      </c>
      <c r="H23" s="39" t="s">
        <v>104</v>
      </c>
      <c r="I23" s="40" t="s">
        <v>93</v>
      </c>
      <c r="J23" s="41"/>
      <c r="K23" s="41"/>
      <c r="L23" s="41"/>
      <c r="M23" s="41"/>
      <c r="N23" s="42"/>
      <c r="O23" s="43">
        <f>SUM(O24:O24)</f>
        <v>0</v>
      </c>
      <c r="P23" s="44">
        <f>SUM(P24:P24)</f>
        <v>0</v>
      </c>
      <c r="Q23" s="45">
        <f aca="true" t="shared" si="4" ref="Q23:AA23">SUM(Q24:Q24)</f>
        <v>0</v>
      </c>
      <c r="R23" s="44">
        <f t="shared" si="4"/>
        <v>0</v>
      </c>
      <c r="S23" s="45">
        <f t="shared" si="4"/>
        <v>0</v>
      </c>
      <c r="T23" s="44">
        <f t="shared" si="4"/>
        <v>0</v>
      </c>
      <c r="U23" s="45">
        <f t="shared" si="4"/>
        <v>0</v>
      </c>
      <c r="V23" s="44">
        <f t="shared" si="4"/>
        <v>0</v>
      </c>
      <c r="W23" s="45">
        <f t="shared" si="4"/>
        <v>0</v>
      </c>
      <c r="X23" s="44">
        <f t="shared" si="4"/>
        <v>0</v>
      </c>
      <c r="Y23" s="45">
        <f t="shared" si="4"/>
        <v>0</v>
      </c>
      <c r="Z23" s="44">
        <f t="shared" si="4"/>
        <v>0</v>
      </c>
      <c r="AA23" s="45">
        <f t="shared" si="4"/>
        <v>0</v>
      </c>
      <c r="AB23" s="44">
        <f>SUM(AB24:AB24)</f>
        <v>0</v>
      </c>
      <c r="AC23" s="45">
        <f>SUM(AC24:AC24)</f>
        <v>0</v>
      </c>
      <c r="AD23" s="44">
        <f>SUM(AD24:AD24)</f>
        <v>0</v>
      </c>
      <c r="AE23" s="45">
        <f>SUM(O23,Q23,S23,U23,W23,Y23,AA23,AC23)</f>
        <v>0</v>
      </c>
      <c r="AF23" s="44">
        <f>SUM(P23,R23,T23,V23,X23,Z23,AB23,AD23)</f>
        <v>0</v>
      </c>
      <c r="AG23" s="46">
        <f>SUM(AG24:AG24)</f>
        <v>0</v>
      </c>
      <c r="AH23" s="47"/>
      <c r="AI23" s="47"/>
      <c r="AJ23" s="48"/>
    </row>
    <row r="24" spans="2:36" ht="108" customHeight="1" thickBot="1">
      <c r="B24" s="49" t="s">
        <v>554</v>
      </c>
      <c r="C24" s="50"/>
      <c r="D24" s="51"/>
      <c r="E24" s="51"/>
      <c r="F24" s="52"/>
      <c r="G24" s="51"/>
      <c r="H24" s="53" t="s">
        <v>555</v>
      </c>
      <c r="I24" s="53" t="s">
        <v>556</v>
      </c>
      <c r="J24" s="53">
        <v>0</v>
      </c>
      <c r="K24" s="54">
        <v>4</v>
      </c>
      <c r="L24" s="55"/>
      <c r="M24" s="55"/>
      <c r="N24" s="56"/>
      <c r="O24" s="57"/>
      <c r="P24" s="58"/>
      <c r="Q24" s="59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1"/>
      <c r="AG24" s="62"/>
      <c r="AH24" s="63"/>
      <c r="AI24" s="63"/>
      <c r="AJ24" s="64"/>
    </row>
    <row r="25" spans="2:36" ht="4.5" customHeight="1" thickBot="1">
      <c r="B25" s="620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2"/>
    </row>
  </sheetData>
  <sheetProtection/>
  <mergeCells count="64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3:AJ13"/>
    <mergeCell ref="B16:AJ16"/>
    <mergeCell ref="B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L19:L20"/>
    <mergeCell ref="AE19:AF19"/>
    <mergeCell ref="AG19:AG20"/>
    <mergeCell ref="M19:M20"/>
    <mergeCell ref="N19:N20"/>
    <mergeCell ref="O19:P19"/>
    <mergeCell ref="Q19:R19"/>
    <mergeCell ref="S19:T19"/>
    <mergeCell ref="U19:V19"/>
    <mergeCell ref="AH19:AH20"/>
    <mergeCell ref="AI19:AI20"/>
    <mergeCell ref="AJ19:AJ20"/>
    <mergeCell ref="C21:H21"/>
    <mergeCell ref="B22:AJ22"/>
    <mergeCell ref="B25:AJ25"/>
    <mergeCell ref="W19:X19"/>
    <mergeCell ref="Y19:Z19"/>
    <mergeCell ref="AA19:AB19"/>
    <mergeCell ref="AC19:AD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tabColor rgb="FFFFFF00"/>
  </sheetPr>
  <dimension ref="B1:AK41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24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27.421875" style="80" bestFit="1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837</v>
      </c>
      <c r="C2" s="666"/>
      <c r="D2" s="666"/>
      <c r="E2" s="666"/>
      <c r="F2" s="666"/>
      <c r="G2" s="666"/>
      <c r="H2" s="667"/>
      <c r="I2" s="668" t="s">
        <v>848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849</v>
      </c>
      <c r="C3" s="657"/>
      <c r="D3" s="658"/>
      <c r="E3" s="399"/>
      <c r="F3" s="657" t="s">
        <v>102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850</v>
      </c>
      <c r="D6" s="630"/>
      <c r="E6" s="630"/>
      <c r="F6" s="630"/>
      <c r="G6" s="630"/>
      <c r="H6" s="630"/>
      <c r="I6" s="26" t="s">
        <v>559</v>
      </c>
      <c r="J6" s="27">
        <v>0</v>
      </c>
      <c r="K6" s="28">
        <v>14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561</v>
      </c>
      <c r="C9" s="50"/>
      <c r="D9" s="51"/>
      <c r="E9" s="51"/>
      <c r="F9" s="52"/>
      <c r="G9" s="51"/>
      <c r="H9" s="53" t="s">
        <v>562</v>
      </c>
      <c r="I9" s="53" t="s">
        <v>416</v>
      </c>
      <c r="J9" s="53">
        <v>0</v>
      </c>
      <c r="K9" s="54">
        <v>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34"/>
      <c r="C12" s="50"/>
      <c r="D12" s="51"/>
      <c r="E12" s="51"/>
      <c r="F12" s="66"/>
      <c r="G12" s="51"/>
      <c r="H12" s="67" t="s">
        <v>564</v>
      </c>
      <c r="I12" s="68" t="s">
        <v>565</v>
      </c>
      <c r="J12" s="53">
        <v>0</v>
      </c>
      <c r="K12" s="69">
        <v>5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7" ht="4.5" customHeight="1" thickBot="1">
      <c r="B13" s="620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2"/>
      <c r="AK13" s="76"/>
    </row>
    <row r="14" spans="2:36" ht="4.5" customHeight="1" thickBot="1">
      <c r="B14" s="631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3"/>
    </row>
    <row r="15" spans="2:36" ht="108" customHeight="1" thickBot="1">
      <c r="B15" s="37" t="s">
        <v>58</v>
      </c>
      <c r="C15" s="38" t="s">
        <v>92</v>
      </c>
      <c r="D15" s="38" t="s">
        <v>59</v>
      </c>
      <c r="E15" s="38" t="s">
        <v>72</v>
      </c>
      <c r="F15" s="38" t="s">
        <v>73</v>
      </c>
      <c r="G15" s="38" t="s">
        <v>74</v>
      </c>
      <c r="H15" s="39" t="s">
        <v>104</v>
      </c>
      <c r="I15" s="40" t="s">
        <v>93</v>
      </c>
      <c r="J15" s="41"/>
      <c r="K15" s="41"/>
      <c r="L15" s="41"/>
      <c r="M15" s="41"/>
      <c r="N15" s="42"/>
      <c r="O15" s="43">
        <f>SUM(O16:O16)</f>
        <v>0</v>
      </c>
      <c r="P15" s="44">
        <f>SUM(P16:P16)</f>
        <v>0</v>
      </c>
      <c r="Q15" s="45">
        <f aca="true" t="shared" si="3" ref="Q15:AA15">SUM(Q16:Q16)</f>
        <v>0</v>
      </c>
      <c r="R15" s="44">
        <f t="shared" si="3"/>
        <v>0</v>
      </c>
      <c r="S15" s="45">
        <f t="shared" si="3"/>
        <v>0</v>
      </c>
      <c r="T15" s="44">
        <f t="shared" si="3"/>
        <v>0</v>
      </c>
      <c r="U15" s="45">
        <f t="shared" si="3"/>
        <v>0</v>
      </c>
      <c r="V15" s="44">
        <f t="shared" si="3"/>
        <v>0</v>
      </c>
      <c r="W15" s="45">
        <f t="shared" si="3"/>
        <v>0</v>
      </c>
      <c r="X15" s="44">
        <f t="shared" si="3"/>
        <v>0</v>
      </c>
      <c r="Y15" s="45">
        <f t="shared" si="3"/>
        <v>0</v>
      </c>
      <c r="Z15" s="44">
        <f t="shared" si="3"/>
        <v>0</v>
      </c>
      <c r="AA15" s="45">
        <f t="shared" si="3"/>
        <v>0</v>
      </c>
      <c r="AB15" s="44">
        <f>SUM(AB16:AB16)</f>
        <v>0</v>
      </c>
      <c r="AC15" s="45">
        <f>SUM(AC16:AC16)</f>
        <v>0</v>
      </c>
      <c r="AD15" s="44">
        <f>SUM(AD16:AD16)</f>
        <v>0</v>
      </c>
      <c r="AE15" s="45">
        <f>SUM(O15,Q15,S15,U15,W15,Y15,AA15,AC15)</f>
        <v>0</v>
      </c>
      <c r="AF15" s="44">
        <f>SUM(P15,R15,T15,V15,X15,Z15,AB15,AD15)</f>
        <v>0</v>
      </c>
      <c r="AG15" s="46">
        <f>SUM(AG16:AG16)</f>
        <v>0</v>
      </c>
      <c r="AH15" s="47"/>
      <c r="AI15" s="47"/>
      <c r="AJ15" s="48"/>
    </row>
    <row r="16" spans="2:36" ht="108" customHeight="1" thickBot="1">
      <c r="B16" s="49" t="s">
        <v>561</v>
      </c>
      <c r="C16" s="50"/>
      <c r="D16" s="51"/>
      <c r="E16" s="51"/>
      <c r="F16" s="52"/>
      <c r="G16" s="51"/>
      <c r="H16" s="53" t="s">
        <v>568</v>
      </c>
      <c r="I16" s="53" t="s">
        <v>308</v>
      </c>
      <c r="J16" s="53">
        <v>0</v>
      </c>
      <c r="K16" s="54">
        <v>1</v>
      </c>
      <c r="L16" s="55"/>
      <c r="M16" s="55"/>
      <c r="N16" s="56"/>
      <c r="O16" s="57"/>
      <c r="P16" s="58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61"/>
      <c r="AG16" s="62"/>
      <c r="AH16" s="63"/>
      <c r="AI16" s="63"/>
      <c r="AJ16" s="64"/>
    </row>
    <row r="17" spans="2:36" ht="4.5" customHeight="1" thickBot="1">
      <c r="B17" s="620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2"/>
    </row>
    <row r="18" spans="2:36" ht="108" customHeight="1" thickBot="1">
      <c r="B18" s="37" t="s">
        <v>58</v>
      </c>
      <c r="C18" s="38" t="s">
        <v>92</v>
      </c>
      <c r="D18" s="38" t="s">
        <v>59</v>
      </c>
      <c r="E18" s="38" t="s">
        <v>91</v>
      </c>
      <c r="F18" s="38" t="s">
        <v>73</v>
      </c>
      <c r="G18" s="38" t="s">
        <v>74</v>
      </c>
      <c r="H18" s="39" t="s">
        <v>104</v>
      </c>
      <c r="I18" s="40" t="s">
        <v>93</v>
      </c>
      <c r="J18" s="38"/>
      <c r="K18" s="65"/>
      <c r="L18" s="65"/>
      <c r="M18" s="41"/>
      <c r="N18" s="42"/>
      <c r="O18" s="43">
        <f>SUM(O19:O19)</f>
        <v>0</v>
      </c>
      <c r="P18" s="44">
        <f>SUM(P19:P19)</f>
        <v>0</v>
      </c>
      <c r="Q18" s="45">
        <f aca="true" t="shared" si="4" ref="Q18:AD18">SUM(Q19:Q19)</f>
        <v>0</v>
      </c>
      <c r="R18" s="44">
        <f t="shared" si="4"/>
        <v>0</v>
      </c>
      <c r="S18" s="45">
        <f t="shared" si="4"/>
        <v>0</v>
      </c>
      <c r="T18" s="44">
        <f t="shared" si="4"/>
        <v>0</v>
      </c>
      <c r="U18" s="45">
        <f t="shared" si="4"/>
        <v>0</v>
      </c>
      <c r="V18" s="44">
        <f t="shared" si="4"/>
        <v>0</v>
      </c>
      <c r="W18" s="45">
        <f t="shared" si="4"/>
        <v>0</v>
      </c>
      <c r="X18" s="44">
        <f t="shared" si="4"/>
        <v>0</v>
      </c>
      <c r="Y18" s="45">
        <f t="shared" si="4"/>
        <v>0</v>
      </c>
      <c r="Z18" s="44">
        <f t="shared" si="4"/>
        <v>0</v>
      </c>
      <c r="AA18" s="45">
        <f t="shared" si="4"/>
        <v>0</v>
      </c>
      <c r="AB18" s="44">
        <f t="shared" si="4"/>
        <v>0</v>
      </c>
      <c r="AC18" s="45">
        <f t="shared" si="4"/>
        <v>0</v>
      </c>
      <c r="AD18" s="44">
        <f t="shared" si="4"/>
        <v>0</v>
      </c>
      <c r="AE18" s="45">
        <f>SUM(O18,Q18,S18,U18,W18,Y18,AA18,AC18)</f>
        <v>0</v>
      </c>
      <c r="AF18" s="44">
        <f>SUM(P18,R18,T18,V18,X18,Z18,AB18,AD18)</f>
        <v>0</v>
      </c>
      <c r="AG18" s="46">
        <f>SUM(AG19:AG19)</f>
        <v>0</v>
      </c>
      <c r="AH18" s="47"/>
      <c r="AI18" s="47"/>
      <c r="AJ18" s="48"/>
    </row>
    <row r="19" spans="2:36" ht="108" customHeight="1" thickBot="1">
      <c r="B19" s="49" t="s">
        <v>561</v>
      </c>
      <c r="C19" s="50"/>
      <c r="D19" s="51"/>
      <c r="E19" s="51"/>
      <c r="F19" s="66"/>
      <c r="G19" s="51"/>
      <c r="H19" s="67" t="s">
        <v>570</v>
      </c>
      <c r="I19" s="68" t="s">
        <v>571</v>
      </c>
      <c r="J19" s="53">
        <v>0</v>
      </c>
      <c r="K19" s="69">
        <v>1</v>
      </c>
      <c r="L19" s="70"/>
      <c r="M19" s="71"/>
      <c r="N19" s="72"/>
      <c r="O19" s="73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74"/>
      <c r="AH19" s="63"/>
      <c r="AI19" s="71"/>
      <c r="AJ19" s="75"/>
    </row>
    <row r="20" spans="2:36" ht="4.5" customHeight="1" thickBot="1">
      <c r="B20" s="620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2"/>
    </row>
    <row r="21" spans="2:36" ht="108" customHeight="1" thickBot="1">
      <c r="B21" s="37" t="s">
        <v>58</v>
      </c>
      <c r="C21" s="38" t="s">
        <v>92</v>
      </c>
      <c r="D21" s="38" t="s">
        <v>59</v>
      </c>
      <c r="E21" s="38" t="s">
        <v>72</v>
      </c>
      <c r="F21" s="38" t="s">
        <v>73</v>
      </c>
      <c r="G21" s="38" t="s">
        <v>74</v>
      </c>
      <c r="H21" s="39" t="s">
        <v>104</v>
      </c>
      <c r="I21" s="40" t="s">
        <v>93</v>
      </c>
      <c r="J21" s="41"/>
      <c r="K21" s="41"/>
      <c r="L21" s="41"/>
      <c r="M21" s="41"/>
      <c r="N21" s="42"/>
      <c r="O21" s="43">
        <f>SUM(O22:O22)</f>
        <v>0</v>
      </c>
      <c r="P21" s="44">
        <f>SUM(P22:P22)</f>
        <v>0</v>
      </c>
      <c r="Q21" s="45">
        <f aca="true" t="shared" si="5" ref="Q21:AA21">SUM(Q22:Q22)</f>
        <v>0</v>
      </c>
      <c r="R21" s="44">
        <f t="shared" si="5"/>
        <v>0</v>
      </c>
      <c r="S21" s="45">
        <f t="shared" si="5"/>
        <v>0</v>
      </c>
      <c r="T21" s="44">
        <f t="shared" si="5"/>
        <v>0</v>
      </c>
      <c r="U21" s="45">
        <f t="shared" si="5"/>
        <v>0</v>
      </c>
      <c r="V21" s="44">
        <f t="shared" si="5"/>
        <v>0</v>
      </c>
      <c r="W21" s="45">
        <f t="shared" si="5"/>
        <v>0</v>
      </c>
      <c r="X21" s="44">
        <f t="shared" si="5"/>
        <v>0</v>
      </c>
      <c r="Y21" s="45">
        <f t="shared" si="5"/>
        <v>0</v>
      </c>
      <c r="Z21" s="44">
        <f t="shared" si="5"/>
        <v>0</v>
      </c>
      <c r="AA21" s="45">
        <f t="shared" si="5"/>
        <v>0</v>
      </c>
      <c r="AB21" s="44">
        <f>SUM(AB22:AB22)</f>
        <v>0</v>
      </c>
      <c r="AC21" s="45">
        <f>SUM(AC22:AC22)</f>
        <v>0</v>
      </c>
      <c r="AD21" s="44">
        <f>SUM(AD22:AD22)</f>
        <v>0</v>
      </c>
      <c r="AE21" s="45">
        <f>SUM(O21,Q21,S21,U21,W21,Y21,AA21,AC21)</f>
        <v>0</v>
      </c>
      <c r="AF21" s="44">
        <f>SUM(P21,R21,T21,V21,X21,Z21,AB21,AD21)</f>
        <v>0</v>
      </c>
      <c r="AG21" s="46">
        <f>SUM(AG22:AG22)</f>
        <v>0</v>
      </c>
      <c r="AH21" s="47"/>
      <c r="AI21" s="47"/>
      <c r="AJ21" s="48"/>
    </row>
    <row r="22" spans="2:36" ht="108" customHeight="1" thickBot="1">
      <c r="B22" s="437" t="s">
        <v>573</v>
      </c>
      <c r="C22" s="50"/>
      <c r="D22" s="51"/>
      <c r="E22" s="51"/>
      <c r="F22" s="52"/>
      <c r="G22" s="51"/>
      <c r="H22" s="53" t="s">
        <v>574</v>
      </c>
      <c r="I22" s="53" t="s">
        <v>575</v>
      </c>
      <c r="J22" s="53">
        <v>0</v>
      </c>
      <c r="K22" s="54">
        <v>1</v>
      </c>
      <c r="L22" s="55"/>
      <c r="M22" s="55"/>
      <c r="N22" s="56"/>
      <c r="O22" s="57"/>
      <c r="P22" s="58"/>
      <c r="Q22" s="59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1"/>
      <c r="AG22" s="62"/>
      <c r="AH22" s="63"/>
      <c r="AI22" s="63"/>
      <c r="AJ22" s="64"/>
    </row>
    <row r="23" spans="2:36" ht="4.5" customHeight="1" thickBot="1">
      <c r="B23" s="620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2"/>
    </row>
    <row r="24" spans="2:36" ht="108" customHeight="1" thickBot="1">
      <c r="B24" s="37" t="s">
        <v>58</v>
      </c>
      <c r="C24" s="38" t="s">
        <v>92</v>
      </c>
      <c r="D24" s="38" t="s">
        <v>59</v>
      </c>
      <c r="E24" s="38" t="s">
        <v>91</v>
      </c>
      <c r="F24" s="38" t="s">
        <v>73</v>
      </c>
      <c r="G24" s="38" t="s">
        <v>74</v>
      </c>
      <c r="H24" s="39" t="s">
        <v>104</v>
      </c>
      <c r="I24" s="40" t="s">
        <v>93</v>
      </c>
      <c r="J24" s="38"/>
      <c r="K24" s="65"/>
      <c r="L24" s="65"/>
      <c r="M24" s="41"/>
      <c r="N24" s="42"/>
      <c r="O24" s="43">
        <f>SUM(O25:O25)</f>
        <v>0</v>
      </c>
      <c r="P24" s="44">
        <f>SUM(P25:P25)</f>
        <v>0</v>
      </c>
      <c r="Q24" s="45">
        <f aca="true" t="shared" si="6" ref="Q24:AD24">SUM(Q25:Q25)</f>
        <v>0</v>
      </c>
      <c r="R24" s="44">
        <f t="shared" si="6"/>
        <v>0</v>
      </c>
      <c r="S24" s="45">
        <f t="shared" si="6"/>
        <v>0</v>
      </c>
      <c r="T24" s="44">
        <f t="shared" si="6"/>
        <v>0</v>
      </c>
      <c r="U24" s="45">
        <f t="shared" si="6"/>
        <v>0</v>
      </c>
      <c r="V24" s="44">
        <f t="shared" si="6"/>
        <v>0</v>
      </c>
      <c r="W24" s="45">
        <f t="shared" si="6"/>
        <v>0</v>
      </c>
      <c r="X24" s="44">
        <f t="shared" si="6"/>
        <v>0</v>
      </c>
      <c r="Y24" s="45">
        <f t="shared" si="6"/>
        <v>0</v>
      </c>
      <c r="Z24" s="44">
        <f t="shared" si="6"/>
        <v>0</v>
      </c>
      <c r="AA24" s="45">
        <f t="shared" si="6"/>
        <v>0</v>
      </c>
      <c r="AB24" s="44">
        <f t="shared" si="6"/>
        <v>0</v>
      </c>
      <c r="AC24" s="45">
        <f t="shared" si="6"/>
        <v>0</v>
      </c>
      <c r="AD24" s="44">
        <f t="shared" si="6"/>
        <v>0</v>
      </c>
      <c r="AE24" s="45">
        <f>SUM(O24,Q24,S24,U24,W24,Y24,AA24,AC24)</f>
        <v>0</v>
      </c>
      <c r="AF24" s="44">
        <f>SUM(P24,R24,T24,V24,X24,Z24,AB24,AD24)</f>
        <v>0</v>
      </c>
      <c r="AG24" s="46">
        <f>SUM(AG25:AG25)</f>
        <v>0</v>
      </c>
      <c r="AH24" s="47"/>
      <c r="AI24" s="47"/>
      <c r="AJ24" s="48"/>
    </row>
    <row r="25" spans="2:36" ht="108" customHeight="1" thickBot="1">
      <c r="B25" s="49" t="s">
        <v>561</v>
      </c>
      <c r="C25" s="50"/>
      <c r="D25" s="51"/>
      <c r="E25" s="51"/>
      <c r="F25" s="66"/>
      <c r="G25" s="51"/>
      <c r="H25" s="67" t="s">
        <v>576</v>
      </c>
      <c r="I25" s="68" t="s">
        <v>577</v>
      </c>
      <c r="J25" s="53">
        <v>1</v>
      </c>
      <c r="K25" s="69">
        <v>1</v>
      </c>
      <c r="L25" s="70"/>
      <c r="M25" s="71"/>
      <c r="N25" s="72"/>
      <c r="O25" s="73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74"/>
      <c r="AH25" s="63"/>
      <c r="AI25" s="71"/>
      <c r="AJ25" s="75"/>
    </row>
    <row r="26" spans="2:36" ht="4.5" customHeight="1" thickBot="1"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</row>
    <row r="27" spans="2:36" ht="108" customHeight="1" thickBot="1">
      <c r="B27" s="37" t="s">
        <v>58</v>
      </c>
      <c r="C27" s="38" t="s">
        <v>92</v>
      </c>
      <c r="D27" s="38" t="s">
        <v>59</v>
      </c>
      <c r="E27" s="38" t="s">
        <v>72</v>
      </c>
      <c r="F27" s="38" t="s">
        <v>73</v>
      </c>
      <c r="G27" s="38" t="s">
        <v>74</v>
      </c>
      <c r="H27" s="39" t="s">
        <v>104</v>
      </c>
      <c r="I27" s="40" t="s">
        <v>93</v>
      </c>
      <c r="J27" s="41"/>
      <c r="K27" s="41"/>
      <c r="L27" s="41"/>
      <c r="M27" s="41"/>
      <c r="N27" s="42"/>
      <c r="O27" s="43">
        <f>SUM(O28:O28)</f>
        <v>0</v>
      </c>
      <c r="P27" s="44">
        <f>SUM(P28:P28)</f>
        <v>0</v>
      </c>
      <c r="Q27" s="45">
        <f aca="true" t="shared" si="7" ref="Q27:AA27">SUM(Q28:Q28)</f>
        <v>0</v>
      </c>
      <c r="R27" s="44">
        <f t="shared" si="7"/>
        <v>0</v>
      </c>
      <c r="S27" s="45">
        <f t="shared" si="7"/>
        <v>0</v>
      </c>
      <c r="T27" s="44">
        <f t="shared" si="7"/>
        <v>0</v>
      </c>
      <c r="U27" s="45">
        <f t="shared" si="7"/>
        <v>0</v>
      </c>
      <c r="V27" s="44">
        <f t="shared" si="7"/>
        <v>0</v>
      </c>
      <c r="W27" s="45">
        <f t="shared" si="7"/>
        <v>0</v>
      </c>
      <c r="X27" s="44">
        <f t="shared" si="7"/>
        <v>0</v>
      </c>
      <c r="Y27" s="45">
        <f t="shared" si="7"/>
        <v>0</v>
      </c>
      <c r="Z27" s="44">
        <f t="shared" si="7"/>
        <v>0</v>
      </c>
      <c r="AA27" s="45">
        <f t="shared" si="7"/>
        <v>0</v>
      </c>
      <c r="AB27" s="44">
        <f>SUM(AB28:AB28)</f>
        <v>0</v>
      </c>
      <c r="AC27" s="45">
        <f>SUM(AC28:AC28)</f>
        <v>0</v>
      </c>
      <c r="AD27" s="44">
        <f>SUM(AD28:AD28)</f>
        <v>0</v>
      </c>
      <c r="AE27" s="45">
        <f>SUM(O27,Q27,S27,U27,W27,Y27,AA27,AC27)</f>
        <v>0</v>
      </c>
      <c r="AF27" s="44">
        <f>SUM(P27,R27,T27,V27,X27,Z27,AB27,AD27)</f>
        <v>0</v>
      </c>
      <c r="AG27" s="46">
        <f>SUM(AG28:AG28)</f>
        <v>0</v>
      </c>
      <c r="AH27" s="47"/>
      <c r="AI27" s="47"/>
      <c r="AJ27" s="48"/>
    </row>
    <row r="28" spans="2:36" ht="108" customHeight="1" thickBot="1">
      <c r="B28" s="49" t="s">
        <v>561</v>
      </c>
      <c r="C28" s="50"/>
      <c r="D28" s="51"/>
      <c r="E28" s="51"/>
      <c r="F28" s="52"/>
      <c r="G28" s="51"/>
      <c r="H28" s="53" t="s">
        <v>579</v>
      </c>
      <c r="I28" s="53" t="s">
        <v>505</v>
      </c>
      <c r="J28" s="53">
        <v>0</v>
      </c>
      <c r="K28" s="54">
        <v>3</v>
      </c>
      <c r="L28" s="55"/>
      <c r="M28" s="55"/>
      <c r="N28" s="56"/>
      <c r="O28" s="57"/>
      <c r="P28" s="58"/>
      <c r="Q28" s="5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1"/>
      <c r="AG28" s="62"/>
      <c r="AH28" s="63"/>
      <c r="AI28" s="63"/>
      <c r="AJ28" s="64"/>
    </row>
    <row r="29" spans="2:36" ht="4.5" customHeight="1" thickBot="1">
      <c r="B29" s="620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2"/>
    </row>
    <row r="30" spans="2:36" ht="108" customHeight="1" thickBot="1">
      <c r="B30" s="37" t="s">
        <v>58</v>
      </c>
      <c r="C30" s="38" t="s">
        <v>92</v>
      </c>
      <c r="D30" s="38" t="s">
        <v>59</v>
      </c>
      <c r="E30" s="38" t="s">
        <v>91</v>
      </c>
      <c r="F30" s="38" t="s">
        <v>73</v>
      </c>
      <c r="G30" s="38" t="s">
        <v>74</v>
      </c>
      <c r="H30" s="39" t="s">
        <v>104</v>
      </c>
      <c r="I30" s="40" t="s">
        <v>93</v>
      </c>
      <c r="J30" s="38"/>
      <c r="K30" s="65"/>
      <c r="L30" s="65"/>
      <c r="M30" s="41"/>
      <c r="N30" s="42"/>
      <c r="O30" s="43">
        <f>SUM(O31:O31)</f>
        <v>0</v>
      </c>
      <c r="P30" s="44">
        <f>SUM(P31:P31)</f>
        <v>0</v>
      </c>
      <c r="Q30" s="45">
        <f aca="true" t="shared" si="8" ref="Q30:AD30">SUM(Q31:Q31)</f>
        <v>0</v>
      </c>
      <c r="R30" s="44">
        <f t="shared" si="8"/>
        <v>0</v>
      </c>
      <c r="S30" s="45">
        <f t="shared" si="8"/>
        <v>0</v>
      </c>
      <c r="T30" s="44">
        <f t="shared" si="8"/>
        <v>0</v>
      </c>
      <c r="U30" s="45">
        <f t="shared" si="8"/>
        <v>0</v>
      </c>
      <c r="V30" s="44">
        <f t="shared" si="8"/>
        <v>0</v>
      </c>
      <c r="W30" s="45">
        <f t="shared" si="8"/>
        <v>0</v>
      </c>
      <c r="X30" s="44">
        <f t="shared" si="8"/>
        <v>0</v>
      </c>
      <c r="Y30" s="45">
        <f t="shared" si="8"/>
        <v>0</v>
      </c>
      <c r="Z30" s="44">
        <f t="shared" si="8"/>
        <v>0</v>
      </c>
      <c r="AA30" s="45">
        <f t="shared" si="8"/>
        <v>0</v>
      </c>
      <c r="AB30" s="44">
        <f t="shared" si="8"/>
        <v>0</v>
      </c>
      <c r="AC30" s="45">
        <f t="shared" si="8"/>
        <v>0</v>
      </c>
      <c r="AD30" s="44">
        <f t="shared" si="8"/>
        <v>0</v>
      </c>
      <c r="AE30" s="45">
        <f>SUM(O30,Q30,S30,U30,W30,Y30,AA30,AC30)</f>
        <v>0</v>
      </c>
      <c r="AF30" s="44">
        <f>SUM(P30,R30,T30,V30,X30,Z30,AB30,AD30)</f>
        <v>0</v>
      </c>
      <c r="AG30" s="46">
        <f>SUM(AG31:AG31)</f>
        <v>0</v>
      </c>
      <c r="AH30" s="47"/>
      <c r="AI30" s="47"/>
      <c r="AJ30" s="48"/>
    </row>
    <row r="31" spans="2:36" ht="108" customHeight="1" thickBot="1">
      <c r="B31" s="49" t="s">
        <v>561</v>
      </c>
      <c r="C31" s="50"/>
      <c r="D31" s="51"/>
      <c r="E31" s="51"/>
      <c r="F31" s="66"/>
      <c r="G31" s="51"/>
      <c r="H31" s="67" t="s">
        <v>580</v>
      </c>
      <c r="I31" s="68" t="s">
        <v>382</v>
      </c>
      <c r="J31" s="53">
        <v>0</v>
      </c>
      <c r="K31" s="69">
        <v>4</v>
      </c>
      <c r="L31" s="70"/>
      <c r="M31" s="71"/>
      <c r="N31" s="72"/>
      <c r="O31" s="73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74"/>
      <c r="AH31" s="63"/>
      <c r="AI31" s="71"/>
      <c r="AJ31" s="75"/>
    </row>
    <row r="32" spans="2:36" ht="4.5" customHeight="1" thickBot="1">
      <c r="B32" s="620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2"/>
    </row>
    <row r="33" spans="2:36" ht="108" customHeight="1" thickBot="1">
      <c r="B33" s="37" t="s">
        <v>58</v>
      </c>
      <c r="C33" s="38" t="s">
        <v>92</v>
      </c>
      <c r="D33" s="38" t="s">
        <v>59</v>
      </c>
      <c r="E33" s="38" t="s">
        <v>72</v>
      </c>
      <c r="F33" s="38" t="s">
        <v>73</v>
      </c>
      <c r="G33" s="38" t="s">
        <v>74</v>
      </c>
      <c r="H33" s="39" t="s">
        <v>104</v>
      </c>
      <c r="I33" s="40" t="s">
        <v>93</v>
      </c>
      <c r="J33" s="41"/>
      <c r="K33" s="41"/>
      <c r="L33" s="41"/>
      <c r="M33" s="41"/>
      <c r="N33" s="42"/>
      <c r="O33" s="43">
        <f>SUM(O34:O34)</f>
        <v>0</v>
      </c>
      <c r="P33" s="44">
        <f>SUM(P34:P34)</f>
        <v>0</v>
      </c>
      <c r="Q33" s="45">
        <f aca="true" t="shared" si="9" ref="Q33:AA33">SUM(Q34:Q34)</f>
        <v>0</v>
      </c>
      <c r="R33" s="44">
        <f t="shared" si="9"/>
        <v>0</v>
      </c>
      <c r="S33" s="45">
        <f t="shared" si="9"/>
        <v>0</v>
      </c>
      <c r="T33" s="44">
        <f t="shared" si="9"/>
        <v>0</v>
      </c>
      <c r="U33" s="45">
        <f t="shared" si="9"/>
        <v>0</v>
      </c>
      <c r="V33" s="44">
        <f t="shared" si="9"/>
        <v>0</v>
      </c>
      <c r="W33" s="45">
        <f t="shared" si="9"/>
        <v>0</v>
      </c>
      <c r="X33" s="44">
        <f t="shared" si="9"/>
        <v>0</v>
      </c>
      <c r="Y33" s="45">
        <f t="shared" si="9"/>
        <v>0</v>
      </c>
      <c r="Z33" s="44">
        <f t="shared" si="9"/>
        <v>0</v>
      </c>
      <c r="AA33" s="45">
        <f t="shared" si="9"/>
        <v>0</v>
      </c>
      <c r="AB33" s="44">
        <f>SUM(AB34:AB34)</f>
        <v>0</v>
      </c>
      <c r="AC33" s="45">
        <f>SUM(AC34:AC34)</f>
        <v>0</v>
      </c>
      <c r="AD33" s="44">
        <f>SUM(AD34:AD34)</f>
        <v>0</v>
      </c>
      <c r="AE33" s="45">
        <f>SUM(O33,Q33,S33,U33,W33,Y33,AA33,AC33)</f>
        <v>0</v>
      </c>
      <c r="AF33" s="44">
        <f>SUM(P33,R33,T33,V33,X33,Z33,AB33,AD33)</f>
        <v>0</v>
      </c>
      <c r="AG33" s="46">
        <f>SUM(AG34:AG34)</f>
        <v>0</v>
      </c>
      <c r="AH33" s="47"/>
      <c r="AI33" s="47"/>
      <c r="AJ33" s="48"/>
    </row>
    <row r="34" spans="2:36" ht="108" customHeight="1" thickBot="1">
      <c r="B34" s="49" t="s">
        <v>561</v>
      </c>
      <c r="C34" s="50"/>
      <c r="D34" s="51"/>
      <c r="E34" s="51"/>
      <c r="F34" s="52"/>
      <c r="G34" s="51"/>
      <c r="H34" s="53" t="s">
        <v>581</v>
      </c>
      <c r="I34" s="53" t="s">
        <v>582</v>
      </c>
      <c r="J34" s="53">
        <v>0</v>
      </c>
      <c r="K34" s="54">
        <v>1</v>
      </c>
      <c r="L34" s="55"/>
      <c r="M34" s="55"/>
      <c r="N34" s="56"/>
      <c r="O34" s="57"/>
      <c r="P34" s="58"/>
      <c r="Q34" s="59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61"/>
      <c r="AG34" s="62"/>
      <c r="AH34" s="63"/>
      <c r="AI34" s="63"/>
      <c r="AJ34" s="64"/>
    </row>
    <row r="35" spans="2:36" ht="4.5" customHeight="1" thickBot="1">
      <c r="B35" s="620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2"/>
    </row>
    <row r="36" spans="2:36" ht="108" customHeight="1" thickBot="1">
      <c r="B36" s="37" t="s">
        <v>58</v>
      </c>
      <c r="C36" s="38" t="s">
        <v>92</v>
      </c>
      <c r="D36" s="38" t="s">
        <v>59</v>
      </c>
      <c r="E36" s="38" t="s">
        <v>91</v>
      </c>
      <c r="F36" s="38" t="s">
        <v>73</v>
      </c>
      <c r="G36" s="38" t="s">
        <v>74</v>
      </c>
      <c r="H36" s="39" t="s">
        <v>104</v>
      </c>
      <c r="I36" s="40" t="s">
        <v>93</v>
      </c>
      <c r="J36" s="38"/>
      <c r="K36" s="65"/>
      <c r="L36" s="65"/>
      <c r="M36" s="41"/>
      <c r="N36" s="42"/>
      <c r="O36" s="43">
        <f>SUM(O37:O37)</f>
        <v>0</v>
      </c>
      <c r="P36" s="44">
        <f>SUM(P37:P37)</f>
        <v>0</v>
      </c>
      <c r="Q36" s="45">
        <f aca="true" t="shared" si="10" ref="Q36:AD36">SUM(Q37:Q37)</f>
        <v>0</v>
      </c>
      <c r="R36" s="44">
        <f t="shared" si="10"/>
        <v>0</v>
      </c>
      <c r="S36" s="45">
        <f t="shared" si="10"/>
        <v>0</v>
      </c>
      <c r="T36" s="44">
        <f t="shared" si="10"/>
        <v>0</v>
      </c>
      <c r="U36" s="45">
        <f t="shared" si="10"/>
        <v>0</v>
      </c>
      <c r="V36" s="44">
        <f t="shared" si="10"/>
        <v>0</v>
      </c>
      <c r="W36" s="45">
        <f t="shared" si="10"/>
        <v>0</v>
      </c>
      <c r="X36" s="44">
        <f t="shared" si="10"/>
        <v>0</v>
      </c>
      <c r="Y36" s="45">
        <f t="shared" si="10"/>
        <v>0</v>
      </c>
      <c r="Z36" s="44">
        <f t="shared" si="10"/>
        <v>0</v>
      </c>
      <c r="AA36" s="45">
        <f t="shared" si="10"/>
        <v>0</v>
      </c>
      <c r="AB36" s="44">
        <f t="shared" si="10"/>
        <v>0</v>
      </c>
      <c r="AC36" s="45">
        <f t="shared" si="10"/>
        <v>0</v>
      </c>
      <c r="AD36" s="44">
        <f t="shared" si="10"/>
        <v>0</v>
      </c>
      <c r="AE36" s="45">
        <f>SUM(O36,Q36,S36,U36,W36,Y36,AA36,AC36)</f>
        <v>0</v>
      </c>
      <c r="AF36" s="44">
        <f>SUM(P36,R36,T36,V36,X36,Z36,AB36,AD36)</f>
        <v>0</v>
      </c>
      <c r="AG36" s="46">
        <f>SUM(AG37:AG37)</f>
        <v>0</v>
      </c>
      <c r="AH36" s="47"/>
      <c r="AI36" s="47"/>
      <c r="AJ36" s="48"/>
    </row>
    <row r="37" spans="2:36" ht="108" customHeight="1" thickBot="1">
      <c r="B37" s="49" t="s">
        <v>561</v>
      </c>
      <c r="C37" s="50"/>
      <c r="D37" s="51"/>
      <c r="E37" s="51"/>
      <c r="F37" s="66"/>
      <c r="G37" s="51"/>
      <c r="H37" s="67" t="s">
        <v>583</v>
      </c>
      <c r="I37" s="68" t="s">
        <v>584</v>
      </c>
      <c r="J37" s="53">
        <v>0</v>
      </c>
      <c r="K37" s="69">
        <v>1</v>
      </c>
      <c r="L37" s="70"/>
      <c r="M37" s="71"/>
      <c r="N37" s="72"/>
      <c r="O37" s="73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74"/>
      <c r="AH37" s="63"/>
      <c r="AI37" s="71"/>
      <c r="AJ37" s="75"/>
    </row>
    <row r="38" spans="2:36" ht="4.5" customHeight="1" thickBot="1">
      <c r="B38" s="620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2"/>
    </row>
    <row r="39" spans="2:36" ht="108" customHeight="1" thickBot="1">
      <c r="B39" s="37" t="s">
        <v>58</v>
      </c>
      <c r="C39" s="38" t="s">
        <v>92</v>
      </c>
      <c r="D39" s="38" t="s">
        <v>59</v>
      </c>
      <c r="E39" s="38" t="s">
        <v>72</v>
      </c>
      <c r="F39" s="38" t="s">
        <v>73</v>
      </c>
      <c r="G39" s="38" t="s">
        <v>74</v>
      </c>
      <c r="H39" s="39" t="s">
        <v>104</v>
      </c>
      <c r="I39" s="40" t="s">
        <v>93</v>
      </c>
      <c r="J39" s="41"/>
      <c r="K39" s="41"/>
      <c r="L39" s="41"/>
      <c r="M39" s="41"/>
      <c r="N39" s="42"/>
      <c r="O39" s="43">
        <f>SUM(O40:O40)</f>
        <v>0</v>
      </c>
      <c r="P39" s="44">
        <f>SUM(P40:P40)</f>
        <v>0</v>
      </c>
      <c r="Q39" s="45">
        <f aca="true" t="shared" si="11" ref="Q39:AA39">SUM(Q40:Q40)</f>
        <v>0</v>
      </c>
      <c r="R39" s="44">
        <f t="shared" si="11"/>
        <v>0</v>
      </c>
      <c r="S39" s="45">
        <f t="shared" si="11"/>
        <v>0</v>
      </c>
      <c r="T39" s="44">
        <f t="shared" si="11"/>
        <v>0</v>
      </c>
      <c r="U39" s="45">
        <f t="shared" si="11"/>
        <v>0</v>
      </c>
      <c r="V39" s="44">
        <f t="shared" si="11"/>
        <v>0</v>
      </c>
      <c r="W39" s="45">
        <f t="shared" si="11"/>
        <v>0</v>
      </c>
      <c r="X39" s="44">
        <f t="shared" si="11"/>
        <v>0</v>
      </c>
      <c r="Y39" s="45">
        <f t="shared" si="11"/>
        <v>0</v>
      </c>
      <c r="Z39" s="44">
        <f t="shared" si="11"/>
        <v>0</v>
      </c>
      <c r="AA39" s="45">
        <f t="shared" si="11"/>
        <v>0</v>
      </c>
      <c r="AB39" s="44">
        <f>SUM(AB40:AB40)</f>
        <v>0</v>
      </c>
      <c r="AC39" s="45">
        <f>SUM(AC40:AC40)</f>
        <v>0</v>
      </c>
      <c r="AD39" s="44">
        <f>SUM(AD40:AD40)</f>
        <v>0</v>
      </c>
      <c r="AE39" s="45">
        <f>SUM(O39,Q39,S39,U39,W39,Y39,AA39,AC39)</f>
        <v>0</v>
      </c>
      <c r="AF39" s="44">
        <f>SUM(P39,R39,T39,V39,X39,Z39,AB39,AD39)</f>
        <v>0</v>
      </c>
      <c r="AG39" s="46">
        <f>SUM(AG40:AG40)</f>
        <v>0</v>
      </c>
      <c r="AH39" s="47"/>
      <c r="AI39" s="47"/>
      <c r="AJ39" s="48"/>
    </row>
    <row r="40" spans="2:36" ht="108" customHeight="1" thickBot="1">
      <c r="B40" s="49" t="s">
        <v>561</v>
      </c>
      <c r="C40" s="50"/>
      <c r="D40" s="51"/>
      <c r="E40" s="51"/>
      <c r="F40" s="52"/>
      <c r="G40" s="51"/>
      <c r="H40" s="53" t="s">
        <v>585</v>
      </c>
      <c r="I40" s="53" t="s">
        <v>586</v>
      </c>
      <c r="J40" s="53">
        <v>0</v>
      </c>
      <c r="K40" s="54">
        <v>1</v>
      </c>
      <c r="L40" s="55"/>
      <c r="M40" s="55"/>
      <c r="N40" s="56"/>
      <c r="O40" s="57"/>
      <c r="P40" s="58"/>
      <c r="Q40" s="59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1"/>
      <c r="AG40" s="62"/>
      <c r="AH40" s="63"/>
      <c r="AI40" s="63"/>
      <c r="AJ40" s="64"/>
    </row>
    <row r="41" spans="2:36" ht="4.5" customHeight="1" thickBot="1">
      <c r="B41" s="620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  <c r="AJ41" s="622"/>
    </row>
  </sheetData>
  <sheetProtection/>
  <mergeCells count="44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26:AJ26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B29:AJ29"/>
    <mergeCell ref="B32:AJ32"/>
    <mergeCell ref="B35:AJ35"/>
    <mergeCell ref="B38:AJ38"/>
    <mergeCell ref="B41:AJ41"/>
    <mergeCell ref="B13:AJ13"/>
    <mergeCell ref="B14:AJ14"/>
    <mergeCell ref="B17:AJ17"/>
    <mergeCell ref="B20:AJ20"/>
    <mergeCell ref="B23:AJ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tabColor rgb="FFFFFF00"/>
  </sheetPr>
  <dimension ref="B1:AK13"/>
  <sheetViews>
    <sheetView zoomScale="55" zoomScaleNormal="55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19.2812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837</v>
      </c>
      <c r="C2" s="666"/>
      <c r="D2" s="666"/>
      <c r="E2" s="666"/>
      <c r="F2" s="666"/>
      <c r="G2" s="666"/>
      <c r="H2" s="667"/>
      <c r="I2" s="668" t="s">
        <v>851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852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665</v>
      </c>
      <c r="D6" s="630"/>
      <c r="E6" s="630"/>
      <c r="F6" s="630"/>
      <c r="G6" s="630"/>
      <c r="H6" s="630"/>
      <c r="I6" s="26" t="s">
        <v>590</v>
      </c>
      <c r="J6" s="27">
        <v>0</v>
      </c>
      <c r="K6" s="404">
        <v>1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592</v>
      </c>
      <c r="C9" s="50"/>
      <c r="D9" s="51"/>
      <c r="E9" s="51"/>
      <c r="F9" s="52"/>
      <c r="G9" s="51"/>
      <c r="H9" s="53" t="s">
        <v>593</v>
      </c>
      <c r="I9" s="53" t="s">
        <v>594</v>
      </c>
      <c r="J9" s="53">
        <v>0</v>
      </c>
      <c r="K9" s="54">
        <v>36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592</v>
      </c>
      <c r="C12" s="50"/>
      <c r="D12" s="51"/>
      <c r="E12" s="51"/>
      <c r="F12" s="66"/>
      <c r="G12" s="51"/>
      <c r="H12" s="67" t="s">
        <v>595</v>
      </c>
      <c r="I12" s="68" t="s">
        <v>596</v>
      </c>
      <c r="J12" s="53">
        <v>0</v>
      </c>
      <c r="K12" s="410">
        <v>0.4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7" ht="4.5" customHeight="1" thickBot="1">
      <c r="B13" s="620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2"/>
      <c r="AK13" s="76"/>
    </row>
  </sheetData>
  <sheetProtection/>
  <mergeCells count="34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13:AJ13"/>
    <mergeCell ref="AH4:AH5"/>
    <mergeCell ref="AI4:AI5"/>
    <mergeCell ref="AJ4:AJ5"/>
    <mergeCell ref="C6:H6"/>
    <mergeCell ref="B7:AJ7"/>
    <mergeCell ref="B10:AJ10"/>
    <mergeCell ref="W4:X4"/>
    <mergeCell ref="Y4:Z4"/>
    <mergeCell ref="AA4:AB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CA187"/>
  <sheetViews>
    <sheetView view="pageBreakPreview" zoomScale="60" zoomScaleNormal="60" zoomScalePageLayoutView="0" workbookViewId="0" topLeftCell="K104">
      <selection activeCell="O116" sqref="O116"/>
    </sheetView>
  </sheetViews>
  <sheetFormatPr defaultColWidth="11.421875" defaultRowHeight="15"/>
  <cols>
    <col min="1" max="1" width="4.57421875" style="177" customWidth="1"/>
    <col min="2" max="2" width="40.7109375" style="176" customWidth="1"/>
    <col min="3" max="3" width="26.421875" style="176" customWidth="1"/>
    <col min="4" max="4" width="55.57421875" style="176" customWidth="1"/>
    <col min="5" max="5" width="32.8515625" style="176" customWidth="1"/>
    <col min="6" max="6" width="66.00390625" style="176" customWidth="1"/>
    <col min="7" max="7" width="21.28125" style="176" customWidth="1"/>
    <col min="8" max="8" width="67.57421875" style="177" customWidth="1"/>
    <col min="9" max="9" width="50.421875" style="177" customWidth="1"/>
    <col min="10" max="10" width="28.00390625" style="177" bestFit="1" customWidth="1"/>
    <col min="11" max="11" width="27.7109375" style="177" bestFit="1" customWidth="1"/>
    <col min="12" max="12" width="21.421875" style="177" hidden="1" customWidth="1"/>
    <col min="13" max="14" width="22.00390625" style="177" hidden="1" customWidth="1"/>
    <col min="15" max="15" width="90.421875" style="177" customWidth="1"/>
    <col min="16" max="16" width="68.7109375" style="177" customWidth="1"/>
    <col min="17" max="17" width="22.00390625" style="177" hidden="1" customWidth="1"/>
    <col min="18" max="18" width="17.421875" style="177" hidden="1" customWidth="1"/>
    <col min="19" max="19" width="11.28125" style="176" bestFit="1" customWidth="1"/>
    <col min="20" max="20" width="19.00390625" style="176" bestFit="1" customWidth="1"/>
    <col min="21" max="21" width="97.140625" style="176" customWidth="1"/>
    <col min="22" max="22" width="34.421875" style="177" bestFit="1" customWidth="1"/>
    <col min="23" max="25" width="22.00390625" style="177" hidden="1" customWidth="1"/>
    <col min="26" max="26" width="34.00390625" style="177" bestFit="1" customWidth="1"/>
    <col min="27" max="36" width="22.00390625" style="177" hidden="1" customWidth="1"/>
    <col min="37" max="37" width="43.7109375" style="176" customWidth="1"/>
    <col min="38" max="38" width="35.7109375" style="177" hidden="1" customWidth="1"/>
    <col min="39" max="48" width="35.7109375" style="177" customWidth="1"/>
    <col min="49" max="77" width="22.00390625" style="177" hidden="1" customWidth="1"/>
    <col min="78" max="78" width="24.28125" style="177" hidden="1" customWidth="1"/>
    <col min="79" max="79" width="65.7109375" style="177" customWidth="1"/>
    <col min="80" max="16384" width="11.421875" style="177" customWidth="1"/>
  </cols>
  <sheetData>
    <row r="1" ht="16.5" thickBot="1"/>
    <row r="2" spans="2:79" ht="23.25">
      <c r="B2" s="598" t="s">
        <v>609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  <c r="BE2" s="599"/>
      <c r="BF2" s="599"/>
      <c r="BG2" s="599"/>
      <c r="BH2" s="599"/>
      <c r="BI2" s="599"/>
      <c r="BJ2" s="599"/>
      <c r="BK2" s="599"/>
      <c r="BL2" s="599"/>
      <c r="BM2" s="599"/>
      <c r="BN2" s="599"/>
      <c r="BO2" s="599"/>
      <c r="BP2" s="599"/>
      <c r="BQ2" s="599"/>
      <c r="BR2" s="599"/>
      <c r="BS2" s="599"/>
      <c r="BT2" s="599"/>
      <c r="BU2" s="599"/>
      <c r="BV2" s="599"/>
      <c r="BW2" s="599"/>
      <c r="BX2" s="599"/>
      <c r="BY2" s="599"/>
      <c r="BZ2" s="599"/>
      <c r="CA2" s="600"/>
    </row>
    <row r="3" spans="2:79" ht="23.25">
      <c r="B3" s="601" t="s">
        <v>610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2"/>
      <c r="BK3" s="602"/>
      <c r="BL3" s="602"/>
      <c r="BM3" s="602"/>
      <c r="BN3" s="602"/>
      <c r="BO3" s="602"/>
      <c r="BP3" s="602"/>
      <c r="BQ3" s="602"/>
      <c r="BR3" s="602"/>
      <c r="BS3" s="602"/>
      <c r="BT3" s="602"/>
      <c r="BU3" s="602"/>
      <c r="BV3" s="602"/>
      <c r="BW3" s="602"/>
      <c r="BX3" s="602"/>
      <c r="BY3" s="602"/>
      <c r="BZ3" s="602"/>
      <c r="CA3" s="603"/>
    </row>
    <row r="4" spans="2:79" ht="23.25">
      <c r="B4" s="601" t="s">
        <v>83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I4" s="602"/>
      <c r="BJ4" s="602"/>
      <c r="BK4" s="602"/>
      <c r="BL4" s="602"/>
      <c r="BM4" s="602"/>
      <c r="BN4" s="602"/>
      <c r="BO4" s="602"/>
      <c r="BP4" s="602"/>
      <c r="BQ4" s="602"/>
      <c r="BR4" s="602"/>
      <c r="BS4" s="602"/>
      <c r="BT4" s="602"/>
      <c r="BU4" s="602"/>
      <c r="BV4" s="602"/>
      <c r="BW4" s="602"/>
      <c r="BX4" s="602"/>
      <c r="BY4" s="602"/>
      <c r="BZ4" s="602"/>
      <c r="CA4" s="603"/>
    </row>
    <row r="5" spans="2:79" ht="16.5" thickBot="1">
      <c r="B5" s="604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605"/>
      <c r="AQ5" s="605"/>
      <c r="AR5" s="605"/>
      <c r="AS5" s="605"/>
      <c r="AT5" s="605"/>
      <c r="AU5" s="605"/>
      <c r="AV5" s="605"/>
      <c r="AW5" s="605"/>
      <c r="AX5" s="605"/>
      <c r="AY5" s="605"/>
      <c r="AZ5" s="605"/>
      <c r="BA5" s="605"/>
      <c r="BB5" s="605"/>
      <c r="BC5" s="605"/>
      <c r="BD5" s="605"/>
      <c r="BE5" s="605"/>
      <c r="BF5" s="605"/>
      <c r="BG5" s="605"/>
      <c r="BH5" s="605"/>
      <c r="BI5" s="605"/>
      <c r="BJ5" s="605"/>
      <c r="BK5" s="605"/>
      <c r="BL5" s="605"/>
      <c r="BM5" s="605"/>
      <c r="BN5" s="605"/>
      <c r="BO5" s="605"/>
      <c r="BP5" s="605"/>
      <c r="BQ5" s="605"/>
      <c r="BR5" s="605"/>
      <c r="BS5" s="605"/>
      <c r="BT5" s="605"/>
      <c r="BU5" s="605"/>
      <c r="BV5" s="605"/>
      <c r="BW5" s="605"/>
      <c r="BX5" s="605"/>
      <c r="BY5" s="605"/>
      <c r="BZ5" s="605"/>
      <c r="CA5" s="606"/>
    </row>
    <row r="6" spans="2:79" ht="95.25" thickBot="1">
      <c r="B6" s="6" t="s">
        <v>0</v>
      </c>
      <c r="C6" s="7" t="s">
        <v>14</v>
      </c>
      <c r="D6" s="8" t="s">
        <v>1</v>
      </c>
      <c r="E6" s="8" t="s">
        <v>15</v>
      </c>
      <c r="F6" s="9" t="s">
        <v>2</v>
      </c>
      <c r="G6" s="10" t="s">
        <v>6</v>
      </c>
      <c r="H6" s="10" t="s">
        <v>11</v>
      </c>
      <c r="I6" s="10" t="s">
        <v>12</v>
      </c>
      <c r="J6" s="10" t="s">
        <v>10</v>
      </c>
      <c r="K6" s="10" t="s">
        <v>84</v>
      </c>
      <c r="L6" s="10" t="s">
        <v>13</v>
      </c>
      <c r="M6" s="10" t="s">
        <v>16</v>
      </c>
      <c r="N6" s="10" t="s">
        <v>17</v>
      </c>
      <c r="O6" s="1" t="s">
        <v>18</v>
      </c>
      <c r="P6" s="1" t="s">
        <v>19</v>
      </c>
      <c r="Q6" s="1" t="s">
        <v>4</v>
      </c>
      <c r="R6" s="1" t="s">
        <v>8</v>
      </c>
      <c r="S6" s="1" t="s">
        <v>7</v>
      </c>
      <c r="T6" s="1" t="s">
        <v>3</v>
      </c>
      <c r="U6" s="81" t="s">
        <v>85</v>
      </c>
      <c r="V6" s="1" t="s">
        <v>20</v>
      </c>
      <c r="W6" s="1" t="s">
        <v>21</v>
      </c>
      <c r="X6" s="1" t="s">
        <v>22</v>
      </c>
      <c r="Y6" s="11" t="s">
        <v>23</v>
      </c>
      <c r="Z6" s="12" t="s">
        <v>27</v>
      </c>
      <c r="AA6" s="12" t="s">
        <v>28</v>
      </c>
      <c r="AB6" s="13" t="s">
        <v>24</v>
      </c>
      <c r="AC6" s="13" t="s">
        <v>29</v>
      </c>
      <c r="AD6" s="13" t="s">
        <v>30</v>
      </c>
      <c r="AE6" s="14" t="s">
        <v>25</v>
      </c>
      <c r="AF6" s="14" t="s">
        <v>31</v>
      </c>
      <c r="AG6" s="14" t="s">
        <v>32</v>
      </c>
      <c r="AH6" s="15" t="s">
        <v>26</v>
      </c>
      <c r="AI6" s="15" t="s">
        <v>33</v>
      </c>
      <c r="AJ6" s="15" t="s">
        <v>34</v>
      </c>
      <c r="AK6" s="16" t="s">
        <v>86</v>
      </c>
      <c r="AL6" s="12" t="s">
        <v>36</v>
      </c>
      <c r="AM6" s="2" t="s">
        <v>75</v>
      </c>
      <c r="AN6" s="2" t="s">
        <v>87</v>
      </c>
      <c r="AO6" s="2" t="s">
        <v>88</v>
      </c>
      <c r="AP6" s="2" t="s">
        <v>89</v>
      </c>
      <c r="AQ6" s="2" t="s">
        <v>78</v>
      </c>
      <c r="AR6" s="2" t="s">
        <v>79</v>
      </c>
      <c r="AS6" s="2" t="s">
        <v>80</v>
      </c>
      <c r="AT6" s="2" t="s">
        <v>81</v>
      </c>
      <c r="AU6" s="2" t="s">
        <v>82</v>
      </c>
      <c r="AV6" s="12" t="s">
        <v>37</v>
      </c>
      <c r="AW6" s="13" t="s">
        <v>38</v>
      </c>
      <c r="AX6" s="3" t="s">
        <v>75</v>
      </c>
      <c r="AY6" s="3" t="s">
        <v>76</v>
      </c>
      <c r="AZ6" s="3" t="s">
        <v>77</v>
      </c>
      <c r="BA6" s="3" t="s">
        <v>78</v>
      </c>
      <c r="BB6" s="3" t="s">
        <v>79</v>
      </c>
      <c r="BC6" s="3" t="s">
        <v>80</v>
      </c>
      <c r="BD6" s="3" t="s">
        <v>81</v>
      </c>
      <c r="BE6" s="3" t="s">
        <v>82</v>
      </c>
      <c r="BF6" s="13" t="s">
        <v>39</v>
      </c>
      <c r="BG6" s="14" t="s">
        <v>40</v>
      </c>
      <c r="BH6" s="4" t="s">
        <v>75</v>
      </c>
      <c r="BI6" s="4" t="s">
        <v>76</v>
      </c>
      <c r="BJ6" s="4" t="s">
        <v>77</v>
      </c>
      <c r="BK6" s="4" t="s">
        <v>78</v>
      </c>
      <c r="BL6" s="4" t="s">
        <v>79</v>
      </c>
      <c r="BM6" s="4" t="s">
        <v>80</v>
      </c>
      <c r="BN6" s="4" t="s">
        <v>81</v>
      </c>
      <c r="BO6" s="4" t="s">
        <v>82</v>
      </c>
      <c r="BP6" s="14" t="s">
        <v>41</v>
      </c>
      <c r="BQ6" s="15" t="s">
        <v>42</v>
      </c>
      <c r="BR6" s="5" t="s">
        <v>75</v>
      </c>
      <c r="BS6" s="5" t="s">
        <v>76</v>
      </c>
      <c r="BT6" s="5" t="s">
        <v>77</v>
      </c>
      <c r="BU6" s="5" t="s">
        <v>78</v>
      </c>
      <c r="BV6" s="5" t="s">
        <v>79</v>
      </c>
      <c r="BW6" s="5" t="s">
        <v>80</v>
      </c>
      <c r="BX6" s="5" t="s">
        <v>81</v>
      </c>
      <c r="BY6" s="5" t="s">
        <v>82</v>
      </c>
      <c r="BZ6" s="15" t="s">
        <v>43</v>
      </c>
      <c r="CA6" s="9" t="s">
        <v>90</v>
      </c>
    </row>
    <row r="7" spans="2:79" ht="30" customHeight="1">
      <c r="B7" s="498" t="s">
        <v>194</v>
      </c>
      <c r="C7" s="617">
        <f>'PLAN INDICATIVO'!C7:C106</f>
        <v>0.6656321041888049</v>
      </c>
      <c r="D7" s="490" t="s">
        <v>195</v>
      </c>
      <c r="E7" s="464">
        <f>'PLAN INDICATIVO'!E7:E16</f>
        <v>0.5559117007411664</v>
      </c>
      <c r="F7" s="569" t="s">
        <v>196</v>
      </c>
      <c r="G7" s="390">
        <v>1</v>
      </c>
      <c r="H7" s="391" t="s">
        <v>197</v>
      </c>
      <c r="I7" s="391" t="s">
        <v>198</v>
      </c>
      <c r="J7" s="389">
        <v>0.8</v>
      </c>
      <c r="K7" s="389">
        <v>0.9</v>
      </c>
      <c r="L7" s="179"/>
      <c r="M7" s="179"/>
      <c r="N7" s="179"/>
      <c r="O7" s="179" t="s">
        <v>201</v>
      </c>
      <c r="P7" s="179" t="s">
        <v>202</v>
      </c>
      <c r="Q7" s="179"/>
      <c r="R7" s="179"/>
      <c r="S7" s="178">
        <v>1</v>
      </c>
      <c r="T7" s="178" t="s">
        <v>199</v>
      </c>
      <c r="U7" s="178" t="s">
        <v>200</v>
      </c>
      <c r="V7" s="179">
        <v>240</v>
      </c>
      <c r="W7" s="179"/>
      <c r="X7" s="179"/>
      <c r="Y7" s="179"/>
      <c r="Z7" s="179">
        <v>240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81">
        <f>SUM(AL7:AT7)</f>
        <v>3643256</v>
      </c>
      <c r="AL7" s="182"/>
      <c r="AM7" s="182"/>
      <c r="AN7" s="182"/>
      <c r="AO7" s="182">
        <v>3643256</v>
      </c>
      <c r="AP7" s="182"/>
      <c r="AQ7" s="182"/>
      <c r="AR7" s="182"/>
      <c r="AS7" s="182"/>
      <c r="AT7" s="182"/>
      <c r="AU7" s="182"/>
      <c r="AV7" s="182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83"/>
    </row>
    <row r="8" spans="2:79" ht="45">
      <c r="B8" s="499"/>
      <c r="C8" s="618"/>
      <c r="D8" s="540"/>
      <c r="E8" s="575"/>
      <c r="F8" s="441"/>
      <c r="G8" s="473">
        <v>2</v>
      </c>
      <c r="H8" s="446" t="s">
        <v>761</v>
      </c>
      <c r="I8" s="446" t="s">
        <v>198</v>
      </c>
      <c r="J8" s="438">
        <v>0.9</v>
      </c>
      <c r="K8" s="438">
        <v>0.9</v>
      </c>
      <c r="L8" s="184"/>
      <c r="M8" s="184"/>
      <c r="N8" s="184"/>
      <c r="O8" s="185" t="s">
        <v>630</v>
      </c>
      <c r="P8" s="185" t="s">
        <v>631</v>
      </c>
      <c r="Q8" s="184"/>
      <c r="R8" s="184"/>
      <c r="S8" s="186">
        <v>2</v>
      </c>
      <c r="T8" s="186" t="s">
        <v>205</v>
      </c>
      <c r="U8" s="186" t="s">
        <v>206</v>
      </c>
      <c r="V8" s="187">
        <v>1</v>
      </c>
      <c r="W8" s="184"/>
      <c r="X8" s="184"/>
      <c r="Y8" s="184"/>
      <c r="Z8" s="187">
        <v>1</v>
      </c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8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90"/>
    </row>
    <row r="9" spans="2:79" ht="30">
      <c r="B9" s="500"/>
      <c r="C9" s="618"/>
      <c r="D9" s="491"/>
      <c r="E9" s="439"/>
      <c r="F9" s="441"/>
      <c r="G9" s="473"/>
      <c r="H9" s="446"/>
      <c r="I9" s="446"/>
      <c r="J9" s="446"/>
      <c r="K9" s="438"/>
      <c r="L9" s="185"/>
      <c r="M9" s="185"/>
      <c r="N9" s="185"/>
      <c r="O9" s="185" t="s">
        <v>207</v>
      </c>
      <c r="P9" s="185" t="s">
        <v>208</v>
      </c>
      <c r="Q9" s="185"/>
      <c r="R9" s="185"/>
      <c r="S9" s="186">
        <v>3</v>
      </c>
      <c r="T9" s="186" t="s">
        <v>205</v>
      </c>
      <c r="U9" s="186" t="s">
        <v>206</v>
      </c>
      <c r="V9" s="185">
        <v>1100</v>
      </c>
      <c r="W9" s="185"/>
      <c r="X9" s="185"/>
      <c r="Y9" s="185"/>
      <c r="Z9" s="185">
        <v>1100</v>
      </c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91">
        <f aca="true" t="shared" si="0" ref="AK9:AK39">SUM(AL9:AT9)</f>
        <v>15401057</v>
      </c>
      <c r="AL9" s="192"/>
      <c r="AM9" s="192"/>
      <c r="AN9" s="192">
        <v>2936415</v>
      </c>
      <c r="AO9" s="192">
        <v>12464642</v>
      </c>
      <c r="AP9" s="192"/>
      <c r="AQ9" s="192"/>
      <c r="AR9" s="192"/>
      <c r="AS9" s="192"/>
      <c r="AT9" s="192"/>
      <c r="AU9" s="192"/>
      <c r="AV9" s="192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93"/>
    </row>
    <row r="10" spans="2:79" ht="45">
      <c r="B10" s="500"/>
      <c r="C10" s="618"/>
      <c r="D10" s="491"/>
      <c r="E10" s="439"/>
      <c r="F10" s="441"/>
      <c r="G10" s="473"/>
      <c r="H10" s="446"/>
      <c r="I10" s="446"/>
      <c r="J10" s="446"/>
      <c r="K10" s="438"/>
      <c r="L10" s="185"/>
      <c r="M10" s="185"/>
      <c r="N10" s="185"/>
      <c r="O10" s="185" t="s">
        <v>632</v>
      </c>
      <c r="P10" s="185" t="s">
        <v>633</v>
      </c>
      <c r="Q10" s="185"/>
      <c r="R10" s="185"/>
      <c r="S10" s="186">
        <v>4</v>
      </c>
      <c r="T10" s="186" t="s">
        <v>725</v>
      </c>
      <c r="U10" s="186" t="s">
        <v>726</v>
      </c>
      <c r="V10" s="194">
        <v>1</v>
      </c>
      <c r="W10" s="185"/>
      <c r="X10" s="185"/>
      <c r="Y10" s="185"/>
      <c r="Z10" s="194">
        <v>1</v>
      </c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91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93"/>
    </row>
    <row r="11" spans="2:79" ht="31.5">
      <c r="B11" s="500"/>
      <c r="C11" s="618"/>
      <c r="D11" s="491"/>
      <c r="E11" s="439"/>
      <c r="F11" s="441"/>
      <c r="G11" s="382">
        <v>3</v>
      </c>
      <c r="H11" s="384" t="s">
        <v>762</v>
      </c>
      <c r="I11" s="384" t="s">
        <v>763</v>
      </c>
      <c r="J11" s="384">
        <v>42</v>
      </c>
      <c r="K11" s="384">
        <v>50</v>
      </c>
      <c r="L11" s="185"/>
      <c r="M11" s="185"/>
      <c r="N11" s="185"/>
      <c r="O11" s="185" t="s">
        <v>700</v>
      </c>
      <c r="P11" s="185" t="s">
        <v>701</v>
      </c>
      <c r="Q11" s="185"/>
      <c r="R11" s="185"/>
      <c r="S11" s="186">
        <v>5</v>
      </c>
      <c r="T11" s="186" t="s">
        <v>702</v>
      </c>
      <c r="U11" s="186" t="s">
        <v>703</v>
      </c>
      <c r="V11" s="185">
        <v>4</v>
      </c>
      <c r="W11" s="185"/>
      <c r="X11" s="185"/>
      <c r="Y11" s="185"/>
      <c r="Z11" s="185">
        <v>1</v>
      </c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91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93"/>
    </row>
    <row r="12" spans="2:79" ht="31.5">
      <c r="B12" s="500"/>
      <c r="C12" s="618"/>
      <c r="D12" s="491"/>
      <c r="E12" s="439"/>
      <c r="F12" s="473" t="s">
        <v>210</v>
      </c>
      <c r="G12" s="440">
        <v>4</v>
      </c>
      <c r="H12" s="443" t="s">
        <v>764</v>
      </c>
      <c r="I12" s="446" t="s">
        <v>198</v>
      </c>
      <c r="J12" s="446">
        <v>318</v>
      </c>
      <c r="K12" s="438">
        <v>0.9</v>
      </c>
      <c r="L12" s="185"/>
      <c r="M12" s="185"/>
      <c r="N12" s="185"/>
      <c r="O12" s="185" t="s">
        <v>697</v>
      </c>
      <c r="P12" s="185" t="s">
        <v>308</v>
      </c>
      <c r="Q12" s="185"/>
      <c r="R12" s="185"/>
      <c r="S12" s="186">
        <v>6</v>
      </c>
      <c r="T12" s="186" t="s">
        <v>699</v>
      </c>
      <c r="U12" s="186" t="s">
        <v>698</v>
      </c>
      <c r="V12" s="185">
        <v>6</v>
      </c>
      <c r="W12" s="185"/>
      <c r="X12" s="185"/>
      <c r="Y12" s="185"/>
      <c r="Z12" s="185">
        <v>4</v>
      </c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91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93"/>
    </row>
    <row r="13" spans="2:79" ht="30" customHeight="1">
      <c r="B13" s="500"/>
      <c r="C13" s="618"/>
      <c r="D13" s="491"/>
      <c r="E13" s="439"/>
      <c r="F13" s="473"/>
      <c r="G13" s="441"/>
      <c r="H13" s="444"/>
      <c r="I13" s="446"/>
      <c r="J13" s="446"/>
      <c r="K13" s="438"/>
      <c r="L13" s="185"/>
      <c r="M13" s="185"/>
      <c r="N13" s="185"/>
      <c r="O13" s="185" t="s">
        <v>213</v>
      </c>
      <c r="P13" s="185" t="s">
        <v>214</v>
      </c>
      <c r="Q13" s="185"/>
      <c r="R13" s="185"/>
      <c r="S13" s="186">
        <v>7</v>
      </c>
      <c r="T13" s="186" t="s">
        <v>211</v>
      </c>
      <c r="U13" s="186" t="s">
        <v>212</v>
      </c>
      <c r="V13" s="185">
        <v>18</v>
      </c>
      <c r="W13" s="185"/>
      <c r="X13" s="185"/>
      <c r="Y13" s="185"/>
      <c r="Z13" s="185">
        <v>4</v>
      </c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91">
        <f t="shared" si="0"/>
        <v>31314122</v>
      </c>
      <c r="AL13" s="192"/>
      <c r="AM13" s="192"/>
      <c r="AN13" s="192">
        <v>3994587</v>
      </c>
      <c r="AO13" s="192">
        <v>27319535</v>
      </c>
      <c r="AP13" s="192"/>
      <c r="AQ13" s="192"/>
      <c r="AR13" s="192"/>
      <c r="AS13" s="192"/>
      <c r="AT13" s="192"/>
      <c r="AU13" s="192"/>
      <c r="AV13" s="192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93"/>
    </row>
    <row r="14" spans="2:79" ht="30">
      <c r="B14" s="500"/>
      <c r="C14" s="618"/>
      <c r="D14" s="491"/>
      <c r="E14" s="439"/>
      <c r="F14" s="473"/>
      <c r="G14" s="442"/>
      <c r="H14" s="445"/>
      <c r="I14" s="446"/>
      <c r="J14" s="446"/>
      <c r="K14" s="438"/>
      <c r="L14" s="185"/>
      <c r="M14" s="185"/>
      <c r="N14" s="185"/>
      <c r="O14" s="185" t="s">
        <v>217</v>
      </c>
      <c r="P14" s="185" t="s">
        <v>214</v>
      </c>
      <c r="Q14" s="185"/>
      <c r="R14" s="185"/>
      <c r="S14" s="186">
        <v>8</v>
      </c>
      <c r="T14" s="186" t="s">
        <v>215</v>
      </c>
      <c r="U14" s="186" t="s">
        <v>216</v>
      </c>
      <c r="V14" s="185">
        <v>18</v>
      </c>
      <c r="W14" s="185"/>
      <c r="X14" s="185"/>
      <c r="Y14" s="185"/>
      <c r="Z14" s="185">
        <v>5</v>
      </c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91">
        <f t="shared" si="0"/>
        <v>12004856</v>
      </c>
      <c r="AL14" s="192"/>
      <c r="AM14" s="192"/>
      <c r="AN14" s="192">
        <v>12004856</v>
      </c>
      <c r="AO14" s="192"/>
      <c r="AP14" s="192"/>
      <c r="AQ14" s="192"/>
      <c r="AR14" s="192"/>
      <c r="AS14" s="192"/>
      <c r="AT14" s="192"/>
      <c r="AU14" s="192"/>
      <c r="AV14" s="192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93"/>
    </row>
    <row r="15" spans="2:79" ht="31.5" customHeight="1">
      <c r="B15" s="500"/>
      <c r="C15" s="618"/>
      <c r="D15" s="491"/>
      <c r="E15" s="439"/>
      <c r="F15" s="473" t="s">
        <v>218</v>
      </c>
      <c r="G15" s="473">
        <v>5</v>
      </c>
      <c r="H15" s="446" t="s">
        <v>219</v>
      </c>
      <c r="I15" s="446" t="s">
        <v>220</v>
      </c>
      <c r="J15" s="438">
        <v>0.87</v>
      </c>
      <c r="K15" s="438">
        <v>0.07</v>
      </c>
      <c r="L15" s="185"/>
      <c r="M15" s="185"/>
      <c r="N15" s="185"/>
      <c r="O15" s="185" t="s">
        <v>223</v>
      </c>
      <c r="P15" s="185" t="s">
        <v>224</v>
      </c>
      <c r="Q15" s="185"/>
      <c r="R15" s="185"/>
      <c r="S15" s="186">
        <v>9</v>
      </c>
      <c r="T15" s="186" t="s">
        <v>221</v>
      </c>
      <c r="U15" s="186" t="s">
        <v>222</v>
      </c>
      <c r="V15" s="185">
        <v>0</v>
      </c>
      <c r="W15" s="185"/>
      <c r="X15" s="185"/>
      <c r="Y15" s="185"/>
      <c r="Z15" s="185">
        <v>1</v>
      </c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1">
        <f t="shared" si="0"/>
        <v>0</v>
      </c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93"/>
    </row>
    <row r="16" spans="2:79" ht="32.25" thickBot="1">
      <c r="B16" s="500"/>
      <c r="C16" s="618"/>
      <c r="D16" s="492"/>
      <c r="E16" s="465"/>
      <c r="F16" s="440"/>
      <c r="G16" s="440"/>
      <c r="H16" s="443"/>
      <c r="I16" s="443"/>
      <c r="J16" s="443"/>
      <c r="K16" s="443"/>
      <c r="L16" s="195"/>
      <c r="M16" s="195"/>
      <c r="N16" s="195"/>
      <c r="O16" s="195" t="s">
        <v>226</v>
      </c>
      <c r="P16" s="195" t="s">
        <v>227</v>
      </c>
      <c r="Q16" s="195"/>
      <c r="R16" s="195"/>
      <c r="S16" s="82">
        <v>10</v>
      </c>
      <c r="T16" s="82" t="s">
        <v>221</v>
      </c>
      <c r="U16" s="82" t="s">
        <v>222</v>
      </c>
      <c r="V16" s="195">
        <v>0</v>
      </c>
      <c r="W16" s="195"/>
      <c r="X16" s="195"/>
      <c r="Y16" s="195"/>
      <c r="Z16" s="195">
        <v>1</v>
      </c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6">
        <f t="shared" si="0"/>
        <v>1481970</v>
      </c>
      <c r="AL16" s="197"/>
      <c r="AM16" s="197"/>
      <c r="AN16" s="197">
        <v>1481970</v>
      </c>
      <c r="AO16" s="197"/>
      <c r="AP16" s="197"/>
      <c r="AQ16" s="197"/>
      <c r="AR16" s="197"/>
      <c r="AS16" s="197"/>
      <c r="AT16" s="197"/>
      <c r="AU16" s="197"/>
      <c r="AV16" s="197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8"/>
    </row>
    <row r="17" spans="2:79" ht="30">
      <c r="B17" s="500"/>
      <c r="C17" s="618"/>
      <c r="D17" s="466" t="s">
        <v>228</v>
      </c>
      <c r="E17" s="522">
        <f>'PLAN INDICATIVO'!E17:E33</f>
        <v>0.0002964041403463101</v>
      </c>
      <c r="F17" s="455" t="s">
        <v>755</v>
      </c>
      <c r="G17" s="529">
        <v>6</v>
      </c>
      <c r="H17" s="453" t="s">
        <v>230</v>
      </c>
      <c r="I17" s="453" t="s">
        <v>231</v>
      </c>
      <c r="J17" s="453" t="s">
        <v>232</v>
      </c>
      <c r="K17" s="560">
        <v>0.02</v>
      </c>
      <c r="L17" s="199"/>
      <c r="M17" s="199"/>
      <c r="N17" s="199"/>
      <c r="O17" s="199" t="s">
        <v>235</v>
      </c>
      <c r="P17" s="199" t="s">
        <v>236</v>
      </c>
      <c r="Q17" s="199"/>
      <c r="R17" s="199"/>
      <c r="S17" s="200">
        <v>11</v>
      </c>
      <c r="T17" s="200" t="s">
        <v>233</v>
      </c>
      <c r="U17" s="200" t="s">
        <v>234</v>
      </c>
      <c r="V17" s="199">
        <v>0</v>
      </c>
      <c r="W17" s="199"/>
      <c r="X17" s="199"/>
      <c r="Y17" s="199"/>
      <c r="Z17" s="199">
        <v>0</v>
      </c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201">
        <f t="shared" si="0"/>
        <v>1800000</v>
      </c>
      <c r="AL17" s="202"/>
      <c r="AM17" s="202"/>
      <c r="AN17" s="202">
        <v>1800000</v>
      </c>
      <c r="AO17" s="202"/>
      <c r="AP17" s="202"/>
      <c r="AQ17" s="202"/>
      <c r="AR17" s="202"/>
      <c r="AS17" s="202"/>
      <c r="AT17" s="202"/>
      <c r="AU17" s="202"/>
      <c r="AV17" s="202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203"/>
    </row>
    <row r="18" spans="2:79" ht="30">
      <c r="B18" s="500"/>
      <c r="C18" s="618"/>
      <c r="D18" s="541"/>
      <c r="E18" s="564"/>
      <c r="F18" s="449"/>
      <c r="G18" s="456"/>
      <c r="H18" s="454"/>
      <c r="I18" s="454"/>
      <c r="J18" s="454"/>
      <c r="K18" s="561"/>
      <c r="L18" s="204"/>
      <c r="M18" s="204"/>
      <c r="N18" s="204"/>
      <c r="O18" s="164" t="s">
        <v>378</v>
      </c>
      <c r="P18" s="164" t="s">
        <v>377</v>
      </c>
      <c r="Q18" s="204"/>
      <c r="R18" s="204"/>
      <c r="S18" s="166">
        <v>12</v>
      </c>
      <c r="T18" s="166" t="s">
        <v>238</v>
      </c>
      <c r="U18" s="166" t="s">
        <v>239</v>
      </c>
      <c r="V18" s="204">
        <v>0</v>
      </c>
      <c r="W18" s="204"/>
      <c r="X18" s="204"/>
      <c r="Y18" s="204"/>
      <c r="Z18" s="163">
        <v>0.05</v>
      </c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5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7"/>
    </row>
    <row r="19" spans="2:79" ht="30">
      <c r="B19" s="500"/>
      <c r="C19" s="618"/>
      <c r="D19" s="467"/>
      <c r="E19" s="523"/>
      <c r="F19" s="449"/>
      <c r="G19" s="447"/>
      <c r="H19" s="452"/>
      <c r="I19" s="452"/>
      <c r="J19" s="452"/>
      <c r="K19" s="452"/>
      <c r="L19" s="164"/>
      <c r="M19" s="164"/>
      <c r="N19" s="164"/>
      <c r="O19" s="164" t="s">
        <v>240</v>
      </c>
      <c r="P19" s="164" t="s">
        <v>198</v>
      </c>
      <c r="Q19" s="164"/>
      <c r="R19" s="164"/>
      <c r="S19" s="166">
        <v>13</v>
      </c>
      <c r="T19" s="166" t="s">
        <v>238</v>
      </c>
      <c r="U19" s="166" t="s">
        <v>239</v>
      </c>
      <c r="V19" s="163">
        <v>0.57</v>
      </c>
      <c r="W19" s="164"/>
      <c r="X19" s="164"/>
      <c r="Y19" s="164"/>
      <c r="Z19" s="163">
        <v>0.6</v>
      </c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30">
        <f t="shared" si="0"/>
        <v>1700000</v>
      </c>
      <c r="AL19" s="131"/>
      <c r="AM19" s="131"/>
      <c r="AN19" s="131">
        <v>1700000</v>
      </c>
      <c r="AO19" s="131"/>
      <c r="AP19" s="131"/>
      <c r="AQ19" s="131"/>
      <c r="AR19" s="131"/>
      <c r="AS19" s="131"/>
      <c r="AT19" s="131"/>
      <c r="AU19" s="131"/>
      <c r="AV19" s="131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32"/>
    </row>
    <row r="20" spans="2:79" ht="15.75">
      <c r="B20" s="500"/>
      <c r="C20" s="618"/>
      <c r="D20" s="467"/>
      <c r="E20" s="523"/>
      <c r="F20" s="449"/>
      <c r="G20" s="385">
        <v>7</v>
      </c>
      <c r="H20" s="386" t="s">
        <v>241</v>
      </c>
      <c r="I20" s="386" t="s">
        <v>236</v>
      </c>
      <c r="J20" s="386">
        <v>0</v>
      </c>
      <c r="K20" s="386">
        <v>0</v>
      </c>
      <c r="L20" s="164"/>
      <c r="M20" s="164"/>
      <c r="N20" s="164"/>
      <c r="O20" s="164" t="s">
        <v>244</v>
      </c>
      <c r="P20" s="164" t="s">
        <v>236</v>
      </c>
      <c r="Q20" s="164"/>
      <c r="R20" s="164"/>
      <c r="S20" s="166">
        <v>14</v>
      </c>
      <c r="T20" s="166" t="s">
        <v>242</v>
      </c>
      <c r="U20" s="166" t="s">
        <v>243</v>
      </c>
      <c r="V20" s="164">
        <v>0</v>
      </c>
      <c r="W20" s="164"/>
      <c r="X20" s="164"/>
      <c r="Y20" s="164"/>
      <c r="Z20" s="164">
        <v>0</v>
      </c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30">
        <f t="shared" si="0"/>
        <v>1200000</v>
      </c>
      <c r="AL20" s="131"/>
      <c r="AM20" s="131"/>
      <c r="AN20" s="131">
        <v>1200000</v>
      </c>
      <c r="AO20" s="131"/>
      <c r="AP20" s="131"/>
      <c r="AQ20" s="131"/>
      <c r="AR20" s="131"/>
      <c r="AS20" s="131"/>
      <c r="AT20" s="131"/>
      <c r="AU20" s="131"/>
      <c r="AV20" s="131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32"/>
    </row>
    <row r="21" spans="2:79" ht="30">
      <c r="B21" s="500"/>
      <c r="C21" s="618"/>
      <c r="D21" s="467"/>
      <c r="E21" s="523"/>
      <c r="F21" s="449"/>
      <c r="G21" s="447">
        <v>8</v>
      </c>
      <c r="H21" s="452" t="s">
        <v>247</v>
      </c>
      <c r="I21" s="452" t="s">
        <v>236</v>
      </c>
      <c r="J21" s="452">
        <v>0</v>
      </c>
      <c r="K21" s="452">
        <v>0</v>
      </c>
      <c r="L21" s="164"/>
      <c r="M21" s="164"/>
      <c r="N21" s="164"/>
      <c r="O21" s="164" t="s">
        <v>248</v>
      </c>
      <c r="P21" s="164" t="s">
        <v>249</v>
      </c>
      <c r="Q21" s="164"/>
      <c r="R21" s="164"/>
      <c r="S21" s="166">
        <v>15</v>
      </c>
      <c r="T21" s="166" t="s">
        <v>242</v>
      </c>
      <c r="U21" s="166" t="s">
        <v>243</v>
      </c>
      <c r="V21" s="164">
        <v>0</v>
      </c>
      <c r="W21" s="164"/>
      <c r="X21" s="164"/>
      <c r="Y21" s="164"/>
      <c r="Z21" s="163">
        <v>0.2</v>
      </c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30">
        <f t="shared" si="0"/>
        <v>1600000</v>
      </c>
      <c r="AL21" s="131"/>
      <c r="AM21" s="131"/>
      <c r="AN21" s="131">
        <v>1600000</v>
      </c>
      <c r="AO21" s="131"/>
      <c r="AP21" s="131"/>
      <c r="AQ21" s="131"/>
      <c r="AR21" s="131"/>
      <c r="AS21" s="131"/>
      <c r="AT21" s="131"/>
      <c r="AU21" s="131"/>
      <c r="AV21" s="131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32"/>
    </row>
    <row r="22" spans="2:79" ht="30">
      <c r="B22" s="500"/>
      <c r="C22" s="618"/>
      <c r="D22" s="467"/>
      <c r="E22" s="523"/>
      <c r="F22" s="449"/>
      <c r="G22" s="447"/>
      <c r="H22" s="452"/>
      <c r="I22" s="452"/>
      <c r="J22" s="452"/>
      <c r="K22" s="452"/>
      <c r="L22" s="164"/>
      <c r="M22" s="164"/>
      <c r="N22" s="164"/>
      <c r="O22" s="164" t="s">
        <v>250</v>
      </c>
      <c r="P22" s="164" t="s">
        <v>236</v>
      </c>
      <c r="Q22" s="164"/>
      <c r="R22" s="164"/>
      <c r="S22" s="166">
        <v>16</v>
      </c>
      <c r="T22" s="166" t="s">
        <v>242</v>
      </c>
      <c r="U22" s="166" t="s">
        <v>243</v>
      </c>
      <c r="V22" s="164">
        <v>0</v>
      </c>
      <c r="W22" s="164"/>
      <c r="X22" s="164"/>
      <c r="Y22" s="164"/>
      <c r="Z22" s="164">
        <v>0</v>
      </c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30">
        <f t="shared" si="0"/>
        <v>1700000</v>
      </c>
      <c r="AL22" s="131"/>
      <c r="AM22" s="131"/>
      <c r="AN22" s="131">
        <v>1700000</v>
      </c>
      <c r="AO22" s="131"/>
      <c r="AP22" s="131"/>
      <c r="AQ22" s="131"/>
      <c r="AR22" s="131"/>
      <c r="AS22" s="131"/>
      <c r="AT22" s="131"/>
      <c r="AU22" s="131"/>
      <c r="AV22" s="131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32"/>
    </row>
    <row r="23" spans="2:79" ht="15.75">
      <c r="B23" s="500"/>
      <c r="C23" s="618"/>
      <c r="D23" s="467"/>
      <c r="E23" s="523"/>
      <c r="F23" s="449"/>
      <c r="G23" s="447"/>
      <c r="H23" s="452"/>
      <c r="I23" s="452"/>
      <c r="J23" s="452"/>
      <c r="K23" s="452"/>
      <c r="L23" s="164"/>
      <c r="M23" s="164"/>
      <c r="N23" s="164"/>
      <c r="O23" s="164" t="s">
        <v>252</v>
      </c>
      <c r="P23" s="164" t="s">
        <v>236</v>
      </c>
      <c r="Q23" s="164"/>
      <c r="R23" s="164"/>
      <c r="S23" s="166">
        <v>17</v>
      </c>
      <c r="T23" s="166" t="s">
        <v>242</v>
      </c>
      <c r="U23" s="166" t="s">
        <v>243</v>
      </c>
      <c r="V23" s="164">
        <v>0</v>
      </c>
      <c r="W23" s="164"/>
      <c r="X23" s="164"/>
      <c r="Y23" s="164"/>
      <c r="Z23" s="164">
        <v>0</v>
      </c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30">
        <f t="shared" si="0"/>
        <v>1900000</v>
      </c>
      <c r="AL23" s="131"/>
      <c r="AM23" s="131"/>
      <c r="AN23" s="131">
        <v>1900000</v>
      </c>
      <c r="AO23" s="131"/>
      <c r="AP23" s="131"/>
      <c r="AQ23" s="131"/>
      <c r="AR23" s="131"/>
      <c r="AS23" s="131"/>
      <c r="AT23" s="131"/>
      <c r="AU23" s="131"/>
      <c r="AV23" s="131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32"/>
    </row>
    <row r="24" spans="2:79" ht="45">
      <c r="B24" s="500"/>
      <c r="C24" s="618"/>
      <c r="D24" s="467"/>
      <c r="E24" s="523"/>
      <c r="F24" s="449"/>
      <c r="G24" s="447"/>
      <c r="H24" s="452"/>
      <c r="I24" s="452"/>
      <c r="J24" s="452"/>
      <c r="K24" s="452"/>
      <c r="L24" s="164"/>
      <c r="M24" s="164"/>
      <c r="N24" s="164"/>
      <c r="O24" s="164" t="s">
        <v>376</v>
      </c>
      <c r="P24" s="164" t="s">
        <v>377</v>
      </c>
      <c r="Q24" s="164"/>
      <c r="R24" s="164"/>
      <c r="S24" s="166">
        <v>18</v>
      </c>
      <c r="T24" s="166" t="s">
        <v>242</v>
      </c>
      <c r="U24" s="166" t="s">
        <v>243</v>
      </c>
      <c r="V24" s="164">
        <v>0</v>
      </c>
      <c r="W24" s="164"/>
      <c r="X24" s="164"/>
      <c r="Y24" s="164"/>
      <c r="Z24" s="163">
        <v>0.05</v>
      </c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30">
        <f>SUM(AM24:AU24)</f>
        <v>1625000</v>
      </c>
      <c r="AL24" s="131"/>
      <c r="AM24" s="131"/>
      <c r="AN24" s="131">
        <v>1625000</v>
      </c>
      <c r="AO24" s="131"/>
      <c r="AP24" s="131"/>
      <c r="AQ24" s="131"/>
      <c r="AR24" s="131"/>
      <c r="AS24" s="131"/>
      <c r="AT24" s="131"/>
      <c r="AU24" s="131"/>
      <c r="AV24" s="131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32"/>
    </row>
    <row r="25" spans="2:79" ht="30">
      <c r="B25" s="500"/>
      <c r="C25" s="618"/>
      <c r="D25" s="467"/>
      <c r="E25" s="523"/>
      <c r="F25" s="449"/>
      <c r="G25" s="447"/>
      <c r="H25" s="452"/>
      <c r="I25" s="452"/>
      <c r="J25" s="452"/>
      <c r="K25" s="452"/>
      <c r="L25" s="164"/>
      <c r="M25" s="164"/>
      <c r="N25" s="164"/>
      <c r="O25" s="164" t="s">
        <v>253</v>
      </c>
      <c r="P25" s="164" t="s">
        <v>254</v>
      </c>
      <c r="Q25" s="164"/>
      <c r="R25" s="164"/>
      <c r="S25" s="166">
        <v>19</v>
      </c>
      <c r="T25" s="166" t="s">
        <v>242</v>
      </c>
      <c r="U25" s="166" t="s">
        <v>243</v>
      </c>
      <c r="V25" s="164">
        <v>0</v>
      </c>
      <c r="W25" s="164"/>
      <c r="X25" s="164"/>
      <c r="Y25" s="164"/>
      <c r="Z25" s="163">
        <v>0.02</v>
      </c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30">
        <f t="shared" si="0"/>
        <v>2200000</v>
      </c>
      <c r="AL25" s="131"/>
      <c r="AM25" s="131"/>
      <c r="AN25" s="131">
        <v>2200000</v>
      </c>
      <c r="AO25" s="131"/>
      <c r="AP25" s="131"/>
      <c r="AQ25" s="131"/>
      <c r="AR25" s="131"/>
      <c r="AS25" s="131"/>
      <c r="AT25" s="131"/>
      <c r="AU25" s="131"/>
      <c r="AV25" s="131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32"/>
    </row>
    <row r="26" spans="2:79" ht="15.75">
      <c r="B26" s="500"/>
      <c r="C26" s="618"/>
      <c r="D26" s="467"/>
      <c r="E26" s="523"/>
      <c r="F26" s="449"/>
      <c r="G26" s="447"/>
      <c r="H26" s="452"/>
      <c r="I26" s="452"/>
      <c r="J26" s="452"/>
      <c r="K26" s="452"/>
      <c r="L26" s="164"/>
      <c r="M26" s="164"/>
      <c r="N26" s="164"/>
      <c r="O26" s="164" t="s">
        <v>256</v>
      </c>
      <c r="P26" s="164" t="s">
        <v>257</v>
      </c>
      <c r="Q26" s="164"/>
      <c r="R26" s="164"/>
      <c r="S26" s="166">
        <v>20</v>
      </c>
      <c r="T26" s="166" t="s">
        <v>242</v>
      </c>
      <c r="U26" s="166" t="s">
        <v>243</v>
      </c>
      <c r="V26" s="164">
        <v>0</v>
      </c>
      <c r="W26" s="164"/>
      <c r="X26" s="164"/>
      <c r="Y26" s="164"/>
      <c r="Z26" s="163">
        <v>0.02</v>
      </c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30">
        <f t="shared" si="0"/>
        <v>1400000</v>
      </c>
      <c r="AL26" s="131"/>
      <c r="AM26" s="131"/>
      <c r="AN26" s="131">
        <v>1400000</v>
      </c>
      <c r="AO26" s="131"/>
      <c r="AP26" s="131"/>
      <c r="AQ26" s="131"/>
      <c r="AR26" s="131"/>
      <c r="AS26" s="131"/>
      <c r="AT26" s="131"/>
      <c r="AU26" s="131"/>
      <c r="AV26" s="131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32"/>
    </row>
    <row r="27" spans="2:79" ht="30">
      <c r="B27" s="500"/>
      <c r="C27" s="618"/>
      <c r="D27" s="467"/>
      <c r="E27" s="523"/>
      <c r="F27" s="449"/>
      <c r="G27" s="447"/>
      <c r="H27" s="452"/>
      <c r="I27" s="452"/>
      <c r="J27" s="452"/>
      <c r="K27" s="452"/>
      <c r="L27" s="164"/>
      <c r="M27" s="164"/>
      <c r="N27" s="164"/>
      <c r="O27" s="164" t="s">
        <v>260</v>
      </c>
      <c r="P27" s="164" t="s">
        <v>261</v>
      </c>
      <c r="Q27" s="164"/>
      <c r="R27" s="164"/>
      <c r="S27" s="166">
        <v>21</v>
      </c>
      <c r="T27" s="166" t="s">
        <v>242</v>
      </c>
      <c r="U27" s="166" t="s">
        <v>243</v>
      </c>
      <c r="V27" s="163">
        <v>0.02</v>
      </c>
      <c r="W27" s="164"/>
      <c r="X27" s="164"/>
      <c r="Y27" s="164"/>
      <c r="Z27" s="163">
        <v>0.02</v>
      </c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30">
        <f t="shared" si="0"/>
        <v>1725141</v>
      </c>
      <c r="AL27" s="131"/>
      <c r="AM27" s="131"/>
      <c r="AN27" s="131">
        <v>1725141</v>
      </c>
      <c r="AO27" s="131"/>
      <c r="AP27" s="131"/>
      <c r="AQ27" s="131"/>
      <c r="AR27" s="131"/>
      <c r="AS27" s="131"/>
      <c r="AT27" s="131"/>
      <c r="AU27" s="131"/>
      <c r="AV27" s="131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32"/>
    </row>
    <row r="28" spans="2:79" ht="30">
      <c r="B28" s="500"/>
      <c r="C28" s="618"/>
      <c r="D28" s="467"/>
      <c r="E28" s="523"/>
      <c r="F28" s="449"/>
      <c r="G28" s="447"/>
      <c r="H28" s="452"/>
      <c r="I28" s="452"/>
      <c r="J28" s="452"/>
      <c r="K28" s="452"/>
      <c r="L28" s="164"/>
      <c r="M28" s="164"/>
      <c r="N28" s="164"/>
      <c r="O28" s="164" t="s">
        <v>265</v>
      </c>
      <c r="P28" s="164" t="s">
        <v>236</v>
      </c>
      <c r="Q28" s="164"/>
      <c r="R28" s="164"/>
      <c r="S28" s="166">
        <v>22</v>
      </c>
      <c r="T28" s="166" t="s">
        <v>263</v>
      </c>
      <c r="U28" s="166" t="s">
        <v>264</v>
      </c>
      <c r="V28" s="164">
        <v>0</v>
      </c>
      <c r="W28" s="164"/>
      <c r="X28" s="164"/>
      <c r="Y28" s="164"/>
      <c r="Z28" s="164">
        <v>0</v>
      </c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30">
        <f t="shared" si="0"/>
        <v>1000000</v>
      </c>
      <c r="AL28" s="131"/>
      <c r="AM28" s="131"/>
      <c r="AN28" s="131">
        <v>1000000</v>
      </c>
      <c r="AO28" s="131"/>
      <c r="AP28" s="131"/>
      <c r="AQ28" s="131"/>
      <c r="AR28" s="131"/>
      <c r="AS28" s="131"/>
      <c r="AT28" s="131"/>
      <c r="AU28" s="131"/>
      <c r="AV28" s="131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32"/>
    </row>
    <row r="29" spans="2:79" ht="30.75" thickBot="1">
      <c r="B29" s="500"/>
      <c r="C29" s="618"/>
      <c r="D29" s="467"/>
      <c r="E29" s="523"/>
      <c r="F29" s="456"/>
      <c r="G29" s="385">
        <v>9</v>
      </c>
      <c r="H29" s="386" t="s">
        <v>772</v>
      </c>
      <c r="I29" s="386" t="s">
        <v>382</v>
      </c>
      <c r="J29" s="386">
        <v>0</v>
      </c>
      <c r="K29" s="386">
        <v>2</v>
      </c>
      <c r="L29" s="164"/>
      <c r="M29" s="164"/>
      <c r="N29" s="164"/>
      <c r="O29" s="164" t="s">
        <v>269</v>
      </c>
      <c r="P29" s="164" t="s">
        <v>270</v>
      </c>
      <c r="Q29" s="164"/>
      <c r="R29" s="164"/>
      <c r="S29" s="166">
        <v>23</v>
      </c>
      <c r="T29" s="208" t="s">
        <v>267</v>
      </c>
      <c r="U29" s="208" t="s">
        <v>268</v>
      </c>
      <c r="V29" s="164">
        <v>0</v>
      </c>
      <c r="W29" s="164"/>
      <c r="X29" s="164"/>
      <c r="Y29" s="164"/>
      <c r="Z29" s="163">
        <v>1</v>
      </c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30">
        <f t="shared" si="0"/>
        <v>1000000</v>
      </c>
      <c r="AL29" s="131"/>
      <c r="AM29" s="131"/>
      <c r="AN29" s="131">
        <v>1000000</v>
      </c>
      <c r="AO29" s="131"/>
      <c r="AP29" s="131"/>
      <c r="AQ29" s="131"/>
      <c r="AR29" s="131"/>
      <c r="AS29" s="131"/>
      <c r="AT29" s="131"/>
      <c r="AU29" s="131"/>
      <c r="AV29" s="131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32"/>
    </row>
    <row r="30" spans="2:79" ht="30" customHeight="1">
      <c r="B30" s="500"/>
      <c r="C30" s="618"/>
      <c r="D30" s="528"/>
      <c r="E30" s="524"/>
      <c r="F30" s="448" t="s">
        <v>271</v>
      </c>
      <c r="G30" s="448">
        <v>10</v>
      </c>
      <c r="H30" s="521" t="s">
        <v>274</v>
      </c>
      <c r="I30" s="521" t="s">
        <v>766</v>
      </c>
      <c r="J30" s="597">
        <v>0.94</v>
      </c>
      <c r="K30" s="597">
        <v>0.94</v>
      </c>
      <c r="L30" s="133"/>
      <c r="M30" s="133"/>
      <c r="N30" s="133"/>
      <c r="O30" s="164" t="s">
        <v>627</v>
      </c>
      <c r="P30" s="164" t="s">
        <v>628</v>
      </c>
      <c r="Q30" s="133"/>
      <c r="R30" s="133"/>
      <c r="S30" s="166">
        <v>24</v>
      </c>
      <c r="T30" s="166" t="s">
        <v>272</v>
      </c>
      <c r="U30" s="166" t="s">
        <v>273</v>
      </c>
      <c r="V30" s="163">
        <v>1</v>
      </c>
      <c r="W30" s="133"/>
      <c r="X30" s="133"/>
      <c r="Y30" s="133"/>
      <c r="Z30" s="163">
        <v>1</v>
      </c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201">
        <f>(AM30+AN30+AO30+AP30+AQ30+AR30+AS30+AT30+AU30)</f>
        <v>500000</v>
      </c>
      <c r="AL30" s="202"/>
      <c r="AM30" s="202"/>
      <c r="AN30" s="202"/>
      <c r="AO30" s="202"/>
      <c r="AP30" s="202">
        <v>500000</v>
      </c>
      <c r="AQ30" s="202"/>
      <c r="AR30" s="202"/>
      <c r="AS30" s="202"/>
      <c r="AT30" s="202"/>
      <c r="AU30" s="202"/>
      <c r="AV30" s="202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203"/>
    </row>
    <row r="31" spans="2:79" ht="45">
      <c r="B31" s="500"/>
      <c r="C31" s="618"/>
      <c r="D31" s="528"/>
      <c r="E31" s="524"/>
      <c r="F31" s="449"/>
      <c r="G31" s="449"/>
      <c r="H31" s="551"/>
      <c r="I31" s="551"/>
      <c r="J31" s="551"/>
      <c r="K31" s="551"/>
      <c r="L31" s="133"/>
      <c r="M31" s="133"/>
      <c r="N31" s="133"/>
      <c r="O31" s="164" t="s">
        <v>374</v>
      </c>
      <c r="P31" s="164" t="s">
        <v>375</v>
      </c>
      <c r="Q31" s="133"/>
      <c r="R31" s="133"/>
      <c r="S31" s="166">
        <v>25</v>
      </c>
      <c r="T31" s="166" t="s">
        <v>272</v>
      </c>
      <c r="U31" s="166" t="s">
        <v>273</v>
      </c>
      <c r="V31" s="164">
        <v>0</v>
      </c>
      <c r="W31" s="133"/>
      <c r="X31" s="133"/>
      <c r="Y31" s="133"/>
      <c r="Z31" s="163">
        <v>0.05</v>
      </c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209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211"/>
    </row>
    <row r="32" spans="2:79" ht="45">
      <c r="B32" s="500"/>
      <c r="C32" s="618"/>
      <c r="D32" s="528"/>
      <c r="E32" s="524"/>
      <c r="F32" s="449"/>
      <c r="G32" s="449"/>
      <c r="H32" s="551"/>
      <c r="I32" s="551"/>
      <c r="J32" s="551"/>
      <c r="K32" s="551"/>
      <c r="L32" s="133"/>
      <c r="M32" s="133"/>
      <c r="N32" s="133"/>
      <c r="O32" s="164" t="s">
        <v>372</v>
      </c>
      <c r="P32" s="164" t="s">
        <v>373</v>
      </c>
      <c r="Q32" s="133"/>
      <c r="R32" s="133"/>
      <c r="S32" s="166">
        <v>26</v>
      </c>
      <c r="T32" s="166" t="s">
        <v>272</v>
      </c>
      <c r="U32" s="166" t="s">
        <v>273</v>
      </c>
      <c r="V32" s="164">
        <v>0</v>
      </c>
      <c r="W32" s="133"/>
      <c r="X32" s="133"/>
      <c r="Y32" s="133"/>
      <c r="Z32" s="163">
        <v>0.05</v>
      </c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209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211"/>
    </row>
    <row r="33" spans="2:79" ht="30.75" thickBot="1">
      <c r="B33" s="500"/>
      <c r="C33" s="618"/>
      <c r="D33" s="528"/>
      <c r="E33" s="547"/>
      <c r="F33" s="450"/>
      <c r="G33" s="450"/>
      <c r="H33" s="552"/>
      <c r="I33" s="552"/>
      <c r="J33" s="552"/>
      <c r="K33" s="552"/>
      <c r="L33" s="133"/>
      <c r="M33" s="133"/>
      <c r="N33" s="133"/>
      <c r="O33" s="133" t="s">
        <v>274</v>
      </c>
      <c r="P33" s="133" t="s">
        <v>198</v>
      </c>
      <c r="Q33" s="133"/>
      <c r="R33" s="133"/>
      <c r="S33" s="212">
        <v>27</v>
      </c>
      <c r="T33" s="212" t="s">
        <v>272</v>
      </c>
      <c r="U33" s="115" t="s">
        <v>273</v>
      </c>
      <c r="V33" s="213">
        <v>0.94</v>
      </c>
      <c r="W33" s="133"/>
      <c r="X33" s="133"/>
      <c r="Y33" s="133"/>
      <c r="Z33" s="213">
        <v>0.94</v>
      </c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209">
        <f t="shared" si="0"/>
        <v>1127777416</v>
      </c>
      <c r="AL33" s="210"/>
      <c r="AM33" s="210"/>
      <c r="AN33" s="210">
        <v>259957308</v>
      </c>
      <c r="AO33" s="210"/>
      <c r="AP33" s="210"/>
      <c r="AQ33" s="210"/>
      <c r="AR33" s="210"/>
      <c r="AS33" s="210"/>
      <c r="AT33" s="210">
        <v>867820108</v>
      </c>
      <c r="AU33" s="210"/>
      <c r="AV33" s="210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211"/>
    </row>
    <row r="34" spans="2:79" ht="30">
      <c r="B34" s="500"/>
      <c r="C34" s="618"/>
      <c r="D34" s="517" t="s">
        <v>275</v>
      </c>
      <c r="E34" s="519">
        <f>'PLAN INDICATIVO'!E34:E39</f>
        <v>5.001133616561385E-06</v>
      </c>
      <c r="F34" s="565" t="s">
        <v>276</v>
      </c>
      <c r="G34" s="484">
        <v>11</v>
      </c>
      <c r="H34" s="512" t="s">
        <v>277</v>
      </c>
      <c r="I34" s="512" t="s">
        <v>278</v>
      </c>
      <c r="J34" s="525">
        <v>0.8</v>
      </c>
      <c r="K34" s="525">
        <v>0.4</v>
      </c>
      <c r="L34" s="158"/>
      <c r="M34" s="158"/>
      <c r="N34" s="158"/>
      <c r="O34" s="158" t="s">
        <v>281</v>
      </c>
      <c r="P34" s="158" t="s">
        <v>282</v>
      </c>
      <c r="Q34" s="158"/>
      <c r="R34" s="158"/>
      <c r="S34" s="160">
        <v>28</v>
      </c>
      <c r="T34" s="160" t="s">
        <v>279</v>
      </c>
      <c r="U34" s="160" t="s">
        <v>280</v>
      </c>
      <c r="V34" s="158">
        <v>0</v>
      </c>
      <c r="W34" s="158"/>
      <c r="X34" s="158"/>
      <c r="Y34" s="158"/>
      <c r="Z34" s="158">
        <v>10</v>
      </c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17">
        <f t="shared" si="0"/>
        <v>5000000</v>
      </c>
      <c r="AL34" s="118"/>
      <c r="AM34" s="118"/>
      <c r="AN34" s="118"/>
      <c r="AO34" s="118">
        <v>5000000</v>
      </c>
      <c r="AP34" s="118"/>
      <c r="AQ34" s="118"/>
      <c r="AR34" s="118"/>
      <c r="AS34" s="118"/>
      <c r="AT34" s="118"/>
      <c r="AU34" s="118"/>
      <c r="AV34" s="11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214"/>
    </row>
    <row r="35" spans="2:79" ht="30">
      <c r="B35" s="500"/>
      <c r="C35" s="618"/>
      <c r="D35" s="534"/>
      <c r="E35" s="535"/>
      <c r="F35" s="485"/>
      <c r="G35" s="485"/>
      <c r="H35" s="478"/>
      <c r="I35" s="478"/>
      <c r="J35" s="478"/>
      <c r="K35" s="562"/>
      <c r="L35" s="215"/>
      <c r="M35" s="215"/>
      <c r="N35" s="215"/>
      <c r="O35" s="159" t="s">
        <v>634</v>
      </c>
      <c r="P35" s="159" t="s">
        <v>635</v>
      </c>
      <c r="Q35" s="215"/>
      <c r="R35" s="215"/>
      <c r="S35" s="161">
        <v>29</v>
      </c>
      <c r="T35" s="161" t="s">
        <v>279</v>
      </c>
      <c r="U35" s="161" t="s">
        <v>280</v>
      </c>
      <c r="V35" s="159">
        <v>0</v>
      </c>
      <c r="W35" s="159"/>
      <c r="X35" s="159"/>
      <c r="Y35" s="159"/>
      <c r="Z35" s="159">
        <v>0</v>
      </c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83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216"/>
    </row>
    <row r="36" spans="2:79" ht="30">
      <c r="B36" s="500"/>
      <c r="C36" s="618"/>
      <c r="D36" s="534"/>
      <c r="E36" s="535"/>
      <c r="F36" s="485"/>
      <c r="G36" s="485"/>
      <c r="H36" s="478"/>
      <c r="I36" s="478"/>
      <c r="J36" s="478"/>
      <c r="K36" s="562"/>
      <c r="L36" s="215"/>
      <c r="M36" s="215"/>
      <c r="N36" s="215"/>
      <c r="O36" s="159" t="s">
        <v>638</v>
      </c>
      <c r="P36" s="159" t="s">
        <v>639</v>
      </c>
      <c r="Q36" s="215"/>
      <c r="R36" s="215"/>
      <c r="S36" s="161">
        <v>30</v>
      </c>
      <c r="T36" s="161" t="s">
        <v>279</v>
      </c>
      <c r="U36" s="161" t="s">
        <v>280</v>
      </c>
      <c r="V36" s="159">
        <v>0</v>
      </c>
      <c r="W36" s="159"/>
      <c r="X36" s="159"/>
      <c r="Y36" s="159"/>
      <c r="Z36" s="159">
        <v>0</v>
      </c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83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216"/>
    </row>
    <row r="37" spans="2:79" ht="30">
      <c r="B37" s="500"/>
      <c r="C37" s="618"/>
      <c r="D37" s="534"/>
      <c r="E37" s="535"/>
      <c r="F37" s="566"/>
      <c r="G37" s="485"/>
      <c r="H37" s="478"/>
      <c r="I37" s="478"/>
      <c r="J37" s="478"/>
      <c r="K37" s="562"/>
      <c r="L37" s="215"/>
      <c r="M37" s="215"/>
      <c r="N37" s="215"/>
      <c r="O37" s="215" t="s">
        <v>686</v>
      </c>
      <c r="P37" s="215" t="s">
        <v>282</v>
      </c>
      <c r="Q37" s="215"/>
      <c r="R37" s="215"/>
      <c r="S37" s="217">
        <v>31</v>
      </c>
      <c r="T37" s="161" t="s">
        <v>279</v>
      </c>
      <c r="U37" s="161" t="s">
        <v>280</v>
      </c>
      <c r="V37" s="159">
        <v>0</v>
      </c>
      <c r="W37" s="159"/>
      <c r="X37" s="159"/>
      <c r="Y37" s="159"/>
      <c r="Z37" s="159">
        <v>0</v>
      </c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83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216"/>
    </row>
    <row r="38" spans="2:79" ht="30" customHeight="1">
      <c r="B38" s="500"/>
      <c r="C38" s="618"/>
      <c r="D38" s="534"/>
      <c r="E38" s="535"/>
      <c r="F38" s="573" t="s">
        <v>283</v>
      </c>
      <c r="G38" s="485"/>
      <c r="H38" s="478"/>
      <c r="I38" s="478"/>
      <c r="J38" s="478"/>
      <c r="K38" s="562"/>
      <c r="L38" s="215"/>
      <c r="M38" s="215"/>
      <c r="N38" s="215"/>
      <c r="O38" s="159" t="s">
        <v>636</v>
      </c>
      <c r="P38" s="159" t="s">
        <v>637</v>
      </c>
      <c r="Q38" s="215"/>
      <c r="R38" s="215"/>
      <c r="S38" s="161">
        <v>32</v>
      </c>
      <c r="T38" s="161" t="s">
        <v>284</v>
      </c>
      <c r="U38" s="161" t="s">
        <v>285</v>
      </c>
      <c r="V38" s="159">
        <v>0</v>
      </c>
      <c r="W38" s="159"/>
      <c r="X38" s="159"/>
      <c r="Y38" s="159"/>
      <c r="Z38" s="159">
        <v>0</v>
      </c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83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216"/>
    </row>
    <row r="39" spans="2:79" ht="30.75" thickBot="1">
      <c r="B39" s="500"/>
      <c r="C39" s="618"/>
      <c r="D39" s="611"/>
      <c r="E39" s="520"/>
      <c r="F39" s="574"/>
      <c r="G39" s="486"/>
      <c r="H39" s="513"/>
      <c r="I39" s="513"/>
      <c r="J39" s="513"/>
      <c r="K39" s="513"/>
      <c r="L39" s="170"/>
      <c r="M39" s="170"/>
      <c r="N39" s="170"/>
      <c r="O39" s="170" t="s">
        <v>286</v>
      </c>
      <c r="P39" s="170" t="s">
        <v>287</v>
      </c>
      <c r="Q39" s="170"/>
      <c r="R39" s="170"/>
      <c r="S39" s="162">
        <v>33</v>
      </c>
      <c r="T39" s="162" t="s">
        <v>284</v>
      </c>
      <c r="U39" s="162" t="s">
        <v>285</v>
      </c>
      <c r="V39" s="170">
        <v>0</v>
      </c>
      <c r="W39" s="170"/>
      <c r="X39" s="170"/>
      <c r="Y39" s="170"/>
      <c r="Z39" s="170">
        <v>10</v>
      </c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24">
        <f t="shared" si="0"/>
        <v>1500000</v>
      </c>
      <c r="AL39" s="125"/>
      <c r="AM39" s="125"/>
      <c r="AN39" s="125"/>
      <c r="AO39" s="125">
        <v>1500000</v>
      </c>
      <c r="AP39" s="125"/>
      <c r="AQ39" s="125"/>
      <c r="AR39" s="125"/>
      <c r="AS39" s="125"/>
      <c r="AT39" s="125"/>
      <c r="AU39" s="125"/>
      <c r="AV39" s="125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218"/>
    </row>
    <row r="40" spans="2:79" ht="31.5" customHeight="1">
      <c r="B40" s="500"/>
      <c r="C40" s="618"/>
      <c r="D40" s="570" t="s">
        <v>288</v>
      </c>
      <c r="E40" s="548">
        <f>'PLAN INDICATIVO'!E40:E63</f>
        <v>0.08105558413904468</v>
      </c>
      <c r="F40" s="487" t="s">
        <v>289</v>
      </c>
      <c r="G40" s="487">
        <v>12</v>
      </c>
      <c r="H40" s="553" t="s">
        <v>290</v>
      </c>
      <c r="I40" s="553" t="s">
        <v>291</v>
      </c>
      <c r="J40" s="558">
        <v>0</v>
      </c>
      <c r="K40" s="553">
        <v>1</v>
      </c>
      <c r="L40" s="167"/>
      <c r="M40" s="167"/>
      <c r="N40" s="167"/>
      <c r="O40" s="167" t="s">
        <v>294</v>
      </c>
      <c r="P40" s="167" t="s">
        <v>295</v>
      </c>
      <c r="Q40" s="167"/>
      <c r="R40" s="167"/>
      <c r="S40" s="148">
        <v>34</v>
      </c>
      <c r="T40" s="148" t="s">
        <v>292</v>
      </c>
      <c r="U40" s="148" t="s">
        <v>293</v>
      </c>
      <c r="V40" s="169">
        <v>0</v>
      </c>
      <c r="W40" s="167"/>
      <c r="X40" s="167"/>
      <c r="Y40" s="167"/>
      <c r="Z40" s="167">
        <v>0</v>
      </c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86">
        <f>SUM(AM40:AU40)</f>
        <v>0</v>
      </c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88"/>
    </row>
    <row r="41" spans="2:79" ht="31.5">
      <c r="B41" s="500"/>
      <c r="C41" s="618"/>
      <c r="D41" s="571"/>
      <c r="E41" s="475"/>
      <c r="F41" s="476"/>
      <c r="G41" s="476"/>
      <c r="H41" s="463"/>
      <c r="I41" s="463"/>
      <c r="J41" s="559"/>
      <c r="K41" s="463"/>
      <c r="L41" s="144"/>
      <c r="M41" s="144"/>
      <c r="N41" s="144"/>
      <c r="O41" s="144" t="s">
        <v>297</v>
      </c>
      <c r="P41" s="144" t="s">
        <v>298</v>
      </c>
      <c r="Q41" s="144"/>
      <c r="R41" s="144"/>
      <c r="S41" s="149">
        <v>35</v>
      </c>
      <c r="T41" s="149" t="s">
        <v>292</v>
      </c>
      <c r="U41" s="149" t="s">
        <v>293</v>
      </c>
      <c r="V41" s="144">
        <v>0</v>
      </c>
      <c r="W41" s="144"/>
      <c r="X41" s="144"/>
      <c r="Y41" s="144"/>
      <c r="Z41" s="144">
        <v>1</v>
      </c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89">
        <f aca="true" t="shared" si="1" ref="AK41:AK63">SUM(AM41:AU41)</f>
        <v>0</v>
      </c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91"/>
    </row>
    <row r="42" spans="2:79" ht="31.5">
      <c r="B42" s="500"/>
      <c r="C42" s="618"/>
      <c r="D42" s="571"/>
      <c r="E42" s="475"/>
      <c r="F42" s="476"/>
      <c r="G42" s="476"/>
      <c r="H42" s="463"/>
      <c r="I42" s="463"/>
      <c r="J42" s="559"/>
      <c r="K42" s="463"/>
      <c r="L42" s="144"/>
      <c r="M42" s="144"/>
      <c r="N42" s="144"/>
      <c r="O42" s="144" t="s">
        <v>299</v>
      </c>
      <c r="P42" s="144" t="s">
        <v>300</v>
      </c>
      <c r="Q42" s="144"/>
      <c r="R42" s="144"/>
      <c r="S42" s="149">
        <v>36</v>
      </c>
      <c r="T42" s="149" t="s">
        <v>292</v>
      </c>
      <c r="U42" s="149" t="s">
        <v>293</v>
      </c>
      <c r="V42" s="144">
        <v>0</v>
      </c>
      <c r="W42" s="144"/>
      <c r="X42" s="144"/>
      <c r="Y42" s="144"/>
      <c r="Z42" s="144">
        <v>0</v>
      </c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89">
        <f t="shared" si="1"/>
        <v>0</v>
      </c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91"/>
    </row>
    <row r="43" spans="2:79" ht="31.5">
      <c r="B43" s="500"/>
      <c r="C43" s="618"/>
      <c r="D43" s="571"/>
      <c r="E43" s="475"/>
      <c r="F43" s="476"/>
      <c r="G43" s="476"/>
      <c r="H43" s="463"/>
      <c r="I43" s="463"/>
      <c r="J43" s="559"/>
      <c r="K43" s="463"/>
      <c r="L43" s="144"/>
      <c r="M43" s="144"/>
      <c r="N43" s="144"/>
      <c r="O43" s="144" t="s">
        <v>301</v>
      </c>
      <c r="P43" s="144" t="s">
        <v>302</v>
      </c>
      <c r="Q43" s="144"/>
      <c r="R43" s="144"/>
      <c r="S43" s="149">
        <v>37</v>
      </c>
      <c r="T43" s="149" t="s">
        <v>292</v>
      </c>
      <c r="U43" s="149" t="s">
        <v>293</v>
      </c>
      <c r="V43" s="144">
        <v>0</v>
      </c>
      <c r="W43" s="144"/>
      <c r="X43" s="144"/>
      <c r="Y43" s="144"/>
      <c r="Z43" s="144">
        <v>0</v>
      </c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89">
        <f t="shared" si="1"/>
        <v>0</v>
      </c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91"/>
    </row>
    <row r="44" spans="2:79" ht="31.5">
      <c r="B44" s="500"/>
      <c r="C44" s="618"/>
      <c r="D44" s="571"/>
      <c r="E44" s="475"/>
      <c r="F44" s="476"/>
      <c r="G44" s="476"/>
      <c r="H44" s="463"/>
      <c r="I44" s="463"/>
      <c r="J44" s="559"/>
      <c r="K44" s="463"/>
      <c r="L44" s="144"/>
      <c r="M44" s="144"/>
      <c r="N44" s="144"/>
      <c r="O44" s="144" t="s">
        <v>303</v>
      </c>
      <c r="P44" s="144" t="s">
        <v>304</v>
      </c>
      <c r="Q44" s="144"/>
      <c r="R44" s="144"/>
      <c r="S44" s="149">
        <v>38</v>
      </c>
      <c r="T44" s="149" t="s">
        <v>292</v>
      </c>
      <c r="U44" s="149" t="s">
        <v>293</v>
      </c>
      <c r="V44" s="144">
        <v>6</v>
      </c>
      <c r="W44" s="144"/>
      <c r="X44" s="144"/>
      <c r="Y44" s="144"/>
      <c r="Z44" s="144">
        <v>0</v>
      </c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89">
        <f t="shared" si="1"/>
        <v>0</v>
      </c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91"/>
    </row>
    <row r="45" spans="2:79" ht="31.5">
      <c r="B45" s="500"/>
      <c r="C45" s="618"/>
      <c r="D45" s="571"/>
      <c r="E45" s="475"/>
      <c r="F45" s="476"/>
      <c r="G45" s="476"/>
      <c r="H45" s="463"/>
      <c r="I45" s="463"/>
      <c r="J45" s="559"/>
      <c r="K45" s="463"/>
      <c r="L45" s="144"/>
      <c r="M45" s="144"/>
      <c r="N45" s="144"/>
      <c r="O45" s="144" t="s">
        <v>307</v>
      </c>
      <c r="P45" s="144" t="s">
        <v>308</v>
      </c>
      <c r="Q45" s="144"/>
      <c r="R45" s="144"/>
      <c r="S45" s="149">
        <v>39</v>
      </c>
      <c r="T45" s="149" t="s">
        <v>305</v>
      </c>
      <c r="U45" s="149" t="s">
        <v>306</v>
      </c>
      <c r="V45" s="144">
        <v>0</v>
      </c>
      <c r="W45" s="144"/>
      <c r="X45" s="144"/>
      <c r="Y45" s="144"/>
      <c r="Z45" s="144">
        <v>18</v>
      </c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89">
        <f t="shared" si="1"/>
        <v>864466</v>
      </c>
      <c r="AL45" s="90"/>
      <c r="AM45" s="90"/>
      <c r="AN45" s="90"/>
      <c r="AO45" s="90"/>
      <c r="AP45" s="90"/>
      <c r="AQ45" s="90"/>
      <c r="AR45" s="90"/>
      <c r="AS45" s="90"/>
      <c r="AT45" s="90"/>
      <c r="AU45" s="90">
        <v>864466</v>
      </c>
      <c r="AV45" s="90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91"/>
    </row>
    <row r="46" spans="2:79" ht="31.5">
      <c r="B46" s="500"/>
      <c r="C46" s="618"/>
      <c r="D46" s="571"/>
      <c r="E46" s="475"/>
      <c r="F46" s="476"/>
      <c r="G46" s="476"/>
      <c r="H46" s="463"/>
      <c r="I46" s="463"/>
      <c r="J46" s="559"/>
      <c r="K46" s="463"/>
      <c r="L46" s="144"/>
      <c r="M46" s="144"/>
      <c r="N46" s="144"/>
      <c r="O46" s="144" t="s">
        <v>311</v>
      </c>
      <c r="P46" s="144" t="s">
        <v>312</v>
      </c>
      <c r="Q46" s="144"/>
      <c r="R46" s="144"/>
      <c r="S46" s="149">
        <v>40</v>
      </c>
      <c r="T46" s="149" t="s">
        <v>309</v>
      </c>
      <c r="U46" s="149" t="s">
        <v>310</v>
      </c>
      <c r="V46" s="144">
        <v>1</v>
      </c>
      <c r="W46" s="144"/>
      <c r="X46" s="144"/>
      <c r="Y46" s="144"/>
      <c r="Z46" s="144">
        <v>1</v>
      </c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89">
        <f t="shared" si="1"/>
        <v>0</v>
      </c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91"/>
    </row>
    <row r="47" spans="2:79" ht="31.5">
      <c r="B47" s="500"/>
      <c r="C47" s="618"/>
      <c r="D47" s="571"/>
      <c r="E47" s="475"/>
      <c r="F47" s="476"/>
      <c r="G47" s="476"/>
      <c r="H47" s="463"/>
      <c r="I47" s="463"/>
      <c r="J47" s="559"/>
      <c r="K47" s="463"/>
      <c r="L47" s="144"/>
      <c r="M47" s="144"/>
      <c r="N47" s="144"/>
      <c r="O47" s="144" t="s">
        <v>313</v>
      </c>
      <c r="P47" s="144" t="s">
        <v>314</v>
      </c>
      <c r="Q47" s="144"/>
      <c r="R47" s="144"/>
      <c r="S47" s="149">
        <v>41</v>
      </c>
      <c r="T47" s="149" t="s">
        <v>309</v>
      </c>
      <c r="U47" s="149" t="s">
        <v>310</v>
      </c>
      <c r="V47" s="144">
        <v>0</v>
      </c>
      <c r="W47" s="144"/>
      <c r="X47" s="144"/>
      <c r="Y47" s="144"/>
      <c r="Z47" s="144">
        <v>1</v>
      </c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89">
        <f t="shared" si="1"/>
        <v>0</v>
      </c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91"/>
    </row>
    <row r="48" spans="2:79" ht="31.5">
      <c r="B48" s="500"/>
      <c r="C48" s="618"/>
      <c r="D48" s="571"/>
      <c r="E48" s="475"/>
      <c r="F48" s="476"/>
      <c r="G48" s="476"/>
      <c r="H48" s="463"/>
      <c r="I48" s="463"/>
      <c r="J48" s="559"/>
      <c r="K48" s="463"/>
      <c r="L48" s="144"/>
      <c r="M48" s="144"/>
      <c r="N48" s="144"/>
      <c r="O48" s="144" t="s">
        <v>315</v>
      </c>
      <c r="P48" s="144" t="s">
        <v>316</v>
      </c>
      <c r="Q48" s="144"/>
      <c r="R48" s="144"/>
      <c r="S48" s="149">
        <v>42</v>
      </c>
      <c r="T48" s="149" t="s">
        <v>309</v>
      </c>
      <c r="U48" s="149" t="s">
        <v>310</v>
      </c>
      <c r="V48" s="144">
        <v>1</v>
      </c>
      <c r="W48" s="144"/>
      <c r="X48" s="144"/>
      <c r="Y48" s="144"/>
      <c r="Z48" s="144">
        <v>1</v>
      </c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89">
        <f t="shared" si="1"/>
        <v>0</v>
      </c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91"/>
    </row>
    <row r="49" spans="2:79" ht="31.5">
      <c r="B49" s="500"/>
      <c r="C49" s="618"/>
      <c r="D49" s="571"/>
      <c r="E49" s="475"/>
      <c r="F49" s="476"/>
      <c r="G49" s="476"/>
      <c r="H49" s="463"/>
      <c r="I49" s="463"/>
      <c r="J49" s="559"/>
      <c r="K49" s="463"/>
      <c r="L49" s="144"/>
      <c r="M49" s="144"/>
      <c r="N49" s="144"/>
      <c r="O49" s="144" t="s">
        <v>317</v>
      </c>
      <c r="P49" s="144" t="s">
        <v>318</v>
      </c>
      <c r="Q49" s="144"/>
      <c r="R49" s="144"/>
      <c r="S49" s="149">
        <v>43</v>
      </c>
      <c r="T49" s="149" t="s">
        <v>309</v>
      </c>
      <c r="U49" s="149" t="s">
        <v>310</v>
      </c>
      <c r="V49" s="144">
        <v>1</v>
      </c>
      <c r="W49" s="144"/>
      <c r="X49" s="144"/>
      <c r="Y49" s="144"/>
      <c r="Z49" s="144">
        <v>1</v>
      </c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89">
        <f t="shared" si="1"/>
        <v>0</v>
      </c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91"/>
    </row>
    <row r="50" spans="2:79" ht="31.5" customHeight="1">
      <c r="B50" s="500"/>
      <c r="C50" s="618"/>
      <c r="D50" s="571"/>
      <c r="E50" s="475"/>
      <c r="F50" s="476"/>
      <c r="G50" s="476">
        <v>13</v>
      </c>
      <c r="H50" s="463" t="s">
        <v>319</v>
      </c>
      <c r="I50" s="463" t="s">
        <v>320</v>
      </c>
      <c r="J50" s="536">
        <v>3</v>
      </c>
      <c r="K50" s="537">
        <v>1</v>
      </c>
      <c r="L50" s="144"/>
      <c r="M50" s="144"/>
      <c r="N50" s="144"/>
      <c r="O50" s="144" t="s">
        <v>321</v>
      </c>
      <c r="P50" s="144" t="s">
        <v>322</v>
      </c>
      <c r="Q50" s="144"/>
      <c r="R50" s="144"/>
      <c r="S50" s="149">
        <v>44</v>
      </c>
      <c r="T50" s="149" t="s">
        <v>309</v>
      </c>
      <c r="U50" s="149" t="s">
        <v>310</v>
      </c>
      <c r="V50" s="154">
        <v>0</v>
      </c>
      <c r="W50" s="144"/>
      <c r="X50" s="144"/>
      <c r="Y50" s="144"/>
      <c r="Z50" s="144">
        <v>1</v>
      </c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89">
        <f t="shared" si="1"/>
        <v>0</v>
      </c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91"/>
    </row>
    <row r="51" spans="2:79" ht="31.5">
      <c r="B51" s="500"/>
      <c r="C51" s="618"/>
      <c r="D51" s="571"/>
      <c r="E51" s="475"/>
      <c r="F51" s="476"/>
      <c r="G51" s="476"/>
      <c r="H51" s="463"/>
      <c r="I51" s="463"/>
      <c r="J51" s="536"/>
      <c r="K51" s="537"/>
      <c r="L51" s="144"/>
      <c r="M51" s="144"/>
      <c r="N51" s="144"/>
      <c r="O51" s="144" t="s">
        <v>324</v>
      </c>
      <c r="P51" s="144" t="s">
        <v>325</v>
      </c>
      <c r="Q51" s="144"/>
      <c r="R51" s="144"/>
      <c r="S51" s="149">
        <v>45</v>
      </c>
      <c r="T51" s="149" t="s">
        <v>309</v>
      </c>
      <c r="U51" s="149" t="s">
        <v>310</v>
      </c>
      <c r="V51" s="154">
        <v>0</v>
      </c>
      <c r="W51" s="144"/>
      <c r="X51" s="144"/>
      <c r="Y51" s="144"/>
      <c r="Z51" s="144">
        <v>1</v>
      </c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89">
        <f t="shared" si="1"/>
        <v>0</v>
      </c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91"/>
    </row>
    <row r="52" spans="2:79" ht="31.5">
      <c r="B52" s="500"/>
      <c r="C52" s="618"/>
      <c r="D52" s="571"/>
      <c r="E52" s="475"/>
      <c r="F52" s="476"/>
      <c r="G52" s="476"/>
      <c r="H52" s="463"/>
      <c r="I52" s="463"/>
      <c r="J52" s="536"/>
      <c r="K52" s="537"/>
      <c r="L52" s="144"/>
      <c r="M52" s="144"/>
      <c r="N52" s="144"/>
      <c r="O52" s="144" t="s">
        <v>327</v>
      </c>
      <c r="P52" s="144" t="s">
        <v>328</v>
      </c>
      <c r="Q52" s="144"/>
      <c r="R52" s="144"/>
      <c r="S52" s="149">
        <v>46</v>
      </c>
      <c r="T52" s="149" t="s">
        <v>309</v>
      </c>
      <c r="U52" s="149" t="s">
        <v>310</v>
      </c>
      <c r="V52" s="144">
        <v>4</v>
      </c>
      <c r="W52" s="144"/>
      <c r="X52" s="144"/>
      <c r="Y52" s="144"/>
      <c r="Z52" s="144">
        <v>1</v>
      </c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89">
        <f t="shared" si="1"/>
        <v>0</v>
      </c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91"/>
    </row>
    <row r="53" spans="2:79" ht="31.5">
      <c r="B53" s="500"/>
      <c r="C53" s="618"/>
      <c r="D53" s="571"/>
      <c r="E53" s="475"/>
      <c r="F53" s="476"/>
      <c r="G53" s="476"/>
      <c r="H53" s="463"/>
      <c r="I53" s="463"/>
      <c r="J53" s="536"/>
      <c r="K53" s="537"/>
      <c r="L53" s="144"/>
      <c r="M53" s="144"/>
      <c r="N53" s="144"/>
      <c r="O53" s="144" t="s">
        <v>330</v>
      </c>
      <c r="P53" s="144" t="s">
        <v>331</v>
      </c>
      <c r="Q53" s="144"/>
      <c r="R53" s="144"/>
      <c r="S53" s="149">
        <v>47</v>
      </c>
      <c r="T53" s="149" t="s">
        <v>309</v>
      </c>
      <c r="U53" s="149" t="s">
        <v>310</v>
      </c>
      <c r="V53" s="154">
        <v>0</v>
      </c>
      <c r="W53" s="144"/>
      <c r="X53" s="144"/>
      <c r="Y53" s="144"/>
      <c r="Z53" s="144">
        <v>1</v>
      </c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89">
        <f t="shared" si="1"/>
        <v>0</v>
      </c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91"/>
    </row>
    <row r="54" spans="2:79" ht="31.5">
      <c r="B54" s="500"/>
      <c r="C54" s="618"/>
      <c r="D54" s="571"/>
      <c r="E54" s="475"/>
      <c r="F54" s="476"/>
      <c r="G54" s="476"/>
      <c r="H54" s="463"/>
      <c r="I54" s="463"/>
      <c r="J54" s="536"/>
      <c r="K54" s="537"/>
      <c r="L54" s="144"/>
      <c r="M54" s="144"/>
      <c r="N54" s="144"/>
      <c r="O54" s="144" t="s">
        <v>332</v>
      </c>
      <c r="P54" s="144" t="s">
        <v>333</v>
      </c>
      <c r="Q54" s="144"/>
      <c r="R54" s="144"/>
      <c r="S54" s="149">
        <v>48</v>
      </c>
      <c r="T54" s="149" t="s">
        <v>309</v>
      </c>
      <c r="U54" s="149" t="s">
        <v>310</v>
      </c>
      <c r="V54" s="144">
        <v>4</v>
      </c>
      <c r="W54" s="144"/>
      <c r="X54" s="144"/>
      <c r="Y54" s="144"/>
      <c r="Z54" s="144">
        <v>1</v>
      </c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89">
        <f t="shared" si="1"/>
        <v>0</v>
      </c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91"/>
    </row>
    <row r="55" spans="2:79" ht="31.5">
      <c r="B55" s="500"/>
      <c r="C55" s="618"/>
      <c r="D55" s="571"/>
      <c r="E55" s="475"/>
      <c r="F55" s="476"/>
      <c r="G55" s="476"/>
      <c r="H55" s="463"/>
      <c r="I55" s="463"/>
      <c r="J55" s="536"/>
      <c r="K55" s="537"/>
      <c r="L55" s="144"/>
      <c r="M55" s="144"/>
      <c r="N55" s="144"/>
      <c r="O55" s="144" t="s">
        <v>334</v>
      </c>
      <c r="P55" s="144" t="s">
        <v>335</v>
      </c>
      <c r="Q55" s="144"/>
      <c r="R55" s="144"/>
      <c r="S55" s="149">
        <v>49</v>
      </c>
      <c r="T55" s="149" t="s">
        <v>309</v>
      </c>
      <c r="U55" s="149" t="s">
        <v>310</v>
      </c>
      <c r="V55" s="154">
        <v>0</v>
      </c>
      <c r="W55" s="144"/>
      <c r="X55" s="144"/>
      <c r="Y55" s="144"/>
      <c r="Z55" s="144">
        <v>1</v>
      </c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89">
        <f t="shared" si="1"/>
        <v>0</v>
      </c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91"/>
    </row>
    <row r="56" spans="2:79" ht="31.5">
      <c r="B56" s="500"/>
      <c r="C56" s="618"/>
      <c r="D56" s="571"/>
      <c r="E56" s="475"/>
      <c r="F56" s="476"/>
      <c r="G56" s="476"/>
      <c r="H56" s="463"/>
      <c r="I56" s="463"/>
      <c r="J56" s="536"/>
      <c r="K56" s="537"/>
      <c r="L56" s="144"/>
      <c r="M56" s="144"/>
      <c r="N56" s="144"/>
      <c r="O56" s="144" t="s">
        <v>336</v>
      </c>
      <c r="P56" s="144" t="s">
        <v>337</v>
      </c>
      <c r="Q56" s="144"/>
      <c r="R56" s="144"/>
      <c r="S56" s="149">
        <v>50</v>
      </c>
      <c r="T56" s="149" t="s">
        <v>309</v>
      </c>
      <c r="U56" s="149" t="s">
        <v>310</v>
      </c>
      <c r="V56" s="154">
        <v>0</v>
      </c>
      <c r="W56" s="144"/>
      <c r="X56" s="144"/>
      <c r="Y56" s="144"/>
      <c r="Z56" s="144">
        <v>2</v>
      </c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89">
        <f t="shared" si="1"/>
        <v>0</v>
      </c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91"/>
    </row>
    <row r="57" spans="2:79" ht="31.5">
      <c r="B57" s="500"/>
      <c r="C57" s="618"/>
      <c r="D57" s="571"/>
      <c r="E57" s="475"/>
      <c r="F57" s="476"/>
      <c r="G57" s="476"/>
      <c r="H57" s="463"/>
      <c r="I57" s="463"/>
      <c r="J57" s="536"/>
      <c r="K57" s="537"/>
      <c r="L57" s="144"/>
      <c r="M57" s="144"/>
      <c r="N57" s="144"/>
      <c r="O57" s="144" t="s">
        <v>338</v>
      </c>
      <c r="P57" s="144" t="s">
        <v>337</v>
      </c>
      <c r="Q57" s="144"/>
      <c r="R57" s="144"/>
      <c r="S57" s="149">
        <v>51</v>
      </c>
      <c r="T57" s="149" t="s">
        <v>309</v>
      </c>
      <c r="U57" s="149" t="s">
        <v>310</v>
      </c>
      <c r="V57" s="154">
        <v>0</v>
      </c>
      <c r="W57" s="144"/>
      <c r="X57" s="144"/>
      <c r="Y57" s="144"/>
      <c r="Z57" s="144">
        <v>5</v>
      </c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89">
        <f t="shared" si="1"/>
        <v>0</v>
      </c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91"/>
    </row>
    <row r="58" spans="2:79" ht="31.5">
      <c r="B58" s="500"/>
      <c r="C58" s="618"/>
      <c r="D58" s="571"/>
      <c r="E58" s="475"/>
      <c r="F58" s="476"/>
      <c r="G58" s="476"/>
      <c r="H58" s="463"/>
      <c r="I58" s="463"/>
      <c r="J58" s="536"/>
      <c r="K58" s="537"/>
      <c r="L58" s="144"/>
      <c r="M58" s="144"/>
      <c r="N58" s="144"/>
      <c r="O58" s="144" t="s">
        <v>339</v>
      </c>
      <c r="P58" s="144" t="s">
        <v>340</v>
      </c>
      <c r="Q58" s="144"/>
      <c r="R58" s="144"/>
      <c r="S58" s="149">
        <v>52</v>
      </c>
      <c r="T58" s="149" t="s">
        <v>309</v>
      </c>
      <c r="U58" s="149" t="s">
        <v>310</v>
      </c>
      <c r="V58" s="154">
        <v>0</v>
      </c>
      <c r="W58" s="144"/>
      <c r="X58" s="144"/>
      <c r="Y58" s="144"/>
      <c r="Z58" s="144">
        <v>1</v>
      </c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89">
        <f t="shared" si="1"/>
        <v>0</v>
      </c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91"/>
    </row>
    <row r="59" spans="2:79" ht="31.5">
      <c r="B59" s="500"/>
      <c r="C59" s="618"/>
      <c r="D59" s="571"/>
      <c r="E59" s="475"/>
      <c r="F59" s="476"/>
      <c r="G59" s="476"/>
      <c r="H59" s="463"/>
      <c r="I59" s="463"/>
      <c r="J59" s="536"/>
      <c r="K59" s="537"/>
      <c r="L59" s="144"/>
      <c r="M59" s="144"/>
      <c r="N59" s="144"/>
      <c r="O59" s="156" t="s">
        <v>621</v>
      </c>
      <c r="P59" s="156" t="s">
        <v>622</v>
      </c>
      <c r="Q59" s="144"/>
      <c r="R59" s="144"/>
      <c r="S59" s="149">
        <v>53</v>
      </c>
      <c r="T59" s="149" t="s">
        <v>309</v>
      </c>
      <c r="U59" s="149" t="s">
        <v>310</v>
      </c>
      <c r="V59" s="154">
        <v>0</v>
      </c>
      <c r="W59" s="144"/>
      <c r="X59" s="144"/>
      <c r="Y59" s="144"/>
      <c r="Z59" s="144">
        <v>1000</v>
      </c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89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91"/>
    </row>
    <row r="60" spans="2:79" ht="45">
      <c r="B60" s="500"/>
      <c r="C60" s="618"/>
      <c r="D60" s="571"/>
      <c r="E60" s="475"/>
      <c r="F60" s="476"/>
      <c r="G60" s="476"/>
      <c r="H60" s="463"/>
      <c r="I60" s="463"/>
      <c r="J60" s="536"/>
      <c r="K60" s="537"/>
      <c r="L60" s="144"/>
      <c r="M60" s="144"/>
      <c r="N60" s="144"/>
      <c r="O60" s="144" t="s">
        <v>642</v>
      </c>
      <c r="P60" s="144" t="s">
        <v>643</v>
      </c>
      <c r="Q60" s="144"/>
      <c r="R60" s="144"/>
      <c r="S60" s="149">
        <v>54</v>
      </c>
      <c r="T60" s="149" t="s">
        <v>309</v>
      </c>
      <c r="U60" s="149" t="s">
        <v>310</v>
      </c>
      <c r="V60" s="154">
        <v>0</v>
      </c>
      <c r="W60" s="144"/>
      <c r="X60" s="144"/>
      <c r="Y60" s="144"/>
      <c r="Z60" s="157">
        <v>1</v>
      </c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89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91"/>
    </row>
    <row r="61" spans="2:79" ht="31.5">
      <c r="B61" s="500"/>
      <c r="C61" s="618"/>
      <c r="D61" s="571"/>
      <c r="E61" s="475"/>
      <c r="F61" s="476"/>
      <c r="G61" s="476"/>
      <c r="H61" s="463"/>
      <c r="I61" s="463"/>
      <c r="J61" s="536"/>
      <c r="K61" s="537"/>
      <c r="L61" s="144"/>
      <c r="M61" s="144"/>
      <c r="N61" s="144"/>
      <c r="O61" s="144" t="s">
        <v>341</v>
      </c>
      <c r="P61" s="144" t="s">
        <v>342</v>
      </c>
      <c r="Q61" s="144"/>
      <c r="R61" s="144"/>
      <c r="S61" s="149">
        <v>55</v>
      </c>
      <c r="T61" s="149" t="s">
        <v>309</v>
      </c>
      <c r="U61" s="149" t="s">
        <v>310</v>
      </c>
      <c r="V61" s="154">
        <v>0</v>
      </c>
      <c r="W61" s="144"/>
      <c r="X61" s="144"/>
      <c r="Y61" s="144"/>
      <c r="Z61" s="144">
        <v>1</v>
      </c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89">
        <f t="shared" si="1"/>
        <v>0</v>
      </c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91"/>
    </row>
    <row r="62" spans="2:79" ht="31.5">
      <c r="B62" s="500"/>
      <c r="C62" s="618"/>
      <c r="D62" s="571"/>
      <c r="E62" s="475"/>
      <c r="F62" s="476"/>
      <c r="G62" s="476"/>
      <c r="H62" s="463"/>
      <c r="I62" s="463"/>
      <c r="J62" s="536"/>
      <c r="K62" s="537"/>
      <c r="L62" s="144"/>
      <c r="M62" s="144"/>
      <c r="N62" s="144"/>
      <c r="O62" s="144" t="s">
        <v>343</v>
      </c>
      <c r="P62" s="144" t="s">
        <v>344</v>
      </c>
      <c r="Q62" s="144"/>
      <c r="R62" s="144"/>
      <c r="S62" s="149">
        <v>56</v>
      </c>
      <c r="T62" s="149" t="s">
        <v>309</v>
      </c>
      <c r="U62" s="149" t="s">
        <v>310</v>
      </c>
      <c r="V62" s="154">
        <v>0</v>
      </c>
      <c r="W62" s="144"/>
      <c r="X62" s="144"/>
      <c r="Y62" s="144"/>
      <c r="Z62" s="144">
        <v>5</v>
      </c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89">
        <f t="shared" si="1"/>
        <v>0</v>
      </c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91"/>
    </row>
    <row r="63" spans="2:79" ht="32.25" thickBot="1">
      <c r="B63" s="500"/>
      <c r="C63" s="618"/>
      <c r="D63" s="616"/>
      <c r="E63" s="530"/>
      <c r="F63" s="488"/>
      <c r="G63" s="488"/>
      <c r="H63" s="533"/>
      <c r="I63" s="533"/>
      <c r="J63" s="554"/>
      <c r="K63" s="555"/>
      <c r="L63" s="174"/>
      <c r="M63" s="174"/>
      <c r="N63" s="174"/>
      <c r="O63" s="174" t="s">
        <v>345</v>
      </c>
      <c r="P63" s="174" t="s">
        <v>346</v>
      </c>
      <c r="Q63" s="174"/>
      <c r="R63" s="174"/>
      <c r="S63" s="150">
        <v>57</v>
      </c>
      <c r="T63" s="150" t="s">
        <v>305</v>
      </c>
      <c r="U63" s="150" t="s">
        <v>306</v>
      </c>
      <c r="V63" s="175">
        <v>0</v>
      </c>
      <c r="W63" s="174"/>
      <c r="X63" s="174"/>
      <c r="Y63" s="174"/>
      <c r="Z63" s="174">
        <v>2</v>
      </c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11">
        <f t="shared" si="1"/>
        <v>4172009</v>
      </c>
      <c r="AL63" s="112"/>
      <c r="AM63" s="112"/>
      <c r="AN63" s="112">
        <v>172009</v>
      </c>
      <c r="AO63" s="112"/>
      <c r="AP63" s="112"/>
      <c r="AQ63" s="112"/>
      <c r="AR63" s="112"/>
      <c r="AS63" s="112"/>
      <c r="AT63" s="112"/>
      <c r="AU63" s="112">
        <v>4000000</v>
      </c>
      <c r="AV63" s="112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219"/>
    </row>
    <row r="64" spans="2:79" ht="45" customHeight="1">
      <c r="B64" s="500"/>
      <c r="C64" s="618"/>
      <c r="D64" s="540" t="s">
        <v>347</v>
      </c>
      <c r="E64" s="464">
        <f>'PLAN INDICATIVO'!E64:E71</f>
        <v>0.0002904041403463102</v>
      </c>
      <c r="F64" s="472" t="s">
        <v>687</v>
      </c>
      <c r="G64" s="472">
        <v>14</v>
      </c>
      <c r="H64" s="474" t="s">
        <v>670</v>
      </c>
      <c r="I64" s="474" t="s">
        <v>671</v>
      </c>
      <c r="J64" s="474">
        <v>0</v>
      </c>
      <c r="K64" s="556">
        <v>400</v>
      </c>
      <c r="L64" s="184"/>
      <c r="M64" s="184"/>
      <c r="N64" s="184"/>
      <c r="O64" s="184" t="s">
        <v>644</v>
      </c>
      <c r="P64" s="184" t="s">
        <v>645</v>
      </c>
      <c r="Q64" s="184"/>
      <c r="R64" s="184"/>
      <c r="S64" s="178">
        <v>58</v>
      </c>
      <c r="T64" s="220" t="s">
        <v>668</v>
      </c>
      <c r="U64" s="178" t="s">
        <v>669</v>
      </c>
      <c r="V64" s="184">
        <v>0</v>
      </c>
      <c r="W64" s="184"/>
      <c r="X64" s="184"/>
      <c r="Y64" s="184"/>
      <c r="Z64" s="187">
        <v>1</v>
      </c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8">
        <f>(AM64+AN64+AO64+AP64+AQ64+AR64+AS64+AT64+AU64)</f>
        <v>0</v>
      </c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90"/>
    </row>
    <row r="65" spans="2:79" ht="30">
      <c r="B65" s="500"/>
      <c r="C65" s="618"/>
      <c r="D65" s="491"/>
      <c r="E65" s="439"/>
      <c r="F65" s="473"/>
      <c r="G65" s="473"/>
      <c r="H65" s="446"/>
      <c r="I65" s="446"/>
      <c r="J65" s="446"/>
      <c r="K65" s="557"/>
      <c r="L65" s="185"/>
      <c r="M65" s="185"/>
      <c r="N65" s="185"/>
      <c r="O65" s="185" t="s">
        <v>672</v>
      </c>
      <c r="P65" s="185" t="s">
        <v>673</v>
      </c>
      <c r="Q65" s="185"/>
      <c r="R65" s="185"/>
      <c r="S65" s="186">
        <v>59</v>
      </c>
      <c r="T65" s="221" t="s">
        <v>668</v>
      </c>
      <c r="U65" s="186" t="s">
        <v>669</v>
      </c>
      <c r="V65" s="185">
        <v>0</v>
      </c>
      <c r="W65" s="185"/>
      <c r="X65" s="185"/>
      <c r="Y65" s="185"/>
      <c r="Z65" s="194">
        <v>1</v>
      </c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91">
        <f>(AM65+AN65+AO65+AP65+AQ65+AR65+AS65+AT65+AU65)</f>
        <v>29928386</v>
      </c>
      <c r="AL65" s="192"/>
      <c r="AM65" s="192">
        <v>7400000</v>
      </c>
      <c r="AN65" s="192"/>
      <c r="AO65" s="192"/>
      <c r="AP65" s="192">
        <f>19055446+3472940</f>
        <v>22528386</v>
      </c>
      <c r="AQ65" s="192"/>
      <c r="AR65" s="192"/>
      <c r="AS65" s="192"/>
      <c r="AT65" s="192"/>
      <c r="AU65" s="192"/>
      <c r="AV65" s="192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93"/>
    </row>
    <row r="66" spans="2:79" ht="15.75">
      <c r="B66" s="500"/>
      <c r="C66" s="618"/>
      <c r="D66" s="492"/>
      <c r="E66" s="439"/>
      <c r="F66" s="473"/>
      <c r="G66" s="473"/>
      <c r="H66" s="446"/>
      <c r="I66" s="446"/>
      <c r="J66" s="446"/>
      <c r="K66" s="557"/>
      <c r="L66" s="195"/>
      <c r="M66" s="195"/>
      <c r="N66" s="195"/>
      <c r="O66" s="185" t="s">
        <v>704</v>
      </c>
      <c r="P66" s="222" t="s">
        <v>437</v>
      </c>
      <c r="Q66" s="195"/>
      <c r="R66" s="195"/>
      <c r="S66" s="186">
        <v>60</v>
      </c>
      <c r="T66" s="221" t="s">
        <v>668</v>
      </c>
      <c r="U66" s="186" t="s">
        <v>669</v>
      </c>
      <c r="V66" s="222">
        <v>3</v>
      </c>
      <c r="W66" s="195"/>
      <c r="X66" s="195"/>
      <c r="Y66" s="195"/>
      <c r="Z66" s="223">
        <v>1</v>
      </c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6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8"/>
    </row>
    <row r="67" spans="2:79" ht="45">
      <c r="B67" s="500"/>
      <c r="C67" s="618"/>
      <c r="D67" s="492"/>
      <c r="E67" s="439"/>
      <c r="F67" s="473"/>
      <c r="G67" s="473"/>
      <c r="H67" s="446"/>
      <c r="I67" s="446"/>
      <c r="J67" s="446"/>
      <c r="K67" s="557"/>
      <c r="L67" s="195"/>
      <c r="M67" s="195"/>
      <c r="N67" s="195"/>
      <c r="O67" s="185" t="s">
        <v>724</v>
      </c>
      <c r="P67" s="185" t="s">
        <v>645</v>
      </c>
      <c r="Q67" s="195"/>
      <c r="R67" s="195"/>
      <c r="S67" s="186">
        <v>61</v>
      </c>
      <c r="T67" s="221" t="s">
        <v>668</v>
      </c>
      <c r="U67" s="186" t="s">
        <v>669</v>
      </c>
      <c r="V67" s="185">
        <v>0</v>
      </c>
      <c r="W67" s="195"/>
      <c r="X67" s="195"/>
      <c r="Y67" s="195"/>
      <c r="Z67" s="194">
        <v>1</v>
      </c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6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8"/>
    </row>
    <row r="68" spans="2:79" ht="30">
      <c r="B68" s="500"/>
      <c r="C68" s="618"/>
      <c r="D68" s="492"/>
      <c r="E68" s="439"/>
      <c r="F68" s="473"/>
      <c r="G68" s="473"/>
      <c r="H68" s="446"/>
      <c r="I68" s="446"/>
      <c r="J68" s="446"/>
      <c r="K68" s="557"/>
      <c r="L68" s="195"/>
      <c r="M68" s="195"/>
      <c r="N68" s="195"/>
      <c r="O68" s="195" t="s">
        <v>674</v>
      </c>
      <c r="P68" s="195" t="s">
        <v>675</v>
      </c>
      <c r="Q68" s="195"/>
      <c r="R68" s="195"/>
      <c r="S68" s="186">
        <v>62</v>
      </c>
      <c r="T68" s="221" t="s">
        <v>668</v>
      </c>
      <c r="U68" s="186" t="s">
        <v>669</v>
      </c>
      <c r="V68" s="195">
        <v>0</v>
      </c>
      <c r="W68" s="195"/>
      <c r="X68" s="195"/>
      <c r="Y68" s="195"/>
      <c r="Z68" s="165">
        <v>1</v>
      </c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6">
        <f>(AM68+AN68+AO68+AP68+AQ68+AR68+AS68+AT68+AU68)</f>
        <v>3148471</v>
      </c>
      <c r="AL68" s="197"/>
      <c r="AM68" s="197"/>
      <c r="AN68" s="197"/>
      <c r="AO68" s="197"/>
      <c r="AP68" s="197">
        <v>3148471</v>
      </c>
      <c r="AQ68" s="197"/>
      <c r="AR68" s="197"/>
      <c r="AS68" s="197"/>
      <c r="AT68" s="197"/>
      <c r="AU68" s="197"/>
      <c r="AV68" s="197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8"/>
    </row>
    <row r="69" spans="2:79" ht="30">
      <c r="B69" s="500"/>
      <c r="C69" s="618"/>
      <c r="D69" s="492"/>
      <c r="E69" s="439"/>
      <c r="F69" s="473"/>
      <c r="G69" s="440">
        <v>15</v>
      </c>
      <c r="H69" s="443" t="s">
        <v>690</v>
      </c>
      <c r="I69" s="443" t="s">
        <v>689</v>
      </c>
      <c r="J69" s="549">
        <v>0.45</v>
      </c>
      <c r="K69" s="459">
        <v>1</v>
      </c>
      <c r="L69" s="195"/>
      <c r="M69" s="195"/>
      <c r="N69" s="195"/>
      <c r="O69" s="185" t="s">
        <v>693</v>
      </c>
      <c r="P69" s="185" t="s">
        <v>695</v>
      </c>
      <c r="Q69" s="195"/>
      <c r="R69" s="195"/>
      <c r="S69" s="186">
        <v>63</v>
      </c>
      <c r="T69" s="221" t="s">
        <v>691</v>
      </c>
      <c r="U69" s="186" t="s">
        <v>692</v>
      </c>
      <c r="V69" s="224">
        <v>0.6</v>
      </c>
      <c r="W69" s="195"/>
      <c r="X69" s="195"/>
      <c r="Y69" s="195"/>
      <c r="Z69" s="194">
        <v>0.6</v>
      </c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6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8"/>
    </row>
    <row r="70" spans="2:79" ht="15.75">
      <c r="B70" s="500"/>
      <c r="C70" s="618"/>
      <c r="D70" s="492"/>
      <c r="E70" s="465"/>
      <c r="F70" s="440"/>
      <c r="G70" s="441"/>
      <c r="H70" s="444"/>
      <c r="I70" s="444"/>
      <c r="J70" s="550"/>
      <c r="K70" s="460"/>
      <c r="L70" s="195"/>
      <c r="M70" s="195"/>
      <c r="N70" s="195"/>
      <c r="O70" s="195" t="s">
        <v>705</v>
      </c>
      <c r="P70" s="195" t="s">
        <v>308</v>
      </c>
      <c r="Q70" s="225"/>
      <c r="R70" s="225"/>
      <c r="S70" s="186">
        <v>64</v>
      </c>
      <c r="T70" s="221" t="s">
        <v>691</v>
      </c>
      <c r="U70" s="186" t="s">
        <v>692</v>
      </c>
      <c r="V70" s="226">
        <v>1</v>
      </c>
      <c r="W70" s="225"/>
      <c r="X70" s="225"/>
      <c r="Y70" s="225"/>
      <c r="Z70" s="227">
        <v>0</v>
      </c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8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</row>
    <row r="71" spans="2:37" ht="30.75" thickBot="1">
      <c r="B71" s="500"/>
      <c r="C71" s="618"/>
      <c r="D71" s="492"/>
      <c r="E71" s="465"/>
      <c r="F71" s="440"/>
      <c r="G71" s="441"/>
      <c r="H71" s="444"/>
      <c r="I71" s="444"/>
      <c r="J71" s="550"/>
      <c r="K71" s="460"/>
      <c r="L71" s="195"/>
      <c r="M71" s="195"/>
      <c r="N71" s="195"/>
      <c r="O71" s="195" t="s">
        <v>694</v>
      </c>
      <c r="P71" s="195" t="s">
        <v>696</v>
      </c>
      <c r="S71" s="82">
        <v>65</v>
      </c>
      <c r="T71" s="230" t="s">
        <v>691</v>
      </c>
      <c r="U71" s="82" t="s">
        <v>692</v>
      </c>
      <c r="V71" s="145">
        <v>0.7</v>
      </c>
      <c r="Z71" s="165">
        <v>0.7</v>
      </c>
      <c r="AK71" s="177"/>
    </row>
    <row r="72" spans="2:79" ht="90">
      <c r="B72" s="500"/>
      <c r="C72" s="618"/>
      <c r="D72" s="607" t="s">
        <v>350</v>
      </c>
      <c r="E72" s="469">
        <f>'PLAN INDICATIVO'!E72:E106</f>
        <v>0.028073009894284705</v>
      </c>
      <c r="F72" s="455" t="s">
        <v>351</v>
      </c>
      <c r="G72" s="395">
        <v>16</v>
      </c>
      <c r="H72" s="387" t="s">
        <v>611</v>
      </c>
      <c r="I72" s="387" t="s">
        <v>612</v>
      </c>
      <c r="J72" s="387">
        <v>0</v>
      </c>
      <c r="K72" s="398">
        <v>1</v>
      </c>
      <c r="L72" s="199"/>
      <c r="M72" s="199"/>
      <c r="N72" s="199"/>
      <c r="O72" s="199" t="s">
        <v>624</v>
      </c>
      <c r="P72" s="199" t="s">
        <v>625</v>
      </c>
      <c r="Q72" s="199"/>
      <c r="R72" s="199"/>
      <c r="S72" s="200">
        <v>66</v>
      </c>
      <c r="T72" s="200" t="s">
        <v>348</v>
      </c>
      <c r="U72" s="200" t="s">
        <v>617</v>
      </c>
      <c r="V72" s="199">
        <v>0</v>
      </c>
      <c r="W72" s="199"/>
      <c r="X72" s="199"/>
      <c r="Y72" s="199"/>
      <c r="Z72" s="199">
        <v>0</v>
      </c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201">
        <f>(AM72+AN72+AO72+AP72+AQ72+AR72+AS72+AT72+AU72)</f>
        <v>19720000</v>
      </c>
      <c r="AL72" s="202"/>
      <c r="AM72" s="202"/>
      <c r="AN72" s="202"/>
      <c r="AO72" s="202"/>
      <c r="AP72" s="202">
        <f>2000000+10000000+4220000+3500000</f>
        <v>19720000</v>
      </c>
      <c r="AQ72" s="202"/>
      <c r="AR72" s="202"/>
      <c r="AS72" s="202"/>
      <c r="AT72" s="202"/>
      <c r="AU72" s="202"/>
      <c r="AV72" s="202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203"/>
    </row>
    <row r="73" spans="2:79" ht="60">
      <c r="B73" s="500"/>
      <c r="C73" s="618"/>
      <c r="D73" s="608"/>
      <c r="E73" s="470"/>
      <c r="F73" s="449"/>
      <c r="G73" s="447">
        <v>17</v>
      </c>
      <c r="H73" s="452" t="s">
        <v>613</v>
      </c>
      <c r="I73" s="452" t="s">
        <v>614</v>
      </c>
      <c r="J73" s="452">
        <v>330</v>
      </c>
      <c r="K73" s="457">
        <v>0.3</v>
      </c>
      <c r="L73" s="164"/>
      <c r="M73" s="164"/>
      <c r="N73" s="164"/>
      <c r="O73" s="164" t="s">
        <v>355</v>
      </c>
      <c r="P73" s="164" t="s">
        <v>356</v>
      </c>
      <c r="Q73" s="164"/>
      <c r="R73" s="164"/>
      <c r="S73" s="166">
        <v>67</v>
      </c>
      <c r="T73" s="166" t="s">
        <v>353</v>
      </c>
      <c r="U73" s="166" t="s">
        <v>354</v>
      </c>
      <c r="V73" s="163">
        <v>1</v>
      </c>
      <c r="W73" s="164"/>
      <c r="X73" s="164"/>
      <c r="Y73" s="164"/>
      <c r="Z73" s="163">
        <v>0.5</v>
      </c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30">
        <f>SUM(AM73:AU73)</f>
        <v>0</v>
      </c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32"/>
    </row>
    <row r="74" spans="2:79" ht="31.5">
      <c r="B74" s="500"/>
      <c r="C74" s="618"/>
      <c r="D74" s="608"/>
      <c r="E74" s="470"/>
      <c r="F74" s="449"/>
      <c r="G74" s="447"/>
      <c r="H74" s="452"/>
      <c r="I74" s="452"/>
      <c r="J74" s="452"/>
      <c r="K74" s="457"/>
      <c r="L74" s="164"/>
      <c r="M74" s="164"/>
      <c r="N74" s="164"/>
      <c r="O74" s="164" t="s">
        <v>359</v>
      </c>
      <c r="P74" s="164" t="s">
        <v>360</v>
      </c>
      <c r="Q74" s="164"/>
      <c r="R74" s="164"/>
      <c r="S74" s="166">
        <v>68</v>
      </c>
      <c r="T74" s="166" t="s">
        <v>353</v>
      </c>
      <c r="U74" s="166" t="s">
        <v>354</v>
      </c>
      <c r="V74" s="164">
        <v>0</v>
      </c>
      <c r="W74" s="164"/>
      <c r="X74" s="164"/>
      <c r="Y74" s="164"/>
      <c r="Z74" s="163">
        <v>0.15</v>
      </c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30">
        <f aca="true" t="shared" si="2" ref="AK74:AK102">SUM(AM74:AU74)</f>
        <v>0</v>
      </c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32"/>
    </row>
    <row r="75" spans="2:79" ht="60">
      <c r="B75" s="500"/>
      <c r="C75" s="618"/>
      <c r="D75" s="608"/>
      <c r="E75" s="470"/>
      <c r="F75" s="449"/>
      <c r="G75" s="447"/>
      <c r="H75" s="452"/>
      <c r="I75" s="452"/>
      <c r="J75" s="452"/>
      <c r="K75" s="457"/>
      <c r="L75" s="164"/>
      <c r="M75" s="164"/>
      <c r="N75" s="164"/>
      <c r="O75" s="164" t="s">
        <v>361</v>
      </c>
      <c r="P75" s="164" t="s">
        <v>362</v>
      </c>
      <c r="Q75" s="164"/>
      <c r="R75" s="164"/>
      <c r="S75" s="166">
        <v>69</v>
      </c>
      <c r="T75" s="166" t="s">
        <v>353</v>
      </c>
      <c r="U75" s="166" t="s">
        <v>354</v>
      </c>
      <c r="V75" s="163">
        <v>1</v>
      </c>
      <c r="W75" s="164"/>
      <c r="X75" s="164"/>
      <c r="Y75" s="164"/>
      <c r="Z75" s="163">
        <v>0.5</v>
      </c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30">
        <f t="shared" si="2"/>
        <v>0</v>
      </c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32"/>
    </row>
    <row r="76" spans="2:79" ht="45">
      <c r="B76" s="500"/>
      <c r="C76" s="618"/>
      <c r="D76" s="608"/>
      <c r="E76" s="470"/>
      <c r="F76" s="449"/>
      <c r="G76" s="447"/>
      <c r="H76" s="452"/>
      <c r="I76" s="452"/>
      <c r="J76" s="452"/>
      <c r="K76" s="457"/>
      <c r="L76" s="164"/>
      <c r="M76" s="164"/>
      <c r="N76" s="164"/>
      <c r="O76" s="164" t="s">
        <v>363</v>
      </c>
      <c r="P76" s="164" t="s">
        <v>364</v>
      </c>
      <c r="Q76" s="164"/>
      <c r="R76" s="164"/>
      <c r="S76" s="166">
        <v>70</v>
      </c>
      <c r="T76" s="166" t="s">
        <v>353</v>
      </c>
      <c r="U76" s="166" t="s">
        <v>354</v>
      </c>
      <c r="V76" s="163">
        <v>0.1</v>
      </c>
      <c r="W76" s="164"/>
      <c r="X76" s="164"/>
      <c r="Y76" s="164"/>
      <c r="Z76" s="163">
        <v>0.05</v>
      </c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30">
        <f t="shared" si="2"/>
        <v>1625000</v>
      </c>
      <c r="AL76" s="131"/>
      <c r="AM76" s="131"/>
      <c r="AN76" s="131">
        <v>1625000</v>
      </c>
      <c r="AO76" s="131"/>
      <c r="AP76" s="131"/>
      <c r="AQ76" s="131"/>
      <c r="AR76" s="131"/>
      <c r="AS76" s="131"/>
      <c r="AT76" s="131"/>
      <c r="AU76" s="131"/>
      <c r="AV76" s="131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32"/>
    </row>
    <row r="77" spans="2:79" ht="60">
      <c r="B77" s="500"/>
      <c r="C77" s="618"/>
      <c r="D77" s="608"/>
      <c r="E77" s="470"/>
      <c r="F77" s="449"/>
      <c r="G77" s="447"/>
      <c r="H77" s="452"/>
      <c r="I77" s="452"/>
      <c r="J77" s="452"/>
      <c r="K77" s="457"/>
      <c r="L77" s="164"/>
      <c r="M77" s="164"/>
      <c r="N77" s="164"/>
      <c r="O77" s="164" t="s">
        <v>365</v>
      </c>
      <c r="P77" s="164" t="s">
        <v>366</v>
      </c>
      <c r="Q77" s="164"/>
      <c r="R77" s="164"/>
      <c r="S77" s="166">
        <v>71</v>
      </c>
      <c r="T77" s="166" t="s">
        <v>353</v>
      </c>
      <c r="U77" s="166" t="s">
        <v>354</v>
      </c>
      <c r="V77" s="164">
        <v>0</v>
      </c>
      <c r="W77" s="164"/>
      <c r="X77" s="164"/>
      <c r="Y77" s="164"/>
      <c r="Z77" s="163">
        <v>0.05</v>
      </c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30">
        <f t="shared" si="2"/>
        <v>1625000</v>
      </c>
      <c r="AL77" s="131"/>
      <c r="AM77" s="131"/>
      <c r="AN77" s="131">
        <v>1625000</v>
      </c>
      <c r="AO77" s="131"/>
      <c r="AP77" s="131"/>
      <c r="AQ77" s="131"/>
      <c r="AR77" s="131"/>
      <c r="AS77" s="131"/>
      <c r="AT77" s="131"/>
      <c r="AU77" s="131"/>
      <c r="AV77" s="131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32"/>
    </row>
    <row r="78" spans="2:79" ht="90">
      <c r="B78" s="500"/>
      <c r="C78" s="618"/>
      <c r="D78" s="608"/>
      <c r="E78" s="470"/>
      <c r="F78" s="449"/>
      <c r="G78" s="447"/>
      <c r="H78" s="452"/>
      <c r="I78" s="452"/>
      <c r="J78" s="452"/>
      <c r="K78" s="457"/>
      <c r="L78" s="164"/>
      <c r="M78" s="164"/>
      <c r="N78" s="164"/>
      <c r="O78" s="164" t="s">
        <v>367</v>
      </c>
      <c r="P78" s="164" t="s">
        <v>368</v>
      </c>
      <c r="Q78" s="164"/>
      <c r="R78" s="164"/>
      <c r="S78" s="166">
        <v>72</v>
      </c>
      <c r="T78" s="166" t="s">
        <v>353</v>
      </c>
      <c r="U78" s="166" t="s">
        <v>354</v>
      </c>
      <c r="V78" s="164">
        <v>0</v>
      </c>
      <c r="W78" s="164"/>
      <c r="X78" s="164"/>
      <c r="Y78" s="164"/>
      <c r="Z78" s="163">
        <v>0.05</v>
      </c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30">
        <f t="shared" si="2"/>
        <v>1625000</v>
      </c>
      <c r="AL78" s="131"/>
      <c r="AM78" s="131"/>
      <c r="AN78" s="131">
        <v>1625000</v>
      </c>
      <c r="AO78" s="131"/>
      <c r="AP78" s="131"/>
      <c r="AQ78" s="131"/>
      <c r="AR78" s="131"/>
      <c r="AS78" s="131"/>
      <c r="AT78" s="131"/>
      <c r="AU78" s="131"/>
      <c r="AV78" s="131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32"/>
    </row>
    <row r="79" spans="2:79" ht="60">
      <c r="B79" s="500"/>
      <c r="C79" s="618"/>
      <c r="D79" s="608"/>
      <c r="E79" s="470"/>
      <c r="F79" s="449"/>
      <c r="G79" s="447"/>
      <c r="H79" s="452"/>
      <c r="I79" s="452"/>
      <c r="J79" s="452"/>
      <c r="K79" s="457"/>
      <c r="L79" s="164"/>
      <c r="M79" s="164"/>
      <c r="N79" s="164"/>
      <c r="O79" s="164" t="s">
        <v>369</v>
      </c>
      <c r="P79" s="164" t="s">
        <v>368</v>
      </c>
      <c r="Q79" s="164"/>
      <c r="R79" s="164"/>
      <c r="S79" s="166">
        <v>73</v>
      </c>
      <c r="T79" s="166" t="s">
        <v>353</v>
      </c>
      <c r="U79" s="166" t="s">
        <v>354</v>
      </c>
      <c r="V79" s="164">
        <v>0</v>
      </c>
      <c r="W79" s="164"/>
      <c r="X79" s="164"/>
      <c r="Y79" s="164"/>
      <c r="Z79" s="163">
        <v>0.05</v>
      </c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30">
        <f t="shared" si="2"/>
        <v>1625000</v>
      </c>
      <c r="AL79" s="131"/>
      <c r="AM79" s="131"/>
      <c r="AN79" s="131">
        <v>1625000</v>
      </c>
      <c r="AO79" s="131"/>
      <c r="AP79" s="131"/>
      <c r="AQ79" s="131"/>
      <c r="AR79" s="131"/>
      <c r="AS79" s="131"/>
      <c r="AT79" s="131"/>
      <c r="AU79" s="131"/>
      <c r="AV79" s="131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32"/>
    </row>
    <row r="80" spans="2:79" ht="45">
      <c r="B80" s="500"/>
      <c r="C80" s="618"/>
      <c r="D80" s="608"/>
      <c r="E80" s="470"/>
      <c r="F80" s="449"/>
      <c r="G80" s="447"/>
      <c r="H80" s="452"/>
      <c r="I80" s="452"/>
      <c r="J80" s="452"/>
      <c r="K80" s="457"/>
      <c r="L80" s="164"/>
      <c r="M80" s="164"/>
      <c r="N80" s="164"/>
      <c r="O80" s="164" t="s">
        <v>370</v>
      </c>
      <c r="P80" s="164" t="s">
        <v>371</v>
      </c>
      <c r="Q80" s="164"/>
      <c r="R80" s="164"/>
      <c r="S80" s="166">
        <v>74</v>
      </c>
      <c r="T80" s="166" t="s">
        <v>353</v>
      </c>
      <c r="U80" s="166" t="s">
        <v>354</v>
      </c>
      <c r="V80" s="164">
        <v>0</v>
      </c>
      <c r="W80" s="164"/>
      <c r="X80" s="164"/>
      <c r="Y80" s="164"/>
      <c r="Z80" s="163">
        <v>0.05</v>
      </c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30">
        <f t="shared" si="2"/>
        <v>0</v>
      </c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32"/>
    </row>
    <row r="81" spans="2:79" ht="60">
      <c r="B81" s="500"/>
      <c r="C81" s="618"/>
      <c r="D81" s="608"/>
      <c r="E81" s="470"/>
      <c r="F81" s="449"/>
      <c r="G81" s="447"/>
      <c r="H81" s="452"/>
      <c r="I81" s="452"/>
      <c r="J81" s="452"/>
      <c r="K81" s="457"/>
      <c r="L81" s="164"/>
      <c r="M81" s="164"/>
      <c r="N81" s="164"/>
      <c r="O81" s="164" t="s">
        <v>379</v>
      </c>
      <c r="P81" s="164" t="s">
        <v>380</v>
      </c>
      <c r="Q81" s="164"/>
      <c r="R81" s="164"/>
      <c r="S81" s="166">
        <v>75</v>
      </c>
      <c r="T81" s="166" t="s">
        <v>353</v>
      </c>
      <c r="U81" s="166" t="s">
        <v>354</v>
      </c>
      <c r="V81" s="164">
        <v>0</v>
      </c>
      <c r="W81" s="164"/>
      <c r="X81" s="164"/>
      <c r="Y81" s="164"/>
      <c r="Z81" s="163">
        <v>0.05</v>
      </c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30">
        <f t="shared" si="2"/>
        <v>1625000</v>
      </c>
      <c r="AL81" s="131"/>
      <c r="AM81" s="131"/>
      <c r="AN81" s="131">
        <v>1625000</v>
      </c>
      <c r="AO81" s="131"/>
      <c r="AP81" s="131"/>
      <c r="AQ81" s="131"/>
      <c r="AR81" s="131"/>
      <c r="AS81" s="131"/>
      <c r="AT81" s="131"/>
      <c r="AU81" s="131"/>
      <c r="AV81" s="131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32"/>
    </row>
    <row r="82" spans="2:79" ht="105">
      <c r="B82" s="500"/>
      <c r="C82" s="618"/>
      <c r="D82" s="608"/>
      <c r="E82" s="470"/>
      <c r="F82" s="449"/>
      <c r="G82" s="447"/>
      <c r="H82" s="452"/>
      <c r="I82" s="452"/>
      <c r="J82" s="452"/>
      <c r="K82" s="457"/>
      <c r="L82" s="164"/>
      <c r="M82" s="164"/>
      <c r="N82" s="164"/>
      <c r="O82" s="164" t="s">
        <v>381</v>
      </c>
      <c r="P82" s="164" t="s">
        <v>382</v>
      </c>
      <c r="Q82" s="164"/>
      <c r="R82" s="164"/>
      <c r="S82" s="166">
        <v>76</v>
      </c>
      <c r="T82" s="166" t="s">
        <v>353</v>
      </c>
      <c r="U82" s="166" t="s">
        <v>354</v>
      </c>
      <c r="V82" s="164">
        <v>0</v>
      </c>
      <c r="W82" s="164"/>
      <c r="X82" s="164"/>
      <c r="Y82" s="164"/>
      <c r="Z82" s="164">
        <v>1</v>
      </c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30">
        <f t="shared" si="2"/>
        <v>1625000</v>
      </c>
      <c r="AL82" s="131"/>
      <c r="AM82" s="131"/>
      <c r="AN82" s="131">
        <v>1625000</v>
      </c>
      <c r="AO82" s="131"/>
      <c r="AP82" s="131"/>
      <c r="AQ82" s="131"/>
      <c r="AR82" s="131"/>
      <c r="AS82" s="131"/>
      <c r="AT82" s="131"/>
      <c r="AU82" s="131"/>
      <c r="AV82" s="131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32"/>
    </row>
    <row r="83" spans="2:79" ht="45">
      <c r="B83" s="500"/>
      <c r="C83" s="618"/>
      <c r="D83" s="608"/>
      <c r="E83" s="470"/>
      <c r="F83" s="449"/>
      <c r="G83" s="447"/>
      <c r="H83" s="452"/>
      <c r="I83" s="452"/>
      <c r="J83" s="452"/>
      <c r="K83" s="457"/>
      <c r="L83" s="164"/>
      <c r="M83" s="164"/>
      <c r="N83" s="164"/>
      <c r="O83" s="164" t="s">
        <v>383</v>
      </c>
      <c r="P83" s="164" t="s">
        <v>384</v>
      </c>
      <c r="Q83" s="164"/>
      <c r="R83" s="164"/>
      <c r="S83" s="166">
        <v>77</v>
      </c>
      <c r="T83" s="166" t="s">
        <v>353</v>
      </c>
      <c r="U83" s="166" t="s">
        <v>354</v>
      </c>
      <c r="V83" s="164">
        <v>0</v>
      </c>
      <c r="W83" s="164"/>
      <c r="X83" s="164"/>
      <c r="Y83" s="164"/>
      <c r="Z83" s="163">
        <v>0.05</v>
      </c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30">
        <f t="shared" si="2"/>
        <v>0</v>
      </c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32"/>
    </row>
    <row r="84" spans="2:79" ht="60">
      <c r="B84" s="500"/>
      <c r="C84" s="618"/>
      <c r="D84" s="608"/>
      <c r="E84" s="470"/>
      <c r="F84" s="449"/>
      <c r="G84" s="447"/>
      <c r="H84" s="452"/>
      <c r="I84" s="452"/>
      <c r="J84" s="452"/>
      <c r="K84" s="457"/>
      <c r="L84" s="164"/>
      <c r="M84" s="164"/>
      <c r="N84" s="164"/>
      <c r="O84" s="164" t="s">
        <v>385</v>
      </c>
      <c r="P84" s="164" t="s">
        <v>386</v>
      </c>
      <c r="Q84" s="164"/>
      <c r="R84" s="164"/>
      <c r="S84" s="166">
        <v>78</v>
      </c>
      <c r="T84" s="166" t="s">
        <v>353</v>
      </c>
      <c r="U84" s="166" t="s">
        <v>354</v>
      </c>
      <c r="V84" s="164">
        <v>0</v>
      </c>
      <c r="W84" s="164"/>
      <c r="X84" s="164"/>
      <c r="Y84" s="164"/>
      <c r="Z84" s="163">
        <v>0.05</v>
      </c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30">
        <f t="shared" si="2"/>
        <v>1625000</v>
      </c>
      <c r="AL84" s="131"/>
      <c r="AM84" s="131"/>
      <c r="AN84" s="131">
        <v>1625000</v>
      </c>
      <c r="AO84" s="131"/>
      <c r="AP84" s="131"/>
      <c r="AQ84" s="131"/>
      <c r="AR84" s="131"/>
      <c r="AS84" s="131"/>
      <c r="AT84" s="131"/>
      <c r="AU84" s="131"/>
      <c r="AV84" s="131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32"/>
    </row>
    <row r="85" spans="2:79" ht="30">
      <c r="B85" s="500"/>
      <c r="C85" s="618"/>
      <c r="D85" s="608"/>
      <c r="E85" s="470"/>
      <c r="F85" s="449"/>
      <c r="G85" s="385">
        <v>18</v>
      </c>
      <c r="H85" s="386" t="s">
        <v>388</v>
      </c>
      <c r="I85" s="386" t="s">
        <v>389</v>
      </c>
      <c r="J85" s="386">
        <v>100</v>
      </c>
      <c r="K85" s="386">
        <v>200</v>
      </c>
      <c r="L85" s="164"/>
      <c r="M85" s="164"/>
      <c r="N85" s="164"/>
      <c r="O85" s="164" t="s">
        <v>390</v>
      </c>
      <c r="P85" s="164" t="s">
        <v>391</v>
      </c>
      <c r="Q85" s="164"/>
      <c r="R85" s="164"/>
      <c r="S85" s="166">
        <v>79</v>
      </c>
      <c r="T85" s="166"/>
      <c r="U85" s="166"/>
      <c r="V85" s="164">
        <v>100</v>
      </c>
      <c r="W85" s="164"/>
      <c r="X85" s="164"/>
      <c r="Y85" s="164"/>
      <c r="Z85" s="164">
        <v>25</v>
      </c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30">
        <f t="shared" si="2"/>
        <v>0</v>
      </c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32"/>
    </row>
    <row r="86" spans="2:79" ht="30" customHeight="1">
      <c r="B86" s="500"/>
      <c r="C86" s="618"/>
      <c r="D86" s="608"/>
      <c r="E86" s="470"/>
      <c r="F86" s="449"/>
      <c r="G86" s="447">
        <v>19</v>
      </c>
      <c r="H86" s="452" t="s">
        <v>394</v>
      </c>
      <c r="I86" s="452" t="s">
        <v>395</v>
      </c>
      <c r="J86" s="452">
        <v>215</v>
      </c>
      <c r="K86" s="452">
        <v>85</v>
      </c>
      <c r="L86" s="164"/>
      <c r="M86" s="164"/>
      <c r="N86" s="164"/>
      <c r="O86" s="164" t="s">
        <v>398</v>
      </c>
      <c r="P86" s="164" t="s">
        <v>399</v>
      </c>
      <c r="Q86" s="164"/>
      <c r="R86" s="164"/>
      <c r="S86" s="166">
        <v>80</v>
      </c>
      <c r="T86" s="166" t="s">
        <v>396</v>
      </c>
      <c r="U86" s="166" t="s">
        <v>397</v>
      </c>
      <c r="V86" s="164">
        <v>215</v>
      </c>
      <c r="W86" s="164"/>
      <c r="X86" s="164"/>
      <c r="Y86" s="164"/>
      <c r="Z86" s="164">
        <v>15</v>
      </c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30">
        <f t="shared" si="2"/>
        <v>0</v>
      </c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32"/>
    </row>
    <row r="87" spans="2:79" ht="30">
      <c r="B87" s="500"/>
      <c r="C87" s="618"/>
      <c r="D87" s="608"/>
      <c r="E87" s="470"/>
      <c r="F87" s="449"/>
      <c r="G87" s="447"/>
      <c r="H87" s="452"/>
      <c r="I87" s="452"/>
      <c r="J87" s="452"/>
      <c r="K87" s="452"/>
      <c r="L87" s="164"/>
      <c r="M87" s="164"/>
      <c r="N87" s="164"/>
      <c r="O87" s="164" t="s">
        <v>401</v>
      </c>
      <c r="P87" s="164" t="s">
        <v>402</v>
      </c>
      <c r="Q87" s="164"/>
      <c r="R87" s="164"/>
      <c r="S87" s="166">
        <v>81</v>
      </c>
      <c r="T87" s="166" t="s">
        <v>396</v>
      </c>
      <c r="U87" s="166" t="s">
        <v>397</v>
      </c>
      <c r="V87" s="164">
        <v>0</v>
      </c>
      <c r="W87" s="164"/>
      <c r="X87" s="164"/>
      <c r="Y87" s="164"/>
      <c r="Z87" s="164">
        <v>0</v>
      </c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30">
        <f t="shared" si="2"/>
        <v>0</v>
      </c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32"/>
    </row>
    <row r="88" spans="2:79" ht="30">
      <c r="B88" s="500"/>
      <c r="C88" s="618"/>
      <c r="D88" s="608"/>
      <c r="E88" s="470"/>
      <c r="F88" s="449"/>
      <c r="G88" s="447"/>
      <c r="H88" s="452"/>
      <c r="I88" s="452"/>
      <c r="J88" s="452"/>
      <c r="K88" s="452"/>
      <c r="L88" s="164"/>
      <c r="M88" s="164"/>
      <c r="N88" s="164"/>
      <c r="O88" s="164" t="s">
        <v>403</v>
      </c>
      <c r="P88" s="164" t="s">
        <v>404</v>
      </c>
      <c r="Q88" s="164"/>
      <c r="R88" s="164"/>
      <c r="S88" s="166">
        <v>82</v>
      </c>
      <c r="T88" s="166" t="s">
        <v>396</v>
      </c>
      <c r="U88" s="166" t="s">
        <v>397</v>
      </c>
      <c r="V88" s="164">
        <v>0</v>
      </c>
      <c r="W88" s="164"/>
      <c r="X88" s="164"/>
      <c r="Y88" s="164"/>
      <c r="Z88" s="164">
        <v>0</v>
      </c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30">
        <f t="shared" si="2"/>
        <v>2104688</v>
      </c>
      <c r="AL88" s="131"/>
      <c r="AM88" s="131"/>
      <c r="AN88" s="131"/>
      <c r="AO88" s="131"/>
      <c r="AP88" s="131"/>
      <c r="AQ88" s="131"/>
      <c r="AR88" s="131"/>
      <c r="AS88" s="131"/>
      <c r="AT88" s="131"/>
      <c r="AU88" s="131">
        <v>2104688</v>
      </c>
      <c r="AV88" s="131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32"/>
    </row>
    <row r="89" spans="2:79" ht="30">
      <c r="B89" s="500"/>
      <c r="C89" s="618"/>
      <c r="D89" s="608"/>
      <c r="E89" s="470"/>
      <c r="F89" s="449"/>
      <c r="G89" s="447"/>
      <c r="H89" s="452"/>
      <c r="I89" s="452"/>
      <c r="J89" s="452"/>
      <c r="K89" s="452"/>
      <c r="L89" s="164"/>
      <c r="M89" s="164"/>
      <c r="N89" s="164"/>
      <c r="O89" s="164" t="s">
        <v>405</v>
      </c>
      <c r="P89" s="164" t="s">
        <v>406</v>
      </c>
      <c r="Q89" s="164"/>
      <c r="R89" s="164"/>
      <c r="S89" s="166">
        <v>83</v>
      </c>
      <c r="T89" s="166" t="s">
        <v>396</v>
      </c>
      <c r="U89" s="166" t="s">
        <v>397</v>
      </c>
      <c r="V89" s="164">
        <v>0</v>
      </c>
      <c r="W89" s="164"/>
      <c r="X89" s="164"/>
      <c r="Y89" s="164"/>
      <c r="Z89" s="164">
        <v>0</v>
      </c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30">
        <f t="shared" si="2"/>
        <v>0</v>
      </c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32"/>
    </row>
    <row r="90" spans="2:79" ht="15.75">
      <c r="B90" s="500"/>
      <c r="C90" s="618"/>
      <c r="D90" s="608"/>
      <c r="E90" s="470"/>
      <c r="F90" s="449"/>
      <c r="G90" s="447"/>
      <c r="H90" s="452"/>
      <c r="I90" s="452"/>
      <c r="J90" s="452"/>
      <c r="K90" s="452"/>
      <c r="L90" s="164"/>
      <c r="M90" s="164"/>
      <c r="N90" s="164"/>
      <c r="O90" s="164" t="s">
        <v>407</v>
      </c>
      <c r="P90" s="164" t="s">
        <v>408</v>
      </c>
      <c r="Q90" s="164"/>
      <c r="R90" s="164"/>
      <c r="S90" s="166">
        <v>84</v>
      </c>
      <c r="T90" s="166" t="s">
        <v>396</v>
      </c>
      <c r="U90" s="166" t="s">
        <v>397</v>
      </c>
      <c r="V90" s="164">
        <v>0</v>
      </c>
      <c r="W90" s="164"/>
      <c r="X90" s="164"/>
      <c r="Y90" s="164"/>
      <c r="Z90" s="164">
        <v>0</v>
      </c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30">
        <f t="shared" si="2"/>
        <v>6000000</v>
      </c>
      <c r="AL90" s="131"/>
      <c r="AM90" s="131"/>
      <c r="AN90" s="131"/>
      <c r="AO90" s="131"/>
      <c r="AP90" s="131"/>
      <c r="AQ90" s="131"/>
      <c r="AR90" s="131"/>
      <c r="AS90" s="131"/>
      <c r="AT90" s="131"/>
      <c r="AU90" s="131">
        <v>6000000</v>
      </c>
      <c r="AV90" s="131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32"/>
    </row>
    <row r="91" spans="2:79" ht="60">
      <c r="B91" s="500"/>
      <c r="C91" s="618"/>
      <c r="D91" s="608"/>
      <c r="E91" s="470"/>
      <c r="F91" s="449"/>
      <c r="G91" s="447"/>
      <c r="H91" s="452"/>
      <c r="I91" s="452"/>
      <c r="J91" s="452"/>
      <c r="K91" s="452"/>
      <c r="L91" s="164"/>
      <c r="M91" s="164"/>
      <c r="N91" s="164"/>
      <c r="O91" s="164" t="s">
        <v>409</v>
      </c>
      <c r="P91" s="164" t="s">
        <v>382</v>
      </c>
      <c r="Q91" s="164"/>
      <c r="R91" s="164"/>
      <c r="S91" s="166">
        <v>85</v>
      </c>
      <c r="T91" s="166" t="s">
        <v>396</v>
      </c>
      <c r="U91" s="166" t="s">
        <v>397</v>
      </c>
      <c r="V91" s="164">
        <v>0</v>
      </c>
      <c r="W91" s="164"/>
      <c r="X91" s="164"/>
      <c r="Y91" s="164"/>
      <c r="Z91" s="164">
        <v>1</v>
      </c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30">
        <f t="shared" si="2"/>
        <v>0</v>
      </c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32"/>
    </row>
    <row r="92" spans="2:79" ht="31.5">
      <c r="B92" s="500"/>
      <c r="C92" s="618"/>
      <c r="D92" s="608"/>
      <c r="E92" s="470"/>
      <c r="F92" s="449"/>
      <c r="G92" s="447">
        <v>20</v>
      </c>
      <c r="H92" s="452" t="s">
        <v>411</v>
      </c>
      <c r="I92" s="452" t="s">
        <v>412</v>
      </c>
      <c r="J92" s="457">
        <v>0</v>
      </c>
      <c r="K92" s="457">
        <v>0.4</v>
      </c>
      <c r="L92" s="164"/>
      <c r="M92" s="164"/>
      <c r="N92" s="164"/>
      <c r="O92" s="164" t="s">
        <v>415</v>
      </c>
      <c r="P92" s="164" t="s">
        <v>416</v>
      </c>
      <c r="Q92" s="164"/>
      <c r="R92" s="164"/>
      <c r="S92" s="166">
        <v>86</v>
      </c>
      <c r="T92" s="137" t="s">
        <v>413</v>
      </c>
      <c r="U92" s="166" t="s">
        <v>414</v>
      </c>
      <c r="V92" s="164">
        <v>0</v>
      </c>
      <c r="W92" s="164"/>
      <c r="X92" s="164"/>
      <c r="Y92" s="164"/>
      <c r="Z92" s="164">
        <v>0</v>
      </c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30">
        <f t="shared" si="2"/>
        <v>500000</v>
      </c>
      <c r="AL92" s="131"/>
      <c r="AM92" s="131"/>
      <c r="AN92" s="131">
        <v>500000</v>
      </c>
      <c r="AO92" s="131"/>
      <c r="AP92" s="131"/>
      <c r="AQ92" s="131"/>
      <c r="AR92" s="131"/>
      <c r="AS92" s="131"/>
      <c r="AT92" s="131"/>
      <c r="AU92" s="131"/>
      <c r="AV92" s="131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32"/>
    </row>
    <row r="93" spans="2:79" ht="31.5">
      <c r="B93" s="500"/>
      <c r="C93" s="618"/>
      <c r="D93" s="608"/>
      <c r="E93" s="470"/>
      <c r="F93" s="449"/>
      <c r="G93" s="447"/>
      <c r="H93" s="452"/>
      <c r="I93" s="452"/>
      <c r="J93" s="452"/>
      <c r="K93" s="457"/>
      <c r="L93" s="164"/>
      <c r="M93" s="164"/>
      <c r="N93" s="164"/>
      <c r="O93" s="164" t="s">
        <v>418</v>
      </c>
      <c r="P93" s="164" t="s">
        <v>419</v>
      </c>
      <c r="Q93" s="164"/>
      <c r="R93" s="164"/>
      <c r="S93" s="166">
        <v>87</v>
      </c>
      <c r="T93" s="137" t="s">
        <v>413</v>
      </c>
      <c r="U93" s="166" t="s">
        <v>414</v>
      </c>
      <c r="V93" s="164">
        <v>0</v>
      </c>
      <c r="W93" s="164"/>
      <c r="X93" s="164"/>
      <c r="Y93" s="164"/>
      <c r="Z93" s="164">
        <v>0</v>
      </c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30">
        <f t="shared" si="2"/>
        <v>2000000</v>
      </c>
      <c r="AL93" s="131"/>
      <c r="AM93" s="131"/>
      <c r="AN93" s="131">
        <v>2000000</v>
      </c>
      <c r="AO93" s="131"/>
      <c r="AP93" s="131"/>
      <c r="AQ93" s="131"/>
      <c r="AR93" s="131"/>
      <c r="AS93" s="131"/>
      <c r="AT93" s="131"/>
      <c r="AU93" s="131"/>
      <c r="AV93" s="131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32"/>
    </row>
    <row r="94" spans="2:79" ht="45">
      <c r="B94" s="500"/>
      <c r="C94" s="618"/>
      <c r="D94" s="608"/>
      <c r="E94" s="470"/>
      <c r="F94" s="449"/>
      <c r="G94" s="447"/>
      <c r="H94" s="452"/>
      <c r="I94" s="452"/>
      <c r="J94" s="452"/>
      <c r="K94" s="457"/>
      <c r="L94" s="164"/>
      <c r="M94" s="164"/>
      <c r="N94" s="164"/>
      <c r="O94" s="164" t="s">
        <v>420</v>
      </c>
      <c r="P94" s="164" t="s">
        <v>421</v>
      </c>
      <c r="Q94" s="164"/>
      <c r="R94" s="164"/>
      <c r="S94" s="166">
        <v>88</v>
      </c>
      <c r="T94" s="137" t="s">
        <v>413</v>
      </c>
      <c r="U94" s="166" t="s">
        <v>414</v>
      </c>
      <c r="V94" s="164">
        <v>0</v>
      </c>
      <c r="W94" s="164"/>
      <c r="X94" s="164"/>
      <c r="Y94" s="164"/>
      <c r="Z94" s="164">
        <v>0</v>
      </c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30">
        <f t="shared" si="2"/>
        <v>1500000</v>
      </c>
      <c r="AL94" s="131"/>
      <c r="AM94" s="131"/>
      <c r="AN94" s="131">
        <v>1500000</v>
      </c>
      <c r="AO94" s="131"/>
      <c r="AP94" s="131"/>
      <c r="AQ94" s="131"/>
      <c r="AR94" s="131"/>
      <c r="AS94" s="131"/>
      <c r="AT94" s="131"/>
      <c r="AU94" s="131"/>
      <c r="AV94" s="131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32"/>
    </row>
    <row r="95" spans="2:79" ht="30" customHeight="1">
      <c r="B95" s="500"/>
      <c r="C95" s="618"/>
      <c r="D95" s="608"/>
      <c r="E95" s="470"/>
      <c r="F95" s="449"/>
      <c r="G95" s="447">
        <v>21</v>
      </c>
      <c r="H95" s="452" t="s">
        <v>423</v>
      </c>
      <c r="I95" s="452" t="s">
        <v>424</v>
      </c>
      <c r="J95" s="452">
        <v>0</v>
      </c>
      <c r="K95" s="452">
        <v>400</v>
      </c>
      <c r="L95" s="164"/>
      <c r="M95" s="164"/>
      <c r="N95" s="164"/>
      <c r="O95" s="164" t="s">
        <v>427</v>
      </c>
      <c r="P95" s="164" t="s">
        <v>428</v>
      </c>
      <c r="Q95" s="164"/>
      <c r="R95" s="164"/>
      <c r="S95" s="166">
        <v>89</v>
      </c>
      <c r="T95" s="166" t="s">
        <v>425</v>
      </c>
      <c r="U95" s="166" t="s">
        <v>426</v>
      </c>
      <c r="V95" s="164">
        <v>0</v>
      </c>
      <c r="W95" s="164"/>
      <c r="X95" s="164"/>
      <c r="Y95" s="164"/>
      <c r="Z95" s="164">
        <v>0</v>
      </c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30">
        <f t="shared" si="2"/>
        <v>0</v>
      </c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32"/>
    </row>
    <row r="96" spans="2:79" ht="60">
      <c r="B96" s="500"/>
      <c r="C96" s="618"/>
      <c r="D96" s="608"/>
      <c r="E96" s="470"/>
      <c r="F96" s="449"/>
      <c r="G96" s="447"/>
      <c r="H96" s="452"/>
      <c r="I96" s="452"/>
      <c r="J96" s="452"/>
      <c r="K96" s="452"/>
      <c r="L96" s="164"/>
      <c r="M96" s="164"/>
      <c r="N96" s="164"/>
      <c r="O96" s="164" t="s">
        <v>430</v>
      </c>
      <c r="P96" s="164" t="s">
        <v>431</v>
      </c>
      <c r="Q96" s="164"/>
      <c r="R96" s="164"/>
      <c r="S96" s="166">
        <v>90</v>
      </c>
      <c r="T96" s="166" t="s">
        <v>425</v>
      </c>
      <c r="U96" s="166" t="s">
        <v>426</v>
      </c>
      <c r="V96" s="164">
        <v>0</v>
      </c>
      <c r="W96" s="164"/>
      <c r="X96" s="164"/>
      <c r="Y96" s="164"/>
      <c r="Z96" s="164">
        <v>2</v>
      </c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30">
        <f t="shared" si="2"/>
        <v>2750000</v>
      </c>
      <c r="AL96" s="131"/>
      <c r="AM96" s="131"/>
      <c r="AN96" s="131">
        <v>2750000</v>
      </c>
      <c r="AO96" s="131"/>
      <c r="AP96" s="131"/>
      <c r="AQ96" s="131"/>
      <c r="AR96" s="131"/>
      <c r="AS96" s="131"/>
      <c r="AT96" s="131"/>
      <c r="AU96" s="131"/>
      <c r="AV96" s="131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32"/>
    </row>
    <row r="97" spans="2:79" ht="45">
      <c r="B97" s="500"/>
      <c r="C97" s="618"/>
      <c r="D97" s="608"/>
      <c r="E97" s="470"/>
      <c r="F97" s="449"/>
      <c r="G97" s="447"/>
      <c r="H97" s="452"/>
      <c r="I97" s="452"/>
      <c r="J97" s="452"/>
      <c r="K97" s="452"/>
      <c r="L97" s="164"/>
      <c r="M97" s="164"/>
      <c r="N97" s="164"/>
      <c r="O97" s="164" t="s">
        <v>626</v>
      </c>
      <c r="P97" s="164" t="s">
        <v>432</v>
      </c>
      <c r="Q97" s="164"/>
      <c r="R97" s="164"/>
      <c r="S97" s="166">
        <v>91</v>
      </c>
      <c r="T97" s="166" t="s">
        <v>425</v>
      </c>
      <c r="U97" s="166" t="s">
        <v>426</v>
      </c>
      <c r="V97" s="164">
        <v>0</v>
      </c>
      <c r="W97" s="164"/>
      <c r="X97" s="164"/>
      <c r="Y97" s="164"/>
      <c r="Z97" s="164">
        <v>0</v>
      </c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30">
        <f t="shared" si="2"/>
        <v>250000</v>
      </c>
      <c r="AL97" s="131"/>
      <c r="AM97" s="131"/>
      <c r="AN97" s="131">
        <v>250000</v>
      </c>
      <c r="AO97" s="131"/>
      <c r="AP97" s="131"/>
      <c r="AQ97" s="131"/>
      <c r="AR97" s="131"/>
      <c r="AS97" s="131"/>
      <c r="AT97" s="131"/>
      <c r="AU97" s="131"/>
      <c r="AV97" s="131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32"/>
    </row>
    <row r="98" spans="2:79" ht="45">
      <c r="B98" s="500"/>
      <c r="C98" s="618"/>
      <c r="D98" s="608"/>
      <c r="E98" s="470"/>
      <c r="F98" s="449"/>
      <c r="G98" s="447"/>
      <c r="H98" s="452"/>
      <c r="I98" s="452"/>
      <c r="J98" s="452"/>
      <c r="K98" s="452"/>
      <c r="L98" s="164"/>
      <c r="M98" s="164"/>
      <c r="N98" s="164"/>
      <c r="O98" s="164" t="s">
        <v>433</v>
      </c>
      <c r="P98" s="164" t="s">
        <v>434</v>
      </c>
      <c r="Q98" s="164"/>
      <c r="R98" s="164"/>
      <c r="S98" s="166">
        <v>92</v>
      </c>
      <c r="T98" s="166" t="s">
        <v>425</v>
      </c>
      <c r="U98" s="166" t="s">
        <v>426</v>
      </c>
      <c r="V98" s="164">
        <v>0</v>
      </c>
      <c r="W98" s="164"/>
      <c r="X98" s="164"/>
      <c r="Y98" s="164"/>
      <c r="Z98" s="164">
        <v>0</v>
      </c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30">
        <f t="shared" si="2"/>
        <v>0</v>
      </c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32"/>
    </row>
    <row r="99" spans="2:79" ht="45">
      <c r="B99" s="500"/>
      <c r="C99" s="618"/>
      <c r="D99" s="608"/>
      <c r="E99" s="470"/>
      <c r="F99" s="449"/>
      <c r="G99" s="447"/>
      <c r="H99" s="452"/>
      <c r="I99" s="452"/>
      <c r="J99" s="452"/>
      <c r="K99" s="452"/>
      <c r="L99" s="164"/>
      <c r="M99" s="164"/>
      <c r="N99" s="164"/>
      <c r="O99" s="164" t="s">
        <v>435</v>
      </c>
      <c r="P99" s="164" t="s">
        <v>111</v>
      </c>
      <c r="Q99" s="164"/>
      <c r="R99" s="164"/>
      <c r="S99" s="166">
        <v>93</v>
      </c>
      <c r="T99" s="166" t="s">
        <v>425</v>
      </c>
      <c r="U99" s="166" t="s">
        <v>426</v>
      </c>
      <c r="V99" s="164">
        <v>0</v>
      </c>
      <c r="W99" s="164"/>
      <c r="X99" s="164"/>
      <c r="Y99" s="164"/>
      <c r="Z99" s="164">
        <v>1</v>
      </c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30">
        <f t="shared" si="2"/>
        <v>250000</v>
      </c>
      <c r="AL99" s="131"/>
      <c r="AM99" s="131"/>
      <c r="AN99" s="131">
        <v>250000</v>
      </c>
      <c r="AO99" s="131"/>
      <c r="AP99" s="131"/>
      <c r="AQ99" s="131"/>
      <c r="AR99" s="131"/>
      <c r="AS99" s="131"/>
      <c r="AT99" s="131"/>
      <c r="AU99" s="131"/>
      <c r="AV99" s="131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32"/>
    </row>
    <row r="100" spans="2:79" ht="30">
      <c r="B100" s="500"/>
      <c r="C100" s="618"/>
      <c r="D100" s="608"/>
      <c r="E100" s="470"/>
      <c r="F100" s="449"/>
      <c r="G100" s="447"/>
      <c r="H100" s="452"/>
      <c r="I100" s="452"/>
      <c r="J100" s="452"/>
      <c r="K100" s="452"/>
      <c r="L100" s="164"/>
      <c r="M100" s="164"/>
      <c r="N100" s="164"/>
      <c r="O100" s="164" t="s">
        <v>436</v>
      </c>
      <c r="P100" s="164" t="s">
        <v>437</v>
      </c>
      <c r="Q100" s="164"/>
      <c r="R100" s="164"/>
      <c r="S100" s="166">
        <v>94</v>
      </c>
      <c r="T100" s="166" t="s">
        <v>425</v>
      </c>
      <c r="U100" s="166" t="s">
        <v>426</v>
      </c>
      <c r="V100" s="164">
        <v>0</v>
      </c>
      <c r="W100" s="164"/>
      <c r="X100" s="164"/>
      <c r="Y100" s="164"/>
      <c r="Z100" s="164">
        <v>0</v>
      </c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30">
        <f t="shared" si="2"/>
        <v>2750000</v>
      </c>
      <c r="AL100" s="131"/>
      <c r="AM100" s="131"/>
      <c r="AN100" s="131">
        <v>2750000</v>
      </c>
      <c r="AO100" s="131"/>
      <c r="AP100" s="131"/>
      <c r="AQ100" s="131"/>
      <c r="AR100" s="131"/>
      <c r="AS100" s="131"/>
      <c r="AT100" s="131"/>
      <c r="AU100" s="131"/>
      <c r="AV100" s="131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32"/>
    </row>
    <row r="101" spans="2:79" ht="15.75">
      <c r="B101" s="500"/>
      <c r="C101" s="618"/>
      <c r="D101" s="608"/>
      <c r="E101" s="470"/>
      <c r="F101" s="449"/>
      <c r="G101" s="447"/>
      <c r="H101" s="452"/>
      <c r="I101" s="452"/>
      <c r="J101" s="452"/>
      <c r="K101" s="452"/>
      <c r="L101" s="164"/>
      <c r="M101" s="164"/>
      <c r="N101" s="164"/>
      <c r="O101" s="164" t="s">
        <v>438</v>
      </c>
      <c r="P101" s="164" t="s">
        <v>439</v>
      </c>
      <c r="Q101" s="164"/>
      <c r="R101" s="164"/>
      <c r="S101" s="166">
        <v>95</v>
      </c>
      <c r="T101" s="166" t="s">
        <v>425</v>
      </c>
      <c r="U101" s="166" t="s">
        <v>426</v>
      </c>
      <c r="V101" s="164">
        <v>0</v>
      </c>
      <c r="W101" s="164"/>
      <c r="X101" s="164"/>
      <c r="Y101" s="164"/>
      <c r="Z101" s="164">
        <v>0</v>
      </c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30">
        <f t="shared" si="2"/>
        <v>250000</v>
      </c>
      <c r="AL101" s="131"/>
      <c r="AM101" s="131"/>
      <c r="AN101" s="131">
        <v>250000</v>
      </c>
      <c r="AO101" s="131"/>
      <c r="AP101" s="131"/>
      <c r="AQ101" s="131"/>
      <c r="AR101" s="131"/>
      <c r="AS101" s="131"/>
      <c r="AT101" s="131"/>
      <c r="AU101" s="131"/>
      <c r="AV101" s="131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32"/>
    </row>
    <row r="102" spans="2:79" ht="60">
      <c r="B102" s="500"/>
      <c r="C102" s="618"/>
      <c r="D102" s="608"/>
      <c r="E102" s="470"/>
      <c r="F102" s="449"/>
      <c r="G102" s="447"/>
      <c r="H102" s="452"/>
      <c r="I102" s="452"/>
      <c r="J102" s="452"/>
      <c r="K102" s="452"/>
      <c r="L102" s="164"/>
      <c r="M102" s="164"/>
      <c r="N102" s="164"/>
      <c r="O102" s="164" t="s">
        <v>440</v>
      </c>
      <c r="P102" s="164" t="s">
        <v>441</v>
      </c>
      <c r="Q102" s="164"/>
      <c r="R102" s="164"/>
      <c r="S102" s="166">
        <v>96</v>
      </c>
      <c r="T102" s="166" t="s">
        <v>425</v>
      </c>
      <c r="U102" s="166" t="s">
        <v>426</v>
      </c>
      <c r="V102" s="164">
        <v>0</v>
      </c>
      <c r="W102" s="164"/>
      <c r="X102" s="164"/>
      <c r="Y102" s="164"/>
      <c r="Z102" s="163">
        <v>1</v>
      </c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30">
        <f t="shared" si="2"/>
        <v>0</v>
      </c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32"/>
    </row>
    <row r="103" spans="2:79" ht="30">
      <c r="B103" s="500"/>
      <c r="C103" s="618"/>
      <c r="D103" s="608"/>
      <c r="E103" s="470"/>
      <c r="F103" s="449"/>
      <c r="G103" s="447"/>
      <c r="H103" s="452"/>
      <c r="I103" s="452"/>
      <c r="J103" s="452"/>
      <c r="K103" s="452"/>
      <c r="L103" s="164"/>
      <c r="M103" s="164"/>
      <c r="N103" s="164"/>
      <c r="O103" s="164" t="s">
        <v>442</v>
      </c>
      <c r="P103" s="164" t="s">
        <v>443</v>
      </c>
      <c r="Q103" s="164"/>
      <c r="R103" s="164"/>
      <c r="S103" s="166">
        <v>97</v>
      </c>
      <c r="T103" s="166" t="s">
        <v>425</v>
      </c>
      <c r="U103" s="166" t="s">
        <v>426</v>
      </c>
      <c r="V103" s="164">
        <v>0</v>
      </c>
      <c r="W103" s="164"/>
      <c r="X103" s="164"/>
      <c r="Y103" s="164"/>
      <c r="Z103" s="164">
        <v>0</v>
      </c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30">
        <f>SUM(AM103:AU103)</f>
        <v>250000</v>
      </c>
      <c r="AL103" s="131"/>
      <c r="AM103" s="131"/>
      <c r="AN103" s="131">
        <v>250000</v>
      </c>
      <c r="AO103" s="131"/>
      <c r="AP103" s="131"/>
      <c r="AQ103" s="131"/>
      <c r="AR103" s="131"/>
      <c r="AS103" s="131"/>
      <c r="AT103" s="131"/>
      <c r="AU103" s="131"/>
      <c r="AV103" s="131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32"/>
    </row>
    <row r="104" spans="2:79" ht="30">
      <c r="B104" s="500"/>
      <c r="C104" s="618"/>
      <c r="D104" s="608"/>
      <c r="E104" s="470"/>
      <c r="F104" s="449"/>
      <c r="G104" s="385">
        <v>22</v>
      </c>
      <c r="H104" s="386" t="s">
        <v>444</v>
      </c>
      <c r="I104" s="386" t="s">
        <v>445</v>
      </c>
      <c r="J104" s="388">
        <v>0</v>
      </c>
      <c r="K104" s="388">
        <v>1</v>
      </c>
      <c r="L104" s="164"/>
      <c r="M104" s="164"/>
      <c r="N104" s="164"/>
      <c r="O104" s="164" t="s">
        <v>640</v>
      </c>
      <c r="P104" s="164" t="s">
        <v>641</v>
      </c>
      <c r="Q104" s="164"/>
      <c r="R104" s="164"/>
      <c r="S104" s="166">
        <v>98</v>
      </c>
      <c r="T104" s="166" t="s">
        <v>450</v>
      </c>
      <c r="U104" s="166" t="s">
        <v>618</v>
      </c>
      <c r="V104" s="164">
        <v>0</v>
      </c>
      <c r="W104" s="164"/>
      <c r="X104" s="164"/>
      <c r="Y104" s="164"/>
      <c r="Z104" s="163">
        <v>1</v>
      </c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30">
        <f>(AM104+AN104+AO104+AP104+AQ104+AR104+AS104+AT104+AU104)</f>
        <v>100000</v>
      </c>
      <c r="AL104" s="131"/>
      <c r="AM104" s="131"/>
      <c r="AN104" s="131"/>
      <c r="AO104" s="131"/>
      <c r="AP104" s="131">
        <v>100000</v>
      </c>
      <c r="AQ104" s="131"/>
      <c r="AR104" s="131"/>
      <c r="AS104" s="131"/>
      <c r="AT104" s="131"/>
      <c r="AU104" s="131"/>
      <c r="AV104" s="131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32"/>
    </row>
    <row r="105" spans="2:79" ht="45">
      <c r="B105" s="500"/>
      <c r="C105" s="618"/>
      <c r="D105" s="608"/>
      <c r="E105" s="470"/>
      <c r="F105" s="449"/>
      <c r="G105" s="447">
        <v>23</v>
      </c>
      <c r="H105" s="452" t="s">
        <v>453</v>
      </c>
      <c r="I105" s="452" t="s">
        <v>454</v>
      </c>
      <c r="J105" s="457">
        <v>0</v>
      </c>
      <c r="K105" s="457">
        <v>1</v>
      </c>
      <c r="L105" s="164"/>
      <c r="M105" s="164"/>
      <c r="N105" s="164"/>
      <c r="O105" s="164" t="s">
        <v>646</v>
      </c>
      <c r="P105" s="164" t="s">
        <v>647</v>
      </c>
      <c r="Q105" s="164"/>
      <c r="R105" s="164"/>
      <c r="S105" s="166">
        <v>99</v>
      </c>
      <c r="T105" s="166" t="s">
        <v>455</v>
      </c>
      <c r="U105" s="166" t="s">
        <v>619</v>
      </c>
      <c r="V105" s="164">
        <v>0</v>
      </c>
      <c r="W105" s="164"/>
      <c r="X105" s="164"/>
      <c r="Y105" s="164"/>
      <c r="Z105" s="163">
        <v>0.2</v>
      </c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30">
        <f>(AM105+AN105+AO105+AP105+AQ105+AR105+AS105+AT105+AU105)</f>
        <v>1000000</v>
      </c>
      <c r="AL105" s="131"/>
      <c r="AM105" s="131"/>
      <c r="AN105" s="131"/>
      <c r="AO105" s="131"/>
      <c r="AP105" s="131">
        <v>1000000</v>
      </c>
      <c r="AQ105" s="131"/>
      <c r="AR105" s="131"/>
      <c r="AS105" s="131"/>
      <c r="AT105" s="131"/>
      <c r="AU105" s="131"/>
      <c r="AV105" s="131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32"/>
    </row>
    <row r="106" spans="2:79" ht="30.75" thickBot="1">
      <c r="B106" s="501"/>
      <c r="C106" s="619"/>
      <c r="D106" s="609"/>
      <c r="E106" s="471"/>
      <c r="F106" s="450"/>
      <c r="G106" s="489"/>
      <c r="H106" s="461"/>
      <c r="I106" s="461"/>
      <c r="J106" s="461"/>
      <c r="K106" s="458"/>
      <c r="L106" s="231"/>
      <c r="M106" s="231"/>
      <c r="N106" s="231"/>
      <c r="O106" s="231" t="s">
        <v>648</v>
      </c>
      <c r="P106" s="231" t="s">
        <v>649</v>
      </c>
      <c r="Q106" s="231"/>
      <c r="R106" s="231"/>
      <c r="S106" s="212">
        <v>100</v>
      </c>
      <c r="T106" s="212" t="s">
        <v>450</v>
      </c>
      <c r="U106" s="212" t="s">
        <v>618</v>
      </c>
      <c r="V106" s="231">
        <v>0</v>
      </c>
      <c r="W106" s="231"/>
      <c r="X106" s="231"/>
      <c r="Y106" s="231"/>
      <c r="Z106" s="232">
        <v>1</v>
      </c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3">
        <f>(AM106+AN106+AO106+AP106+AQ106+AR106+AS106+AT106+AU106)</f>
        <v>4000000</v>
      </c>
      <c r="AL106" s="234"/>
      <c r="AM106" s="234"/>
      <c r="AN106" s="234"/>
      <c r="AO106" s="234"/>
      <c r="AP106" s="234">
        <v>4000000</v>
      </c>
      <c r="AQ106" s="234"/>
      <c r="AR106" s="234"/>
      <c r="AS106" s="234"/>
      <c r="AT106" s="234"/>
      <c r="AU106" s="234"/>
      <c r="AV106" s="234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5"/>
    </row>
    <row r="107" spans="2:79" ht="30" customHeight="1">
      <c r="B107" s="498" t="s">
        <v>106</v>
      </c>
      <c r="C107" s="612">
        <f>'PLAN INDICATIVO'!C107:C126</f>
        <v>0.29191526484010344</v>
      </c>
      <c r="D107" s="540" t="s">
        <v>122</v>
      </c>
      <c r="E107" s="575">
        <f>'PLAN INDICATIVO'!E107:E111</f>
        <v>0.005669083090330343</v>
      </c>
      <c r="F107" s="442" t="s">
        <v>107</v>
      </c>
      <c r="G107" s="442">
        <v>24</v>
      </c>
      <c r="H107" s="445" t="s">
        <v>187</v>
      </c>
      <c r="I107" s="445" t="s">
        <v>188</v>
      </c>
      <c r="J107" s="445">
        <v>800</v>
      </c>
      <c r="K107" s="445">
        <v>800</v>
      </c>
      <c r="L107" s="184"/>
      <c r="M107" s="184"/>
      <c r="N107" s="184"/>
      <c r="O107" s="184" t="s">
        <v>114</v>
      </c>
      <c r="P107" s="184" t="s">
        <v>113</v>
      </c>
      <c r="Q107" s="184"/>
      <c r="R107" s="184"/>
      <c r="S107" s="236">
        <v>101</v>
      </c>
      <c r="T107" s="236" t="s">
        <v>160</v>
      </c>
      <c r="U107" s="236" t="s">
        <v>161</v>
      </c>
      <c r="V107" s="184">
        <v>0</v>
      </c>
      <c r="W107" s="184"/>
      <c r="X107" s="184"/>
      <c r="Y107" s="184"/>
      <c r="Z107" s="184">
        <v>0</v>
      </c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8">
        <f>SUM(AM107:AU107)</f>
        <v>11257296</v>
      </c>
      <c r="AL107" s="189">
        <v>0</v>
      </c>
      <c r="AM107" s="189">
        <v>0</v>
      </c>
      <c r="AN107" s="189">
        <v>0</v>
      </c>
      <c r="AO107" s="189">
        <v>0</v>
      </c>
      <c r="AP107" s="189">
        <v>11257296</v>
      </c>
      <c r="AQ107" s="189">
        <v>0</v>
      </c>
      <c r="AR107" s="189">
        <v>0</v>
      </c>
      <c r="AS107" s="189">
        <v>0</v>
      </c>
      <c r="AT107" s="189">
        <v>0</v>
      </c>
      <c r="AU107" s="189">
        <v>0</v>
      </c>
      <c r="AV107" s="189">
        <v>0</v>
      </c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90"/>
    </row>
    <row r="108" spans="2:79" ht="30">
      <c r="B108" s="500"/>
      <c r="C108" s="614"/>
      <c r="D108" s="491"/>
      <c r="E108" s="439"/>
      <c r="F108" s="473"/>
      <c r="G108" s="473"/>
      <c r="H108" s="446"/>
      <c r="I108" s="446"/>
      <c r="J108" s="446"/>
      <c r="K108" s="446"/>
      <c r="L108" s="185"/>
      <c r="M108" s="185"/>
      <c r="N108" s="185"/>
      <c r="O108" s="185" t="s">
        <v>116</v>
      </c>
      <c r="P108" s="185" t="s">
        <v>113</v>
      </c>
      <c r="Q108" s="185"/>
      <c r="R108" s="185"/>
      <c r="S108" s="186">
        <v>102</v>
      </c>
      <c r="T108" s="186" t="s">
        <v>160</v>
      </c>
      <c r="U108" s="186" t="s">
        <v>161</v>
      </c>
      <c r="V108" s="185">
        <v>0</v>
      </c>
      <c r="W108" s="185"/>
      <c r="X108" s="185"/>
      <c r="Y108" s="185"/>
      <c r="Z108" s="185">
        <v>0</v>
      </c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91">
        <f aca="true" t="shared" si="3" ref="AK108:AK141">SUM(AM108:AU108)</f>
        <v>0</v>
      </c>
      <c r="AL108" s="192">
        <v>0</v>
      </c>
      <c r="AM108" s="192">
        <v>0</v>
      </c>
      <c r="AN108" s="192">
        <v>0</v>
      </c>
      <c r="AO108" s="192">
        <v>0</v>
      </c>
      <c r="AP108" s="192">
        <v>0</v>
      </c>
      <c r="AQ108" s="192">
        <v>0</v>
      </c>
      <c r="AR108" s="192">
        <v>0</v>
      </c>
      <c r="AS108" s="192">
        <v>0</v>
      </c>
      <c r="AT108" s="192">
        <v>0</v>
      </c>
      <c r="AU108" s="192">
        <v>0</v>
      </c>
      <c r="AV108" s="192">
        <v>0</v>
      </c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185"/>
      <c r="BY108" s="185"/>
      <c r="BZ108" s="185"/>
      <c r="CA108" s="193"/>
    </row>
    <row r="109" spans="2:79" ht="45">
      <c r="B109" s="500"/>
      <c r="C109" s="614"/>
      <c r="D109" s="491"/>
      <c r="E109" s="439"/>
      <c r="F109" s="473"/>
      <c r="G109" s="473"/>
      <c r="H109" s="446"/>
      <c r="I109" s="446"/>
      <c r="J109" s="446"/>
      <c r="K109" s="446"/>
      <c r="L109" s="185"/>
      <c r="M109" s="185"/>
      <c r="N109" s="185"/>
      <c r="O109" s="185" t="s">
        <v>117</v>
      </c>
      <c r="P109" s="185" t="s">
        <v>115</v>
      </c>
      <c r="Q109" s="185"/>
      <c r="R109" s="185"/>
      <c r="S109" s="186">
        <v>103</v>
      </c>
      <c r="T109" s="186" t="s">
        <v>160</v>
      </c>
      <c r="U109" s="186" t="s">
        <v>161</v>
      </c>
      <c r="V109" s="185">
        <v>0</v>
      </c>
      <c r="W109" s="185"/>
      <c r="X109" s="185"/>
      <c r="Y109" s="185"/>
      <c r="Z109" s="185">
        <v>0</v>
      </c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91">
        <f t="shared" si="3"/>
        <v>0</v>
      </c>
      <c r="AL109" s="192">
        <v>0</v>
      </c>
      <c r="AM109" s="192">
        <v>0</v>
      </c>
      <c r="AN109" s="192">
        <v>0</v>
      </c>
      <c r="AO109" s="192">
        <v>0</v>
      </c>
      <c r="AP109" s="192">
        <v>0</v>
      </c>
      <c r="AQ109" s="192">
        <v>0</v>
      </c>
      <c r="AR109" s="192">
        <v>0</v>
      </c>
      <c r="AS109" s="192">
        <v>0</v>
      </c>
      <c r="AT109" s="192">
        <v>0</v>
      </c>
      <c r="AU109" s="192">
        <v>0</v>
      </c>
      <c r="AV109" s="192">
        <v>0</v>
      </c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93"/>
    </row>
    <row r="110" spans="2:79" ht="45">
      <c r="B110" s="500"/>
      <c r="C110" s="614"/>
      <c r="D110" s="491"/>
      <c r="E110" s="439"/>
      <c r="F110" s="473"/>
      <c r="G110" s="473"/>
      <c r="H110" s="446"/>
      <c r="I110" s="446"/>
      <c r="J110" s="446"/>
      <c r="K110" s="446"/>
      <c r="L110" s="185"/>
      <c r="M110" s="185"/>
      <c r="N110" s="185"/>
      <c r="O110" s="185" t="s">
        <v>118</v>
      </c>
      <c r="P110" s="185" t="s">
        <v>115</v>
      </c>
      <c r="Q110" s="185"/>
      <c r="R110" s="185"/>
      <c r="S110" s="186">
        <v>104</v>
      </c>
      <c r="T110" s="186" t="s">
        <v>160</v>
      </c>
      <c r="U110" s="186" t="s">
        <v>161</v>
      </c>
      <c r="V110" s="185">
        <v>0</v>
      </c>
      <c r="W110" s="185"/>
      <c r="X110" s="185"/>
      <c r="Y110" s="185"/>
      <c r="Z110" s="185">
        <v>0</v>
      </c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91">
        <f t="shared" si="3"/>
        <v>0</v>
      </c>
      <c r="AL110" s="192">
        <v>0</v>
      </c>
      <c r="AM110" s="192">
        <v>0</v>
      </c>
      <c r="AN110" s="192">
        <v>0</v>
      </c>
      <c r="AO110" s="192">
        <v>0</v>
      </c>
      <c r="AP110" s="192">
        <v>0</v>
      </c>
      <c r="AQ110" s="192">
        <v>0</v>
      </c>
      <c r="AR110" s="192">
        <v>0</v>
      </c>
      <c r="AS110" s="192">
        <v>0</v>
      </c>
      <c r="AT110" s="192">
        <v>0</v>
      </c>
      <c r="AU110" s="192">
        <v>0</v>
      </c>
      <c r="AV110" s="192">
        <v>0</v>
      </c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93"/>
    </row>
    <row r="111" spans="2:79" ht="30.75" thickBot="1">
      <c r="B111" s="500"/>
      <c r="C111" s="614"/>
      <c r="D111" s="492"/>
      <c r="E111" s="465"/>
      <c r="F111" s="440"/>
      <c r="G111" s="382">
        <v>25</v>
      </c>
      <c r="H111" s="383" t="s">
        <v>767</v>
      </c>
      <c r="I111" s="383" t="s">
        <v>768</v>
      </c>
      <c r="J111" s="397">
        <v>0</v>
      </c>
      <c r="K111" s="397">
        <v>0.3</v>
      </c>
      <c r="L111" s="195"/>
      <c r="M111" s="195"/>
      <c r="N111" s="195"/>
      <c r="O111" s="195" t="s">
        <v>119</v>
      </c>
      <c r="P111" s="195" t="s">
        <v>120</v>
      </c>
      <c r="Q111" s="195"/>
      <c r="R111" s="195"/>
      <c r="S111" s="82">
        <v>105</v>
      </c>
      <c r="T111" s="82" t="s">
        <v>162</v>
      </c>
      <c r="U111" s="82" t="s">
        <v>163</v>
      </c>
      <c r="V111" s="195">
        <v>0</v>
      </c>
      <c r="W111" s="195"/>
      <c r="X111" s="195"/>
      <c r="Y111" s="195"/>
      <c r="Z111" s="195">
        <v>1</v>
      </c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6">
        <f t="shared" si="3"/>
        <v>0</v>
      </c>
      <c r="AL111" s="197">
        <v>0</v>
      </c>
      <c r="AM111" s="197">
        <v>0</v>
      </c>
      <c r="AN111" s="197">
        <v>0</v>
      </c>
      <c r="AO111" s="197">
        <v>0</v>
      </c>
      <c r="AP111" s="197">
        <v>0</v>
      </c>
      <c r="AQ111" s="197">
        <v>0</v>
      </c>
      <c r="AR111" s="197">
        <v>0</v>
      </c>
      <c r="AS111" s="197">
        <v>0</v>
      </c>
      <c r="AT111" s="197">
        <v>0</v>
      </c>
      <c r="AU111" s="197">
        <v>0</v>
      </c>
      <c r="AV111" s="197">
        <v>0</v>
      </c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8"/>
    </row>
    <row r="112" spans="2:79" ht="15.75" customHeight="1">
      <c r="B112" s="500"/>
      <c r="C112" s="614"/>
      <c r="D112" s="466" t="s">
        <v>123</v>
      </c>
      <c r="E112" s="522">
        <f>'PLAN INDICATIVO'!E112:E123</f>
        <v>0.2839789486270026</v>
      </c>
      <c r="F112" s="529" t="s">
        <v>107</v>
      </c>
      <c r="G112" s="455">
        <v>26</v>
      </c>
      <c r="H112" s="588" t="s">
        <v>192</v>
      </c>
      <c r="I112" s="588" t="s">
        <v>191</v>
      </c>
      <c r="J112" s="595">
        <v>0.482</v>
      </c>
      <c r="K112" s="589">
        <v>0.53</v>
      </c>
      <c r="L112" s="199"/>
      <c r="M112" s="199"/>
      <c r="N112" s="199"/>
      <c r="O112" s="199" t="s">
        <v>156</v>
      </c>
      <c r="P112" s="199" t="s">
        <v>157</v>
      </c>
      <c r="Q112" s="199"/>
      <c r="R112" s="199"/>
      <c r="S112" s="200">
        <v>106</v>
      </c>
      <c r="T112" s="200" t="s">
        <v>164</v>
      </c>
      <c r="U112" s="200" t="s">
        <v>165</v>
      </c>
      <c r="V112" s="199">
        <v>10</v>
      </c>
      <c r="W112" s="199"/>
      <c r="X112" s="199"/>
      <c r="Y112" s="199"/>
      <c r="Z112" s="199">
        <v>0</v>
      </c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201">
        <f t="shared" si="3"/>
        <v>2989941</v>
      </c>
      <c r="AL112" s="202">
        <v>0</v>
      </c>
      <c r="AM112" s="202">
        <v>0</v>
      </c>
      <c r="AN112" s="202">
        <v>0</v>
      </c>
      <c r="AO112" s="202">
        <v>2989941</v>
      </c>
      <c r="AP112" s="202">
        <v>0</v>
      </c>
      <c r="AQ112" s="202">
        <v>0</v>
      </c>
      <c r="AR112" s="202">
        <v>0</v>
      </c>
      <c r="AS112" s="202">
        <v>0</v>
      </c>
      <c r="AT112" s="202">
        <v>0</v>
      </c>
      <c r="AU112" s="202">
        <v>0</v>
      </c>
      <c r="AV112" s="202">
        <v>0</v>
      </c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203"/>
    </row>
    <row r="113" spans="2:79" ht="15.75">
      <c r="B113" s="500"/>
      <c r="C113" s="614"/>
      <c r="D113" s="541"/>
      <c r="E113" s="564"/>
      <c r="F113" s="456"/>
      <c r="G113" s="449"/>
      <c r="H113" s="551"/>
      <c r="I113" s="551"/>
      <c r="J113" s="596"/>
      <c r="K113" s="590"/>
      <c r="L113" s="204"/>
      <c r="M113" s="204"/>
      <c r="N113" s="204"/>
      <c r="O113" s="204" t="s">
        <v>706</v>
      </c>
      <c r="P113" s="204" t="s">
        <v>571</v>
      </c>
      <c r="Q113" s="204"/>
      <c r="R113" s="204"/>
      <c r="S113" s="237">
        <v>107</v>
      </c>
      <c r="T113" s="237" t="s">
        <v>750</v>
      </c>
      <c r="U113" s="237" t="s">
        <v>749</v>
      </c>
      <c r="V113" s="204">
        <v>3</v>
      </c>
      <c r="W113" s="204"/>
      <c r="X113" s="204"/>
      <c r="Y113" s="204"/>
      <c r="Z113" s="204">
        <v>1</v>
      </c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130">
        <f t="shared" si="3"/>
        <v>0</v>
      </c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7"/>
    </row>
    <row r="114" spans="2:79" ht="30">
      <c r="B114" s="500"/>
      <c r="C114" s="614"/>
      <c r="D114" s="541"/>
      <c r="E114" s="564"/>
      <c r="F114" s="456"/>
      <c r="G114" s="449"/>
      <c r="H114" s="551"/>
      <c r="I114" s="551"/>
      <c r="J114" s="596"/>
      <c r="K114" s="590"/>
      <c r="L114" s="204"/>
      <c r="M114" s="204"/>
      <c r="N114" s="204"/>
      <c r="O114" s="204" t="s">
        <v>708</v>
      </c>
      <c r="P114" s="204" t="s">
        <v>709</v>
      </c>
      <c r="Q114" s="204"/>
      <c r="R114" s="204"/>
      <c r="S114" s="237">
        <v>108</v>
      </c>
      <c r="T114" s="237" t="s">
        <v>748</v>
      </c>
      <c r="U114" s="237" t="s">
        <v>747</v>
      </c>
      <c r="V114" s="204">
        <v>1</v>
      </c>
      <c r="W114" s="204"/>
      <c r="X114" s="204"/>
      <c r="Y114" s="204"/>
      <c r="Z114" s="204">
        <v>1</v>
      </c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130">
        <f t="shared" si="3"/>
        <v>53603140</v>
      </c>
      <c r="AL114" s="206"/>
      <c r="AM114" s="206"/>
      <c r="AN114" s="206"/>
      <c r="AO114" s="206">
        <v>53603140</v>
      </c>
      <c r="AP114" s="206"/>
      <c r="AQ114" s="206"/>
      <c r="AR114" s="206"/>
      <c r="AS114" s="206"/>
      <c r="AT114" s="206"/>
      <c r="AU114" s="206"/>
      <c r="AV114" s="206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7"/>
    </row>
    <row r="115" spans="2:79" ht="30">
      <c r="B115" s="500"/>
      <c r="C115" s="614"/>
      <c r="D115" s="467"/>
      <c r="E115" s="523"/>
      <c r="F115" s="447"/>
      <c r="G115" s="449"/>
      <c r="H115" s="551"/>
      <c r="I115" s="551"/>
      <c r="J115" s="596"/>
      <c r="K115" s="590"/>
      <c r="L115" s="164"/>
      <c r="M115" s="164"/>
      <c r="N115" s="164"/>
      <c r="O115" s="164" t="s">
        <v>684</v>
      </c>
      <c r="P115" s="164" t="s">
        <v>677</v>
      </c>
      <c r="Q115" s="164"/>
      <c r="R115" s="164"/>
      <c r="S115" s="237">
        <v>109</v>
      </c>
      <c r="T115" s="166" t="s">
        <v>685</v>
      </c>
      <c r="U115" s="166" t="s">
        <v>683</v>
      </c>
      <c r="V115" s="164">
        <v>209</v>
      </c>
      <c r="W115" s="164"/>
      <c r="X115" s="164"/>
      <c r="Y115" s="164"/>
      <c r="Z115" s="164">
        <v>209</v>
      </c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30">
        <f t="shared" si="3"/>
        <v>15000000</v>
      </c>
      <c r="AL115" s="131"/>
      <c r="AM115" s="131"/>
      <c r="AN115" s="131"/>
      <c r="AO115" s="131">
        <v>15000000</v>
      </c>
      <c r="AP115" s="131"/>
      <c r="AQ115" s="131"/>
      <c r="AR115" s="131"/>
      <c r="AS115" s="131"/>
      <c r="AT115" s="131"/>
      <c r="AU115" s="131"/>
      <c r="AV115" s="131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32"/>
    </row>
    <row r="116" spans="2:79" ht="30">
      <c r="B116" s="500"/>
      <c r="C116" s="614"/>
      <c r="D116" s="467"/>
      <c r="E116" s="523"/>
      <c r="F116" s="447"/>
      <c r="G116" s="456"/>
      <c r="H116" s="454"/>
      <c r="I116" s="454"/>
      <c r="J116" s="568"/>
      <c r="K116" s="561"/>
      <c r="L116" s="164"/>
      <c r="M116" s="164"/>
      <c r="N116" s="164"/>
      <c r="O116" s="164" t="s">
        <v>710</v>
      </c>
      <c r="P116" s="164" t="s">
        <v>711</v>
      </c>
      <c r="Q116" s="164"/>
      <c r="R116" s="164"/>
      <c r="S116" s="237">
        <v>110</v>
      </c>
      <c r="T116" s="166"/>
      <c r="U116" s="166"/>
      <c r="V116" s="164">
        <v>0</v>
      </c>
      <c r="W116" s="164"/>
      <c r="X116" s="164"/>
      <c r="Y116" s="164"/>
      <c r="Z116" s="164">
        <v>0</v>
      </c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30">
        <f t="shared" si="3"/>
        <v>0</v>
      </c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32"/>
    </row>
    <row r="117" spans="2:79" ht="30" customHeight="1">
      <c r="B117" s="500"/>
      <c r="C117" s="614"/>
      <c r="D117" s="467"/>
      <c r="E117" s="523"/>
      <c r="F117" s="447"/>
      <c r="G117" s="447">
        <v>27</v>
      </c>
      <c r="H117" s="452" t="s">
        <v>193</v>
      </c>
      <c r="I117" s="452" t="s">
        <v>191</v>
      </c>
      <c r="J117" s="591">
        <v>0.4686</v>
      </c>
      <c r="K117" s="457">
        <v>0.5</v>
      </c>
      <c r="L117" s="164"/>
      <c r="M117" s="164"/>
      <c r="N117" s="164"/>
      <c r="O117" s="164" t="s">
        <v>676</v>
      </c>
      <c r="P117" s="164" t="s">
        <v>677</v>
      </c>
      <c r="Q117" s="164"/>
      <c r="R117" s="164"/>
      <c r="S117" s="237">
        <v>111</v>
      </c>
      <c r="T117" s="166" t="s">
        <v>678</v>
      </c>
      <c r="U117" s="166" t="s">
        <v>679</v>
      </c>
      <c r="V117" s="164">
        <v>203</v>
      </c>
      <c r="W117" s="164"/>
      <c r="X117" s="164"/>
      <c r="Y117" s="164"/>
      <c r="Z117" s="164">
        <v>203</v>
      </c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30">
        <f t="shared" si="3"/>
        <v>8675760</v>
      </c>
      <c r="AL117" s="131"/>
      <c r="AM117" s="131"/>
      <c r="AN117" s="131"/>
      <c r="AO117" s="131">
        <v>8675760</v>
      </c>
      <c r="AP117" s="131"/>
      <c r="AQ117" s="131"/>
      <c r="AR117" s="131"/>
      <c r="AS117" s="131"/>
      <c r="AT117" s="131"/>
      <c r="AU117" s="131"/>
      <c r="AV117" s="131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32"/>
    </row>
    <row r="118" spans="2:79" ht="15.75">
      <c r="B118" s="500"/>
      <c r="C118" s="614"/>
      <c r="D118" s="467"/>
      <c r="E118" s="523"/>
      <c r="F118" s="447"/>
      <c r="G118" s="447"/>
      <c r="H118" s="452"/>
      <c r="I118" s="452"/>
      <c r="J118" s="591"/>
      <c r="K118" s="457"/>
      <c r="L118" s="164"/>
      <c r="M118" s="164"/>
      <c r="N118" s="164"/>
      <c r="O118" s="204" t="s">
        <v>707</v>
      </c>
      <c r="P118" s="204" t="s">
        <v>571</v>
      </c>
      <c r="Q118" s="164"/>
      <c r="R118" s="164"/>
      <c r="S118" s="237">
        <v>112</v>
      </c>
      <c r="T118" s="166" t="s">
        <v>745</v>
      </c>
      <c r="U118" s="166" t="s">
        <v>746</v>
      </c>
      <c r="V118" s="164">
        <v>3</v>
      </c>
      <c r="W118" s="164"/>
      <c r="X118" s="164"/>
      <c r="Y118" s="164"/>
      <c r="Z118" s="164">
        <v>1</v>
      </c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30">
        <f t="shared" si="3"/>
        <v>0</v>
      </c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32"/>
    </row>
    <row r="119" spans="2:79" ht="30">
      <c r="B119" s="500"/>
      <c r="C119" s="614"/>
      <c r="D119" s="467"/>
      <c r="E119" s="523"/>
      <c r="F119" s="447"/>
      <c r="G119" s="447"/>
      <c r="H119" s="452"/>
      <c r="I119" s="452"/>
      <c r="J119" s="591"/>
      <c r="K119" s="457"/>
      <c r="L119" s="164"/>
      <c r="M119" s="164"/>
      <c r="N119" s="164"/>
      <c r="O119" s="164" t="s">
        <v>182</v>
      </c>
      <c r="P119" s="164" t="s">
        <v>120</v>
      </c>
      <c r="Q119" s="164"/>
      <c r="R119" s="164"/>
      <c r="S119" s="237">
        <v>113</v>
      </c>
      <c r="T119" s="166" t="s">
        <v>190</v>
      </c>
      <c r="U119" s="166" t="s">
        <v>189</v>
      </c>
      <c r="V119" s="164">
        <v>0</v>
      </c>
      <c r="W119" s="164"/>
      <c r="X119" s="164"/>
      <c r="Y119" s="164"/>
      <c r="Z119" s="164">
        <v>1</v>
      </c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30">
        <f t="shared" si="3"/>
        <v>221250</v>
      </c>
      <c r="AL119" s="131">
        <v>0</v>
      </c>
      <c r="AM119" s="131">
        <v>0</v>
      </c>
      <c r="AN119" s="131">
        <v>0</v>
      </c>
      <c r="AO119" s="131">
        <v>221250</v>
      </c>
      <c r="AP119" s="131">
        <v>0</v>
      </c>
      <c r="AQ119" s="131">
        <v>0</v>
      </c>
      <c r="AR119" s="131">
        <v>0</v>
      </c>
      <c r="AS119" s="131">
        <v>0</v>
      </c>
      <c r="AT119" s="131">
        <v>0</v>
      </c>
      <c r="AU119" s="131">
        <v>0</v>
      </c>
      <c r="AV119" s="131">
        <v>0</v>
      </c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32"/>
    </row>
    <row r="120" spans="2:79" ht="15.75" customHeight="1">
      <c r="B120" s="500"/>
      <c r="C120" s="614"/>
      <c r="D120" s="467"/>
      <c r="E120" s="523"/>
      <c r="F120" s="447"/>
      <c r="G120" s="447">
        <v>28</v>
      </c>
      <c r="H120" s="452" t="s">
        <v>753</v>
      </c>
      <c r="I120" s="452" t="s">
        <v>754</v>
      </c>
      <c r="J120" s="452">
        <v>6</v>
      </c>
      <c r="K120" s="452">
        <v>25</v>
      </c>
      <c r="L120" s="164"/>
      <c r="M120" s="164"/>
      <c r="N120" s="164"/>
      <c r="O120" s="164" t="s">
        <v>166</v>
      </c>
      <c r="P120" s="164" t="s">
        <v>167</v>
      </c>
      <c r="Q120" s="164"/>
      <c r="R120" s="164"/>
      <c r="S120" s="237">
        <v>114</v>
      </c>
      <c r="T120" s="166" t="s">
        <v>168</v>
      </c>
      <c r="U120" s="166" t="s">
        <v>169</v>
      </c>
      <c r="V120" s="164">
        <v>2</v>
      </c>
      <c r="W120" s="164"/>
      <c r="X120" s="164"/>
      <c r="Y120" s="164"/>
      <c r="Z120" s="164">
        <v>2</v>
      </c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30">
        <f t="shared" si="3"/>
        <v>112560</v>
      </c>
      <c r="AL120" s="131">
        <v>0</v>
      </c>
      <c r="AM120" s="131">
        <v>0</v>
      </c>
      <c r="AN120" s="131">
        <v>0</v>
      </c>
      <c r="AO120" s="131">
        <v>112560</v>
      </c>
      <c r="AP120" s="131">
        <v>0</v>
      </c>
      <c r="AQ120" s="131">
        <v>0</v>
      </c>
      <c r="AR120" s="131">
        <v>0</v>
      </c>
      <c r="AS120" s="131">
        <v>0</v>
      </c>
      <c r="AT120" s="131">
        <v>0</v>
      </c>
      <c r="AU120" s="131">
        <v>0</v>
      </c>
      <c r="AV120" s="131">
        <v>0</v>
      </c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32"/>
    </row>
    <row r="121" spans="2:79" ht="30">
      <c r="B121" s="500"/>
      <c r="C121" s="614"/>
      <c r="D121" s="467"/>
      <c r="E121" s="523"/>
      <c r="F121" s="447"/>
      <c r="G121" s="447"/>
      <c r="H121" s="452"/>
      <c r="I121" s="452"/>
      <c r="J121" s="452"/>
      <c r="K121" s="452"/>
      <c r="L121" s="164"/>
      <c r="M121" s="164"/>
      <c r="N121" s="164"/>
      <c r="O121" s="164" t="s">
        <v>110</v>
      </c>
      <c r="P121" s="164" t="s">
        <v>111</v>
      </c>
      <c r="Q121" s="164"/>
      <c r="R121" s="164"/>
      <c r="S121" s="237">
        <v>115</v>
      </c>
      <c r="T121" s="166" t="s">
        <v>171</v>
      </c>
      <c r="U121" s="166" t="s">
        <v>170</v>
      </c>
      <c r="V121" s="164">
        <v>2</v>
      </c>
      <c r="W121" s="164"/>
      <c r="X121" s="164"/>
      <c r="Y121" s="164"/>
      <c r="Z121" s="164">
        <v>2</v>
      </c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30">
        <f t="shared" si="3"/>
        <v>0</v>
      </c>
      <c r="AL121" s="131">
        <v>0</v>
      </c>
      <c r="AM121" s="131">
        <v>0</v>
      </c>
      <c r="AN121" s="131">
        <v>0</v>
      </c>
      <c r="AO121" s="131">
        <v>0</v>
      </c>
      <c r="AP121" s="131">
        <v>0</v>
      </c>
      <c r="AQ121" s="131">
        <v>0</v>
      </c>
      <c r="AR121" s="131">
        <v>0</v>
      </c>
      <c r="AS121" s="131">
        <v>0</v>
      </c>
      <c r="AT121" s="131">
        <v>0</v>
      </c>
      <c r="AU121" s="131">
        <v>0</v>
      </c>
      <c r="AV121" s="131">
        <v>0</v>
      </c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32"/>
    </row>
    <row r="122" spans="2:79" ht="30">
      <c r="B122" s="500"/>
      <c r="C122" s="614"/>
      <c r="D122" s="467"/>
      <c r="E122" s="523"/>
      <c r="F122" s="447"/>
      <c r="G122" s="447"/>
      <c r="H122" s="452"/>
      <c r="I122" s="452"/>
      <c r="J122" s="452"/>
      <c r="K122" s="452"/>
      <c r="L122" s="164"/>
      <c r="M122" s="164"/>
      <c r="N122" s="164"/>
      <c r="O122" s="164" t="s">
        <v>680</v>
      </c>
      <c r="P122" s="164" t="s">
        <v>677</v>
      </c>
      <c r="Q122" s="164"/>
      <c r="R122" s="164"/>
      <c r="S122" s="237">
        <v>116</v>
      </c>
      <c r="T122" s="166" t="s">
        <v>681</v>
      </c>
      <c r="U122" s="166" t="s">
        <v>682</v>
      </c>
      <c r="V122" s="164">
        <v>206</v>
      </c>
      <c r="W122" s="164"/>
      <c r="X122" s="164"/>
      <c r="Y122" s="164"/>
      <c r="Z122" s="164">
        <v>206</v>
      </c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30">
        <f t="shared" si="3"/>
        <v>8675761</v>
      </c>
      <c r="AL122" s="131"/>
      <c r="AM122" s="131"/>
      <c r="AN122" s="131"/>
      <c r="AO122" s="131">
        <v>8675761</v>
      </c>
      <c r="AP122" s="131"/>
      <c r="AQ122" s="131"/>
      <c r="AR122" s="131"/>
      <c r="AS122" s="131"/>
      <c r="AT122" s="131"/>
      <c r="AU122" s="131"/>
      <c r="AV122" s="131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32"/>
    </row>
    <row r="123" spans="2:79" ht="30.75" thickBot="1">
      <c r="B123" s="500"/>
      <c r="C123" s="614"/>
      <c r="D123" s="528"/>
      <c r="E123" s="524"/>
      <c r="F123" s="448"/>
      <c r="G123" s="448"/>
      <c r="H123" s="521"/>
      <c r="I123" s="521"/>
      <c r="J123" s="521"/>
      <c r="K123" s="521"/>
      <c r="L123" s="133"/>
      <c r="M123" s="133"/>
      <c r="N123" s="133"/>
      <c r="O123" s="133" t="s">
        <v>126</v>
      </c>
      <c r="P123" s="133" t="s">
        <v>127</v>
      </c>
      <c r="Q123" s="133"/>
      <c r="R123" s="133"/>
      <c r="S123" s="208">
        <v>117</v>
      </c>
      <c r="T123" s="208" t="s">
        <v>171</v>
      </c>
      <c r="U123" s="208" t="s">
        <v>170</v>
      </c>
      <c r="V123" s="133">
        <v>0</v>
      </c>
      <c r="W123" s="133"/>
      <c r="X123" s="133"/>
      <c r="Y123" s="133"/>
      <c r="Z123" s="133">
        <v>2</v>
      </c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209">
        <f t="shared" si="3"/>
        <v>0</v>
      </c>
      <c r="AL123" s="210">
        <v>0</v>
      </c>
      <c r="AM123" s="210">
        <v>0</v>
      </c>
      <c r="AN123" s="210">
        <v>0</v>
      </c>
      <c r="AO123" s="210">
        <v>0</v>
      </c>
      <c r="AP123" s="210">
        <v>0</v>
      </c>
      <c r="AQ123" s="210">
        <v>0</v>
      </c>
      <c r="AR123" s="210">
        <v>0</v>
      </c>
      <c r="AS123" s="210">
        <v>0</v>
      </c>
      <c r="AT123" s="210">
        <v>0</v>
      </c>
      <c r="AU123" s="210">
        <v>0</v>
      </c>
      <c r="AV123" s="210">
        <v>0</v>
      </c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211"/>
    </row>
    <row r="124" spans="2:79" ht="15.75" customHeight="1">
      <c r="B124" s="500"/>
      <c r="C124" s="614"/>
      <c r="D124" s="517" t="s">
        <v>457</v>
      </c>
      <c r="E124" s="519">
        <f>'PLAN INDICATIVO'!E124:E126</f>
        <v>0.002267233122770481</v>
      </c>
      <c r="F124" s="484" t="s">
        <v>458</v>
      </c>
      <c r="G124" s="484">
        <v>29</v>
      </c>
      <c r="H124" s="512" t="s">
        <v>459</v>
      </c>
      <c r="I124" s="512" t="s">
        <v>460</v>
      </c>
      <c r="J124" s="512">
        <v>5896</v>
      </c>
      <c r="K124" s="512">
        <v>5896</v>
      </c>
      <c r="L124" s="158"/>
      <c r="M124" s="158"/>
      <c r="N124" s="158"/>
      <c r="O124" s="158" t="s">
        <v>462</v>
      </c>
      <c r="P124" s="158" t="s">
        <v>463</v>
      </c>
      <c r="Q124" s="158"/>
      <c r="R124" s="158"/>
      <c r="S124" s="160">
        <v>118</v>
      </c>
      <c r="T124" s="160" t="s">
        <v>742</v>
      </c>
      <c r="U124" s="160" t="s">
        <v>461</v>
      </c>
      <c r="V124" s="116">
        <v>0</v>
      </c>
      <c r="W124" s="158"/>
      <c r="X124" s="158"/>
      <c r="Y124" s="158"/>
      <c r="Z124" s="158">
        <v>2</v>
      </c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17">
        <f t="shared" si="3"/>
        <v>0</v>
      </c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214"/>
    </row>
    <row r="125" spans="2:79" ht="31.5">
      <c r="B125" s="500"/>
      <c r="C125" s="614"/>
      <c r="D125" s="542"/>
      <c r="E125" s="543"/>
      <c r="F125" s="544"/>
      <c r="G125" s="544"/>
      <c r="H125" s="539"/>
      <c r="I125" s="539"/>
      <c r="J125" s="539"/>
      <c r="K125" s="539"/>
      <c r="L125" s="159"/>
      <c r="M125" s="159"/>
      <c r="N125" s="159"/>
      <c r="O125" s="159" t="s">
        <v>465</v>
      </c>
      <c r="P125" s="159" t="s">
        <v>466</v>
      </c>
      <c r="Q125" s="159"/>
      <c r="R125" s="159"/>
      <c r="S125" s="161">
        <v>119</v>
      </c>
      <c r="T125" s="161" t="s">
        <v>743</v>
      </c>
      <c r="U125" s="161" t="s">
        <v>464</v>
      </c>
      <c r="V125" s="92">
        <v>0</v>
      </c>
      <c r="W125" s="159"/>
      <c r="X125" s="159"/>
      <c r="Y125" s="159"/>
      <c r="Z125" s="159">
        <v>0</v>
      </c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83">
        <f t="shared" si="3"/>
        <v>86883911</v>
      </c>
      <c r="AL125" s="84"/>
      <c r="AM125" s="84"/>
      <c r="AN125" s="84">
        <v>86883911</v>
      </c>
      <c r="AO125" s="84"/>
      <c r="AP125" s="84"/>
      <c r="AQ125" s="84"/>
      <c r="AR125" s="84"/>
      <c r="AS125" s="84"/>
      <c r="AT125" s="84"/>
      <c r="AU125" s="84"/>
      <c r="AV125" s="84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  <c r="BZ125" s="159"/>
      <c r="CA125" s="216"/>
    </row>
    <row r="126" spans="2:79" ht="32.25" thickBot="1">
      <c r="B126" s="501"/>
      <c r="C126" s="615"/>
      <c r="D126" s="611"/>
      <c r="E126" s="520"/>
      <c r="F126" s="486"/>
      <c r="G126" s="486"/>
      <c r="H126" s="513"/>
      <c r="I126" s="513"/>
      <c r="J126" s="513"/>
      <c r="K126" s="513"/>
      <c r="L126" s="170"/>
      <c r="M126" s="170"/>
      <c r="N126" s="170"/>
      <c r="O126" s="170" t="s">
        <v>468</v>
      </c>
      <c r="P126" s="170" t="s">
        <v>469</v>
      </c>
      <c r="Q126" s="170"/>
      <c r="R126" s="170"/>
      <c r="S126" s="162">
        <v>120</v>
      </c>
      <c r="T126" s="162" t="s">
        <v>744</v>
      </c>
      <c r="U126" s="162" t="s">
        <v>467</v>
      </c>
      <c r="V126" s="123">
        <v>0</v>
      </c>
      <c r="W126" s="170"/>
      <c r="X126" s="170"/>
      <c r="Y126" s="170"/>
      <c r="Z126" s="170">
        <v>1</v>
      </c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24">
        <f t="shared" si="3"/>
        <v>0</v>
      </c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218"/>
    </row>
    <row r="127" spans="2:79" ht="31.5">
      <c r="B127" s="498" t="s">
        <v>521</v>
      </c>
      <c r="C127" s="612">
        <f>'PLAN INDICATIVO'!C127:C149</f>
        <v>2.100226723312277E-05</v>
      </c>
      <c r="D127" s="570" t="s">
        <v>470</v>
      </c>
      <c r="E127" s="493">
        <f>'PLAN INDICATIVO'!E127:E141</f>
        <v>1.4001133616561385E-05</v>
      </c>
      <c r="F127" s="531" t="s">
        <v>471</v>
      </c>
      <c r="G127" s="531">
        <v>30</v>
      </c>
      <c r="H127" s="532" t="s">
        <v>473</v>
      </c>
      <c r="I127" s="532" t="s">
        <v>474</v>
      </c>
      <c r="J127" s="538">
        <v>0</v>
      </c>
      <c r="K127" s="532">
        <v>1</v>
      </c>
      <c r="L127" s="167"/>
      <c r="M127" s="167"/>
      <c r="N127" s="167"/>
      <c r="O127" s="167" t="s">
        <v>476</v>
      </c>
      <c r="P127" s="167" t="s">
        <v>650</v>
      </c>
      <c r="Q127" s="167"/>
      <c r="R127" s="167"/>
      <c r="S127" s="155">
        <v>121</v>
      </c>
      <c r="T127" s="155" t="s">
        <v>738</v>
      </c>
      <c r="U127" s="155" t="s">
        <v>475</v>
      </c>
      <c r="V127" s="167">
        <v>0</v>
      </c>
      <c r="W127" s="167"/>
      <c r="X127" s="167"/>
      <c r="Y127" s="167"/>
      <c r="Z127" s="167">
        <v>0</v>
      </c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86">
        <f t="shared" si="3"/>
        <v>0</v>
      </c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  <c r="BX127" s="167"/>
      <c r="BY127" s="167"/>
      <c r="BZ127" s="167"/>
      <c r="CA127" s="88"/>
    </row>
    <row r="128" spans="2:79" ht="31.5">
      <c r="B128" s="500"/>
      <c r="C128" s="614"/>
      <c r="D128" s="571"/>
      <c r="E128" s="475"/>
      <c r="F128" s="476"/>
      <c r="G128" s="476"/>
      <c r="H128" s="463"/>
      <c r="I128" s="463"/>
      <c r="J128" s="463"/>
      <c r="K128" s="463"/>
      <c r="L128" s="144"/>
      <c r="M128" s="144"/>
      <c r="N128" s="144"/>
      <c r="O128" s="144" t="s">
        <v>478</v>
      </c>
      <c r="P128" s="144" t="s">
        <v>479</v>
      </c>
      <c r="Q128" s="144"/>
      <c r="R128" s="144"/>
      <c r="S128" s="149">
        <v>122</v>
      </c>
      <c r="T128" s="149" t="s">
        <v>738</v>
      </c>
      <c r="U128" s="149" t="s">
        <v>475</v>
      </c>
      <c r="V128" s="144">
        <v>0</v>
      </c>
      <c r="W128" s="144"/>
      <c r="X128" s="144"/>
      <c r="Y128" s="144"/>
      <c r="Z128" s="144">
        <v>0</v>
      </c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89">
        <f t="shared" si="3"/>
        <v>0</v>
      </c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91"/>
    </row>
    <row r="129" spans="2:79" ht="31.5">
      <c r="B129" s="500"/>
      <c r="C129" s="614"/>
      <c r="D129" s="571"/>
      <c r="E129" s="475"/>
      <c r="F129" s="476"/>
      <c r="G129" s="476"/>
      <c r="H129" s="463"/>
      <c r="I129" s="463"/>
      <c r="J129" s="463"/>
      <c r="K129" s="463"/>
      <c r="L129" s="144"/>
      <c r="M129" s="144"/>
      <c r="N129" s="144"/>
      <c r="O129" s="144" t="s">
        <v>480</v>
      </c>
      <c r="P129" s="144" t="s">
        <v>481</v>
      </c>
      <c r="Q129" s="144"/>
      <c r="R129" s="144"/>
      <c r="S129" s="149">
        <v>123</v>
      </c>
      <c r="T129" s="149" t="s">
        <v>738</v>
      </c>
      <c r="U129" s="149" t="s">
        <v>475</v>
      </c>
      <c r="V129" s="144">
        <v>0</v>
      </c>
      <c r="W129" s="144"/>
      <c r="X129" s="144"/>
      <c r="Y129" s="144"/>
      <c r="Z129" s="144">
        <v>0</v>
      </c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89">
        <f t="shared" si="3"/>
        <v>0</v>
      </c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91"/>
    </row>
    <row r="130" spans="2:79" ht="31.5">
      <c r="B130" s="500"/>
      <c r="C130" s="614"/>
      <c r="D130" s="571"/>
      <c r="E130" s="475"/>
      <c r="F130" s="476"/>
      <c r="G130" s="476"/>
      <c r="H130" s="463"/>
      <c r="I130" s="463"/>
      <c r="J130" s="463"/>
      <c r="K130" s="463"/>
      <c r="L130" s="144"/>
      <c r="M130" s="144"/>
      <c r="N130" s="144"/>
      <c r="O130" s="144" t="s">
        <v>482</v>
      </c>
      <c r="P130" s="144" t="s">
        <v>483</v>
      </c>
      <c r="Q130" s="144"/>
      <c r="R130" s="144"/>
      <c r="S130" s="149">
        <v>124</v>
      </c>
      <c r="T130" s="149" t="s">
        <v>738</v>
      </c>
      <c r="U130" s="149" t="s">
        <v>475</v>
      </c>
      <c r="V130" s="144">
        <v>0</v>
      </c>
      <c r="W130" s="144"/>
      <c r="X130" s="144"/>
      <c r="Y130" s="144"/>
      <c r="Z130" s="144">
        <v>0</v>
      </c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89">
        <f t="shared" si="3"/>
        <v>0</v>
      </c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91"/>
    </row>
    <row r="131" spans="2:79" ht="30">
      <c r="B131" s="500"/>
      <c r="C131" s="614"/>
      <c r="D131" s="571"/>
      <c r="E131" s="475"/>
      <c r="F131" s="476"/>
      <c r="G131" s="476">
        <v>31</v>
      </c>
      <c r="H131" s="463" t="s">
        <v>485</v>
      </c>
      <c r="I131" s="463" t="s">
        <v>486</v>
      </c>
      <c r="J131" s="463">
        <v>3537</v>
      </c>
      <c r="K131" s="537">
        <v>0.8</v>
      </c>
      <c r="L131" s="144"/>
      <c r="M131" s="144"/>
      <c r="N131" s="144"/>
      <c r="O131" s="144" t="s">
        <v>488</v>
      </c>
      <c r="P131" s="144" t="s">
        <v>489</v>
      </c>
      <c r="Q131" s="144"/>
      <c r="R131" s="144"/>
      <c r="S131" s="149">
        <v>125</v>
      </c>
      <c r="T131" s="149" t="s">
        <v>740</v>
      </c>
      <c r="U131" s="149" t="s">
        <v>487</v>
      </c>
      <c r="V131" s="144">
        <v>3537</v>
      </c>
      <c r="W131" s="144"/>
      <c r="X131" s="144"/>
      <c r="Y131" s="144"/>
      <c r="Z131" s="157">
        <v>0.2</v>
      </c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89">
        <f t="shared" si="3"/>
        <v>0</v>
      </c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91"/>
    </row>
    <row r="132" spans="2:79" ht="45">
      <c r="B132" s="500"/>
      <c r="C132" s="614"/>
      <c r="D132" s="571"/>
      <c r="E132" s="475"/>
      <c r="F132" s="476"/>
      <c r="G132" s="476"/>
      <c r="H132" s="463"/>
      <c r="I132" s="463"/>
      <c r="J132" s="463"/>
      <c r="K132" s="537"/>
      <c r="L132" s="144"/>
      <c r="M132" s="144"/>
      <c r="N132" s="144"/>
      <c r="O132" s="144" t="s">
        <v>490</v>
      </c>
      <c r="P132" s="144" t="s">
        <v>491</v>
      </c>
      <c r="Q132" s="144"/>
      <c r="R132" s="144"/>
      <c r="S132" s="149">
        <v>126</v>
      </c>
      <c r="T132" s="149" t="s">
        <v>740</v>
      </c>
      <c r="U132" s="149" t="s">
        <v>487</v>
      </c>
      <c r="V132" s="144">
        <v>3537</v>
      </c>
      <c r="W132" s="144"/>
      <c r="X132" s="144"/>
      <c r="Y132" s="144"/>
      <c r="Z132" s="157">
        <v>0.2</v>
      </c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89">
        <f t="shared" si="3"/>
        <v>0</v>
      </c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91"/>
    </row>
    <row r="133" spans="2:79" ht="30">
      <c r="B133" s="500"/>
      <c r="C133" s="614"/>
      <c r="D133" s="571"/>
      <c r="E133" s="475"/>
      <c r="F133" s="476"/>
      <c r="G133" s="476"/>
      <c r="H133" s="463"/>
      <c r="I133" s="463"/>
      <c r="J133" s="463"/>
      <c r="K133" s="537"/>
      <c r="L133" s="144"/>
      <c r="M133" s="144"/>
      <c r="N133" s="144"/>
      <c r="O133" s="144" t="s">
        <v>492</v>
      </c>
      <c r="P133" s="144" t="s">
        <v>493</v>
      </c>
      <c r="Q133" s="144"/>
      <c r="R133" s="144"/>
      <c r="S133" s="149">
        <v>127</v>
      </c>
      <c r="T133" s="149" t="s">
        <v>740</v>
      </c>
      <c r="U133" s="149" t="s">
        <v>487</v>
      </c>
      <c r="V133" s="144">
        <v>3537</v>
      </c>
      <c r="W133" s="144"/>
      <c r="X133" s="144"/>
      <c r="Y133" s="144"/>
      <c r="Z133" s="144">
        <v>537</v>
      </c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89">
        <f t="shared" si="3"/>
        <v>0</v>
      </c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91"/>
    </row>
    <row r="134" spans="2:79" ht="60">
      <c r="B134" s="500"/>
      <c r="C134" s="614"/>
      <c r="D134" s="571"/>
      <c r="E134" s="475"/>
      <c r="F134" s="476"/>
      <c r="G134" s="476"/>
      <c r="H134" s="463"/>
      <c r="I134" s="463"/>
      <c r="J134" s="463"/>
      <c r="K134" s="537"/>
      <c r="L134" s="144"/>
      <c r="M134" s="144"/>
      <c r="N134" s="144"/>
      <c r="O134" s="144" t="s">
        <v>494</v>
      </c>
      <c r="P134" s="144" t="s">
        <v>495</v>
      </c>
      <c r="Q134" s="144"/>
      <c r="R134" s="144"/>
      <c r="S134" s="149">
        <v>128</v>
      </c>
      <c r="T134" s="149" t="s">
        <v>740</v>
      </c>
      <c r="U134" s="149" t="s">
        <v>487</v>
      </c>
      <c r="V134" s="154">
        <v>0</v>
      </c>
      <c r="W134" s="144"/>
      <c r="X134" s="144"/>
      <c r="Y134" s="144"/>
      <c r="Z134" s="144">
        <v>1</v>
      </c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89">
        <f t="shared" si="3"/>
        <v>0</v>
      </c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91"/>
    </row>
    <row r="135" spans="2:79" ht="60" customHeight="1">
      <c r="B135" s="500"/>
      <c r="C135" s="614"/>
      <c r="D135" s="571"/>
      <c r="E135" s="475"/>
      <c r="F135" s="476" t="s">
        <v>780</v>
      </c>
      <c r="G135" s="476">
        <v>32</v>
      </c>
      <c r="H135" s="463" t="s">
        <v>497</v>
      </c>
      <c r="I135" s="463" t="s">
        <v>498</v>
      </c>
      <c r="J135" s="536">
        <v>0</v>
      </c>
      <c r="K135" s="463">
        <v>4</v>
      </c>
      <c r="L135" s="144"/>
      <c r="M135" s="144"/>
      <c r="N135" s="144"/>
      <c r="O135" s="144" t="s">
        <v>500</v>
      </c>
      <c r="P135" s="144" t="s">
        <v>501</v>
      </c>
      <c r="Q135" s="144"/>
      <c r="R135" s="144"/>
      <c r="S135" s="149">
        <v>129</v>
      </c>
      <c r="T135" s="149" t="s">
        <v>741</v>
      </c>
      <c r="U135" s="149" t="s">
        <v>499</v>
      </c>
      <c r="V135" s="154">
        <v>0</v>
      </c>
      <c r="W135" s="144"/>
      <c r="X135" s="144"/>
      <c r="Y135" s="144"/>
      <c r="Z135" s="144">
        <v>0</v>
      </c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89">
        <f t="shared" si="3"/>
        <v>0</v>
      </c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91"/>
    </row>
    <row r="136" spans="2:79" ht="60">
      <c r="B136" s="500"/>
      <c r="C136" s="614"/>
      <c r="D136" s="571"/>
      <c r="E136" s="475"/>
      <c r="F136" s="476"/>
      <c r="G136" s="476"/>
      <c r="H136" s="463"/>
      <c r="I136" s="463"/>
      <c r="J136" s="536"/>
      <c r="K136" s="463"/>
      <c r="L136" s="144"/>
      <c r="M136" s="144"/>
      <c r="N136" s="144"/>
      <c r="O136" s="144" t="s">
        <v>502</v>
      </c>
      <c r="P136" s="144" t="s">
        <v>503</v>
      </c>
      <c r="Q136" s="144"/>
      <c r="R136" s="144"/>
      <c r="S136" s="149">
        <v>130</v>
      </c>
      <c r="T136" s="149" t="s">
        <v>738</v>
      </c>
      <c r="U136" s="149" t="s">
        <v>475</v>
      </c>
      <c r="V136" s="154">
        <v>0</v>
      </c>
      <c r="W136" s="144"/>
      <c r="X136" s="144"/>
      <c r="Y136" s="144"/>
      <c r="Z136" s="144">
        <v>0</v>
      </c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89">
        <f t="shared" si="3"/>
        <v>0</v>
      </c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91"/>
    </row>
    <row r="137" spans="2:79" ht="45">
      <c r="B137" s="500"/>
      <c r="C137" s="614"/>
      <c r="D137" s="571"/>
      <c r="E137" s="475"/>
      <c r="F137" s="476"/>
      <c r="G137" s="476"/>
      <c r="H137" s="463"/>
      <c r="I137" s="463"/>
      <c r="J137" s="536"/>
      <c r="K137" s="463"/>
      <c r="L137" s="144"/>
      <c r="M137" s="144"/>
      <c r="N137" s="144"/>
      <c r="O137" s="144" t="s">
        <v>504</v>
      </c>
      <c r="P137" s="144" t="s">
        <v>505</v>
      </c>
      <c r="Q137" s="144"/>
      <c r="R137" s="144"/>
      <c r="S137" s="149">
        <v>131</v>
      </c>
      <c r="T137" s="149" t="s">
        <v>740</v>
      </c>
      <c r="U137" s="149" t="s">
        <v>487</v>
      </c>
      <c r="V137" s="154">
        <v>0</v>
      </c>
      <c r="W137" s="144"/>
      <c r="X137" s="144"/>
      <c r="Y137" s="144"/>
      <c r="Z137" s="144">
        <v>1</v>
      </c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89">
        <f t="shared" si="3"/>
        <v>0</v>
      </c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91"/>
    </row>
    <row r="138" spans="2:79" ht="30">
      <c r="B138" s="500"/>
      <c r="C138" s="614"/>
      <c r="D138" s="571"/>
      <c r="E138" s="475"/>
      <c r="F138" s="476"/>
      <c r="G138" s="476"/>
      <c r="H138" s="463"/>
      <c r="I138" s="463"/>
      <c r="J138" s="536"/>
      <c r="K138" s="463"/>
      <c r="L138" s="144"/>
      <c r="M138" s="144"/>
      <c r="N138" s="144"/>
      <c r="O138" s="144" t="s">
        <v>506</v>
      </c>
      <c r="P138" s="144" t="s">
        <v>507</v>
      </c>
      <c r="Q138" s="144"/>
      <c r="R138" s="144"/>
      <c r="S138" s="149">
        <v>132</v>
      </c>
      <c r="T138" s="149" t="s">
        <v>740</v>
      </c>
      <c r="U138" s="149" t="s">
        <v>487</v>
      </c>
      <c r="V138" s="154">
        <v>0</v>
      </c>
      <c r="W138" s="144"/>
      <c r="X138" s="144"/>
      <c r="Y138" s="144"/>
      <c r="Z138" s="144">
        <v>2</v>
      </c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89">
        <f t="shared" si="3"/>
        <v>0</v>
      </c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91"/>
    </row>
    <row r="139" spans="2:79" ht="30" customHeight="1">
      <c r="B139" s="500"/>
      <c r="C139" s="614"/>
      <c r="D139" s="571"/>
      <c r="E139" s="475"/>
      <c r="F139" s="476" t="s">
        <v>508</v>
      </c>
      <c r="G139" s="476"/>
      <c r="H139" s="463"/>
      <c r="I139" s="463"/>
      <c r="J139" s="536"/>
      <c r="K139" s="463"/>
      <c r="L139" s="144"/>
      <c r="M139" s="144"/>
      <c r="N139" s="144"/>
      <c r="O139" s="144" t="s">
        <v>511</v>
      </c>
      <c r="P139" s="144" t="s">
        <v>512</v>
      </c>
      <c r="Q139" s="144"/>
      <c r="R139" s="144"/>
      <c r="S139" s="149">
        <v>133</v>
      </c>
      <c r="T139" s="149" t="s">
        <v>739</v>
      </c>
      <c r="U139" s="149" t="s">
        <v>510</v>
      </c>
      <c r="V139" s="154">
        <v>0</v>
      </c>
      <c r="W139" s="144"/>
      <c r="X139" s="144"/>
      <c r="Y139" s="144"/>
      <c r="Z139" s="144">
        <v>0</v>
      </c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89">
        <f t="shared" si="3"/>
        <v>0</v>
      </c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91"/>
    </row>
    <row r="140" spans="2:79" ht="31.5">
      <c r="B140" s="500"/>
      <c r="C140" s="614"/>
      <c r="D140" s="571"/>
      <c r="E140" s="475"/>
      <c r="F140" s="476"/>
      <c r="G140" s="476"/>
      <c r="H140" s="463"/>
      <c r="I140" s="463"/>
      <c r="J140" s="536"/>
      <c r="K140" s="463"/>
      <c r="L140" s="144"/>
      <c r="M140" s="144"/>
      <c r="N140" s="144"/>
      <c r="O140" s="144" t="s">
        <v>513</v>
      </c>
      <c r="P140" s="144" t="s">
        <v>514</v>
      </c>
      <c r="Q140" s="144"/>
      <c r="R140" s="144"/>
      <c r="S140" s="149">
        <v>134</v>
      </c>
      <c r="T140" s="149" t="s">
        <v>738</v>
      </c>
      <c r="U140" s="149" t="s">
        <v>475</v>
      </c>
      <c r="V140" s="154">
        <v>0</v>
      </c>
      <c r="W140" s="144"/>
      <c r="X140" s="144"/>
      <c r="Y140" s="144"/>
      <c r="Z140" s="144">
        <v>0</v>
      </c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89">
        <f t="shared" si="3"/>
        <v>0</v>
      </c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91"/>
    </row>
    <row r="141" spans="2:79" ht="32.25" thickBot="1">
      <c r="B141" s="500"/>
      <c r="C141" s="614"/>
      <c r="D141" s="616"/>
      <c r="E141" s="530"/>
      <c r="F141" s="394" t="s">
        <v>515</v>
      </c>
      <c r="G141" s="394">
        <v>33</v>
      </c>
      <c r="H141" s="396" t="s">
        <v>517</v>
      </c>
      <c r="I141" s="396" t="s">
        <v>518</v>
      </c>
      <c r="J141" s="396">
        <v>0</v>
      </c>
      <c r="K141" s="396">
        <v>50</v>
      </c>
      <c r="L141" s="174"/>
      <c r="M141" s="174"/>
      <c r="N141" s="174"/>
      <c r="O141" s="174" t="s">
        <v>519</v>
      </c>
      <c r="P141" s="174" t="s">
        <v>520</v>
      </c>
      <c r="Q141" s="174"/>
      <c r="R141" s="174"/>
      <c r="S141" s="150">
        <v>135</v>
      </c>
      <c r="T141" s="150" t="s">
        <v>738</v>
      </c>
      <c r="U141" s="150" t="s">
        <v>475</v>
      </c>
      <c r="V141" s="175">
        <v>0</v>
      </c>
      <c r="W141" s="174"/>
      <c r="X141" s="174"/>
      <c r="Y141" s="174"/>
      <c r="Z141" s="174">
        <v>5</v>
      </c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11">
        <f t="shared" si="3"/>
        <v>0</v>
      </c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219"/>
    </row>
    <row r="142" spans="2:79" ht="30" customHeight="1">
      <c r="B142" s="500"/>
      <c r="C142" s="614"/>
      <c r="D142" s="540" t="s">
        <v>522</v>
      </c>
      <c r="E142" s="464">
        <f>'PLAN INDICATIVO'!E142:E149</f>
        <v>7.001133616561384E-06</v>
      </c>
      <c r="F142" s="472" t="s">
        <v>770</v>
      </c>
      <c r="G142" s="472">
        <v>34</v>
      </c>
      <c r="H142" s="474" t="s">
        <v>615</v>
      </c>
      <c r="I142" s="474" t="s">
        <v>616</v>
      </c>
      <c r="J142" s="474">
        <v>0</v>
      </c>
      <c r="K142" s="462">
        <v>1</v>
      </c>
      <c r="L142" s="184"/>
      <c r="M142" s="184"/>
      <c r="N142" s="184"/>
      <c r="O142" s="184" t="s">
        <v>666</v>
      </c>
      <c r="P142" s="184" t="s">
        <v>651</v>
      </c>
      <c r="Q142" s="184"/>
      <c r="R142" s="184"/>
      <c r="S142" s="178">
        <v>136</v>
      </c>
      <c r="T142" s="178" t="s">
        <v>523</v>
      </c>
      <c r="U142" s="178" t="s">
        <v>620</v>
      </c>
      <c r="V142" s="184">
        <v>0</v>
      </c>
      <c r="W142" s="184"/>
      <c r="X142" s="184"/>
      <c r="Y142" s="184"/>
      <c r="Z142" s="184">
        <v>1</v>
      </c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8">
        <f aca="true" t="shared" si="4" ref="AK142:AK149">(AM142+AN142+AO142+AP142+AQ142+AR142+AS142+AT142+AU142)</f>
        <v>2000000</v>
      </c>
      <c r="AL142" s="189"/>
      <c r="AM142" s="189"/>
      <c r="AN142" s="189"/>
      <c r="AO142" s="189"/>
      <c r="AP142" s="189">
        <v>2000000</v>
      </c>
      <c r="AQ142" s="189"/>
      <c r="AR142" s="189"/>
      <c r="AS142" s="189"/>
      <c r="AT142" s="189"/>
      <c r="AU142" s="189"/>
      <c r="AV142" s="189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184"/>
      <c r="BO142" s="184"/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4"/>
      <c r="BZ142" s="184"/>
      <c r="CA142" s="190"/>
    </row>
    <row r="143" spans="2:79" ht="30">
      <c r="B143" s="500"/>
      <c r="C143" s="614"/>
      <c r="D143" s="491"/>
      <c r="E143" s="439"/>
      <c r="F143" s="473"/>
      <c r="G143" s="473"/>
      <c r="H143" s="446"/>
      <c r="I143" s="446"/>
      <c r="J143" s="446"/>
      <c r="K143" s="438"/>
      <c r="L143" s="185"/>
      <c r="M143" s="185"/>
      <c r="N143" s="185"/>
      <c r="O143" s="185" t="s">
        <v>667</v>
      </c>
      <c r="P143" s="185" t="s">
        <v>651</v>
      </c>
      <c r="Q143" s="185"/>
      <c r="R143" s="185"/>
      <c r="S143" s="186">
        <v>137</v>
      </c>
      <c r="T143" s="186" t="s">
        <v>523</v>
      </c>
      <c r="U143" s="186" t="s">
        <v>620</v>
      </c>
      <c r="V143" s="185">
        <v>0</v>
      </c>
      <c r="W143" s="185"/>
      <c r="X143" s="185"/>
      <c r="Y143" s="185"/>
      <c r="Z143" s="185">
        <v>1</v>
      </c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91">
        <f t="shared" si="4"/>
        <v>105000000</v>
      </c>
      <c r="AL143" s="192"/>
      <c r="AM143" s="192"/>
      <c r="AN143" s="192"/>
      <c r="AO143" s="192"/>
      <c r="AP143" s="192"/>
      <c r="AQ143" s="192"/>
      <c r="AR143" s="192"/>
      <c r="AS143" s="192"/>
      <c r="AT143" s="192">
        <v>105000000</v>
      </c>
      <c r="AU143" s="192"/>
      <c r="AV143" s="192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185"/>
      <c r="BU143" s="185"/>
      <c r="BV143" s="185"/>
      <c r="BW143" s="185"/>
      <c r="BX143" s="185"/>
      <c r="BY143" s="185"/>
      <c r="BZ143" s="185"/>
      <c r="CA143" s="193"/>
    </row>
    <row r="144" spans="2:79" ht="45">
      <c r="B144" s="500"/>
      <c r="C144" s="614"/>
      <c r="D144" s="491"/>
      <c r="E144" s="439"/>
      <c r="F144" s="473"/>
      <c r="G144" s="473"/>
      <c r="H144" s="446"/>
      <c r="I144" s="446"/>
      <c r="J144" s="446"/>
      <c r="K144" s="446"/>
      <c r="L144" s="185"/>
      <c r="M144" s="185"/>
      <c r="N144" s="185"/>
      <c r="O144" s="185" t="s">
        <v>653</v>
      </c>
      <c r="P144" s="185" t="s">
        <v>654</v>
      </c>
      <c r="Q144" s="185"/>
      <c r="R144" s="185"/>
      <c r="S144" s="186">
        <v>138</v>
      </c>
      <c r="T144" s="186" t="s">
        <v>523</v>
      </c>
      <c r="U144" s="186" t="s">
        <v>620</v>
      </c>
      <c r="V144" s="185">
        <v>0</v>
      </c>
      <c r="W144" s="185"/>
      <c r="X144" s="185"/>
      <c r="Y144" s="185"/>
      <c r="Z144" s="185">
        <v>20</v>
      </c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91">
        <f t="shared" si="4"/>
        <v>0</v>
      </c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85"/>
      <c r="AX144" s="185"/>
      <c r="AY144" s="185"/>
      <c r="AZ144" s="185"/>
      <c r="BA144" s="185"/>
      <c r="BB144" s="185"/>
      <c r="BC144" s="185"/>
      <c r="BD144" s="185"/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  <c r="BW144" s="185"/>
      <c r="BX144" s="185"/>
      <c r="BY144" s="185"/>
      <c r="BZ144" s="185"/>
      <c r="CA144" s="193"/>
    </row>
    <row r="145" spans="2:79" ht="15.75">
      <c r="B145" s="500"/>
      <c r="C145" s="614"/>
      <c r="D145" s="491"/>
      <c r="E145" s="439"/>
      <c r="F145" s="473"/>
      <c r="G145" s="473"/>
      <c r="H145" s="446"/>
      <c r="I145" s="446"/>
      <c r="J145" s="446"/>
      <c r="K145" s="446"/>
      <c r="L145" s="185"/>
      <c r="M145" s="185"/>
      <c r="N145" s="185"/>
      <c r="O145" s="185" t="s">
        <v>655</v>
      </c>
      <c r="P145" s="185" t="s">
        <v>656</v>
      </c>
      <c r="Q145" s="185"/>
      <c r="R145" s="185"/>
      <c r="S145" s="186">
        <v>139</v>
      </c>
      <c r="T145" s="186" t="s">
        <v>523</v>
      </c>
      <c r="U145" s="186" t="s">
        <v>620</v>
      </c>
      <c r="V145" s="185">
        <v>0</v>
      </c>
      <c r="W145" s="185"/>
      <c r="X145" s="185"/>
      <c r="Y145" s="185"/>
      <c r="Z145" s="185">
        <v>0</v>
      </c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91">
        <f t="shared" si="4"/>
        <v>0</v>
      </c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5"/>
      <c r="BI145" s="185"/>
      <c r="BJ145" s="185"/>
      <c r="BK145" s="185"/>
      <c r="BL145" s="185"/>
      <c r="BM145" s="185"/>
      <c r="BN145" s="185"/>
      <c r="BO145" s="185"/>
      <c r="BP145" s="185"/>
      <c r="BQ145" s="185"/>
      <c r="BR145" s="185"/>
      <c r="BS145" s="185"/>
      <c r="BT145" s="185"/>
      <c r="BU145" s="185"/>
      <c r="BV145" s="185"/>
      <c r="BW145" s="185"/>
      <c r="BX145" s="185"/>
      <c r="BY145" s="185"/>
      <c r="BZ145" s="185"/>
      <c r="CA145" s="193"/>
    </row>
    <row r="146" spans="2:79" ht="30">
      <c r="B146" s="500"/>
      <c r="C146" s="614"/>
      <c r="D146" s="491"/>
      <c r="E146" s="439"/>
      <c r="F146" s="473"/>
      <c r="G146" s="473"/>
      <c r="H146" s="446"/>
      <c r="I146" s="446"/>
      <c r="J146" s="446"/>
      <c r="K146" s="446"/>
      <c r="L146" s="185"/>
      <c r="M146" s="185"/>
      <c r="N146" s="185"/>
      <c r="O146" s="185" t="s">
        <v>657</v>
      </c>
      <c r="P146" s="185" t="s">
        <v>658</v>
      </c>
      <c r="Q146" s="185"/>
      <c r="R146" s="185"/>
      <c r="S146" s="186">
        <v>140</v>
      </c>
      <c r="T146" s="186" t="s">
        <v>523</v>
      </c>
      <c r="U146" s="186" t="s">
        <v>620</v>
      </c>
      <c r="V146" s="185">
        <v>0</v>
      </c>
      <c r="W146" s="185"/>
      <c r="X146" s="185"/>
      <c r="Y146" s="185"/>
      <c r="Z146" s="185">
        <v>1</v>
      </c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91">
        <f t="shared" si="4"/>
        <v>0</v>
      </c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85"/>
      <c r="AX146" s="185"/>
      <c r="AY146" s="185"/>
      <c r="AZ146" s="185"/>
      <c r="BA146" s="185"/>
      <c r="BB146" s="185"/>
      <c r="BC146" s="185"/>
      <c r="BD146" s="185"/>
      <c r="BE146" s="185"/>
      <c r="BF146" s="185"/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185"/>
      <c r="BU146" s="185"/>
      <c r="BV146" s="185"/>
      <c r="BW146" s="185"/>
      <c r="BX146" s="185"/>
      <c r="BY146" s="185"/>
      <c r="BZ146" s="185"/>
      <c r="CA146" s="193"/>
    </row>
    <row r="147" spans="2:79" ht="15.75">
      <c r="B147" s="500"/>
      <c r="C147" s="614"/>
      <c r="D147" s="491"/>
      <c r="E147" s="439"/>
      <c r="F147" s="473"/>
      <c r="G147" s="473"/>
      <c r="H147" s="446"/>
      <c r="I147" s="446"/>
      <c r="J147" s="446"/>
      <c r="K147" s="446"/>
      <c r="L147" s="185"/>
      <c r="M147" s="185"/>
      <c r="N147" s="185"/>
      <c r="O147" s="185" t="s">
        <v>659</v>
      </c>
      <c r="P147" s="185" t="s">
        <v>660</v>
      </c>
      <c r="Q147" s="185"/>
      <c r="R147" s="185"/>
      <c r="S147" s="186">
        <v>141</v>
      </c>
      <c r="T147" s="186" t="s">
        <v>523</v>
      </c>
      <c r="U147" s="186" t="s">
        <v>620</v>
      </c>
      <c r="V147" s="185">
        <v>0</v>
      </c>
      <c r="W147" s="185"/>
      <c r="X147" s="185"/>
      <c r="Y147" s="185"/>
      <c r="Z147" s="185">
        <v>0</v>
      </c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91">
        <f t="shared" si="4"/>
        <v>4733333</v>
      </c>
      <c r="AL147" s="192"/>
      <c r="AM147" s="192"/>
      <c r="AN147" s="192">
        <v>4733333</v>
      </c>
      <c r="AO147" s="192"/>
      <c r="AP147" s="192"/>
      <c r="AQ147" s="192"/>
      <c r="AR147" s="192"/>
      <c r="AS147" s="192"/>
      <c r="AT147" s="192"/>
      <c r="AU147" s="192"/>
      <c r="AV147" s="192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5"/>
      <c r="BI147" s="185"/>
      <c r="BJ147" s="185"/>
      <c r="BK147" s="185"/>
      <c r="BL147" s="185"/>
      <c r="BM147" s="185"/>
      <c r="BN147" s="185"/>
      <c r="BO147" s="185"/>
      <c r="BP147" s="185"/>
      <c r="BQ147" s="185"/>
      <c r="BR147" s="185"/>
      <c r="BS147" s="185"/>
      <c r="BT147" s="185"/>
      <c r="BU147" s="185"/>
      <c r="BV147" s="185"/>
      <c r="BW147" s="185"/>
      <c r="BX147" s="185"/>
      <c r="BY147" s="185"/>
      <c r="BZ147" s="185"/>
      <c r="CA147" s="193"/>
    </row>
    <row r="148" spans="2:79" ht="60">
      <c r="B148" s="500"/>
      <c r="C148" s="614"/>
      <c r="D148" s="491"/>
      <c r="E148" s="439"/>
      <c r="F148" s="473"/>
      <c r="G148" s="473"/>
      <c r="H148" s="446"/>
      <c r="I148" s="446"/>
      <c r="J148" s="446"/>
      <c r="K148" s="446"/>
      <c r="L148" s="185"/>
      <c r="M148" s="185"/>
      <c r="N148" s="185"/>
      <c r="O148" s="185" t="s">
        <v>664</v>
      </c>
      <c r="P148" s="185" t="s">
        <v>505</v>
      </c>
      <c r="Q148" s="185"/>
      <c r="R148" s="185"/>
      <c r="S148" s="186">
        <v>142</v>
      </c>
      <c r="T148" s="186" t="s">
        <v>523</v>
      </c>
      <c r="U148" s="186" t="s">
        <v>620</v>
      </c>
      <c r="V148" s="185">
        <v>0</v>
      </c>
      <c r="W148" s="185"/>
      <c r="X148" s="185"/>
      <c r="Y148" s="185"/>
      <c r="Z148" s="185">
        <v>0</v>
      </c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91">
        <f t="shared" si="4"/>
        <v>0</v>
      </c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93"/>
    </row>
    <row r="149" spans="2:79" ht="16.5" thickBot="1">
      <c r="B149" s="501"/>
      <c r="C149" s="615"/>
      <c r="D149" s="492"/>
      <c r="E149" s="465"/>
      <c r="F149" s="440"/>
      <c r="G149" s="440"/>
      <c r="H149" s="443"/>
      <c r="I149" s="443"/>
      <c r="J149" s="443"/>
      <c r="K149" s="443"/>
      <c r="L149" s="195"/>
      <c r="M149" s="195"/>
      <c r="N149" s="195"/>
      <c r="O149" s="195" t="s">
        <v>661</v>
      </c>
      <c r="P149" s="195" t="s">
        <v>662</v>
      </c>
      <c r="Q149" s="195"/>
      <c r="R149" s="195"/>
      <c r="S149" s="82">
        <v>143</v>
      </c>
      <c r="T149" s="82" t="s">
        <v>523</v>
      </c>
      <c r="U149" s="82" t="s">
        <v>620</v>
      </c>
      <c r="V149" s="195">
        <v>0</v>
      </c>
      <c r="W149" s="195"/>
      <c r="X149" s="195"/>
      <c r="Y149" s="195"/>
      <c r="Z149" s="195">
        <v>0</v>
      </c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6">
        <f t="shared" si="4"/>
        <v>0</v>
      </c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8"/>
    </row>
    <row r="150" spans="2:79" ht="30" customHeight="1">
      <c r="B150" s="498" t="s">
        <v>124</v>
      </c>
      <c r="C150" s="612">
        <f>'PLAN INDICATIVO'!C150:C156</f>
        <v>0.04251662190215894</v>
      </c>
      <c r="D150" s="466" t="s">
        <v>125</v>
      </c>
      <c r="E150" s="522">
        <f>'PLAN INDICATIVO'!E150:E156</f>
        <v>0.04251662190215894</v>
      </c>
      <c r="F150" s="455" t="s">
        <v>712</v>
      </c>
      <c r="G150" s="529">
        <v>35</v>
      </c>
      <c r="H150" s="453" t="s">
        <v>185</v>
      </c>
      <c r="I150" s="453" t="s">
        <v>186</v>
      </c>
      <c r="J150" s="560">
        <v>0.7</v>
      </c>
      <c r="K150" s="560">
        <v>0.7</v>
      </c>
      <c r="L150" s="199"/>
      <c r="M150" s="199"/>
      <c r="N150" s="199"/>
      <c r="O150" s="199" t="s">
        <v>130</v>
      </c>
      <c r="P150" s="199" t="s">
        <v>131</v>
      </c>
      <c r="Q150" s="199"/>
      <c r="R150" s="199"/>
      <c r="S150" s="200">
        <v>144</v>
      </c>
      <c r="T150" s="200" t="s">
        <v>173</v>
      </c>
      <c r="U150" s="200" t="s">
        <v>172</v>
      </c>
      <c r="V150" s="199">
        <v>120</v>
      </c>
      <c r="W150" s="199"/>
      <c r="X150" s="199"/>
      <c r="Y150" s="199"/>
      <c r="Z150" s="199">
        <v>20</v>
      </c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201">
        <f>SUM(AM150:AU150)</f>
        <v>52012639</v>
      </c>
      <c r="AL150" s="202">
        <v>0</v>
      </c>
      <c r="AM150" s="202">
        <v>0</v>
      </c>
      <c r="AN150" s="202">
        <v>5661245</v>
      </c>
      <c r="AO150" s="202">
        <v>0</v>
      </c>
      <c r="AP150" s="202">
        <v>0</v>
      </c>
      <c r="AQ150" s="202">
        <v>0</v>
      </c>
      <c r="AR150" s="202">
        <v>0</v>
      </c>
      <c r="AS150" s="202">
        <v>0</v>
      </c>
      <c r="AT150" s="202">
        <v>26351394</v>
      </c>
      <c r="AU150" s="202">
        <v>20000000</v>
      </c>
      <c r="AV150" s="202">
        <v>0</v>
      </c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203"/>
    </row>
    <row r="151" spans="2:79" ht="15.75">
      <c r="B151" s="500"/>
      <c r="C151" s="614"/>
      <c r="D151" s="467"/>
      <c r="E151" s="523"/>
      <c r="F151" s="449"/>
      <c r="G151" s="447"/>
      <c r="H151" s="452"/>
      <c r="I151" s="452"/>
      <c r="J151" s="452"/>
      <c r="K151" s="452"/>
      <c r="L151" s="164"/>
      <c r="M151" s="164"/>
      <c r="N151" s="164"/>
      <c r="O151" s="164" t="s">
        <v>133</v>
      </c>
      <c r="P151" s="164" t="s">
        <v>134</v>
      </c>
      <c r="Q151" s="164"/>
      <c r="R151" s="164"/>
      <c r="S151" s="166">
        <v>145</v>
      </c>
      <c r="T151" s="166" t="s">
        <v>173</v>
      </c>
      <c r="U151" s="166" t="s">
        <v>172</v>
      </c>
      <c r="V151" s="164">
        <v>10</v>
      </c>
      <c r="W151" s="164"/>
      <c r="X151" s="164"/>
      <c r="Y151" s="164"/>
      <c r="Z151" s="164">
        <v>2.5</v>
      </c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30">
        <f>SUM(AM151:AU151)</f>
        <v>27642201</v>
      </c>
      <c r="AL151" s="131">
        <v>0</v>
      </c>
      <c r="AM151" s="131">
        <v>8840059</v>
      </c>
      <c r="AN151" s="131">
        <v>18800000</v>
      </c>
      <c r="AO151" s="131">
        <v>0</v>
      </c>
      <c r="AP151" s="131">
        <v>0</v>
      </c>
      <c r="AQ151" s="131">
        <v>0</v>
      </c>
      <c r="AR151" s="131">
        <v>0</v>
      </c>
      <c r="AS151" s="131">
        <v>0</v>
      </c>
      <c r="AT151" s="131">
        <v>2142</v>
      </c>
      <c r="AU151" s="131">
        <v>0</v>
      </c>
      <c r="AV151" s="131">
        <v>0</v>
      </c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32"/>
    </row>
    <row r="152" spans="2:79" ht="15.75">
      <c r="B152" s="500"/>
      <c r="C152" s="614"/>
      <c r="D152" s="467"/>
      <c r="E152" s="523"/>
      <c r="F152" s="449"/>
      <c r="G152" s="447"/>
      <c r="H152" s="452"/>
      <c r="I152" s="452"/>
      <c r="J152" s="452"/>
      <c r="K152" s="452"/>
      <c r="L152" s="164"/>
      <c r="M152" s="164"/>
      <c r="N152" s="164"/>
      <c r="O152" s="164" t="s">
        <v>713</v>
      </c>
      <c r="P152" s="164" t="s">
        <v>714</v>
      </c>
      <c r="Q152" s="164"/>
      <c r="R152" s="164"/>
      <c r="S152" s="166">
        <v>146</v>
      </c>
      <c r="T152" s="166" t="s">
        <v>734</v>
      </c>
      <c r="U152" s="166" t="s">
        <v>733</v>
      </c>
      <c r="V152" s="164">
        <v>0</v>
      </c>
      <c r="W152" s="164"/>
      <c r="X152" s="164"/>
      <c r="Y152" s="164"/>
      <c r="Z152" s="164">
        <v>0</v>
      </c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30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32"/>
    </row>
    <row r="153" spans="2:79" ht="15.75">
      <c r="B153" s="500"/>
      <c r="C153" s="614"/>
      <c r="D153" s="467"/>
      <c r="E153" s="523"/>
      <c r="F153" s="456"/>
      <c r="G153" s="447"/>
      <c r="H153" s="452"/>
      <c r="I153" s="452"/>
      <c r="J153" s="452"/>
      <c r="K153" s="452"/>
      <c r="L153" s="164"/>
      <c r="M153" s="164"/>
      <c r="N153" s="164"/>
      <c r="O153" s="164" t="s">
        <v>715</v>
      </c>
      <c r="P153" s="164" t="s">
        <v>716</v>
      </c>
      <c r="Q153" s="164"/>
      <c r="R153" s="164"/>
      <c r="S153" s="166">
        <v>147</v>
      </c>
      <c r="T153" s="166"/>
      <c r="U153" s="166"/>
      <c r="V153" s="164">
        <v>0</v>
      </c>
      <c r="W153" s="164"/>
      <c r="X153" s="164"/>
      <c r="Y153" s="164"/>
      <c r="Z153" s="164">
        <v>0</v>
      </c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30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32"/>
    </row>
    <row r="154" spans="2:79" ht="31.5">
      <c r="B154" s="500"/>
      <c r="C154" s="614"/>
      <c r="D154" s="467"/>
      <c r="E154" s="523"/>
      <c r="F154" s="385" t="s">
        <v>128</v>
      </c>
      <c r="G154" s="447"/>
      <c r="H154" s="452"/>
      <c r="I154" s="452"/>
      <c r="J154" s="452"/>
      <c r="K154" s="452"/>
      <c r="L154" s="164"/>
      <c r="M154" s="164"/>
      <c r="N154" s="164"/>
      <c r="O154" s="164" t="s">
        <v>137</v>
      </c>
      <c r="P154" s="164" t="s">
        <v>136</v>
      </c>
      <c r="Q154" s="164"/>
      <c r="R154" s="164"/>
      <c r="S154" s="166">
        <v>148</v>
      </c>
      <c r="T154" s="166"/>
      <c r="U154" s="166"/>
      <c r="V154" s="164">
        <v>8</v>
      </c>
      <c r="W154" s="164"/>
      <c r="X154" s="164"/>
      <c r="Y154" s="164"/>
      <c r="Z154" s="164">
        <v>0</v>
      </c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30">
        <f>SUM(AM154:AU154)</f>
        <v>0</v>
      </c>
      <c r="AL154" s="131">
        <v>0</v>
      </c>
      <c r="AM154" s="131">
        <v>0</v>
      </c>
      <c r="AN154" s="131">
        <v>0</v>
      </c>
      <c r="AO154" s="131">
        <v>0</v>
      </c>
      <c r="AP154" s="131">
        <v>0</v>
      </c>
      <c r="AQ154" s="131">
        <v>0</v>
      </c>
      <c r="AR154" s="131">
        <v>0</v>
      </c>
      <c r="AS154" s="131">
        <v>0</v>
      </c>
      <c r="AT154" s="131">
        <v>0</v>
      </c>
      <c r="AU154" s="131">
        <v>0</v>
      </c>
      <c r="AV154" s="131">
        <v>0</v>
      </c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32"/>
    </row>
    <row r="155" spans="2:79" ht="15.75">
      <c r="B155" s="500"/>
      <c r="C155" s="614"/>
      <c r="D155" s="467"/>
      <c r="E155" s="523"/>
      <c r="F155" s="447" t="s">
        <v>135</v>
      </c>
      <c r="G155" s="447"/>
      <c r="H155" s="452"/>
      <c r="I155" s="452"/>
      <c r="J155" s="452"/>
      <c r="K155" s="452"/>
      <c r="L155" s="164"/>
      <c r="M155" s="164"/>
      <c r="N155" s="164"/>
      <c r="O155" s="164" t="s">
        <v>139</v>
      </c>
      <c r="P155" s="164" t="s">
        <v>140</v>
      </c>
      <c r="Q155" s="164"/>
      <c r="R155" s="164"/>
      <c r="S155" s="166">
        <v>149</v>
      </c>
      <c r="T155" s="166" t="s">
        <v>175</v>
      </c>
      <c r="U155" s="166" t="s">
        <v>174</v>
      </c>
      <c r="V155" s="164">
        <v>0</v>
      </c>
      <c r="W155" s="164"/>
      <c r="X155" s="164"/>
      <c r="Y155" s="164"/>
      <c r="Z155" s="164">
        <v>0</v>
      </c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30">
        <f>SUM(AM155:AU155)</f>
        <v>25919</v>
      </c>
      <c r="AL155" s="131">
        <v>0</v>
      </c>
      <c r="AM155" s="131">
        <v>0</v>
      </c>
      <c r="AN155" s="131">
        <v>25919</v>
      </c>
      <c r="AO155" s="131">
        <v>0</v>
      </c>
      <c r="AP155" s="131">
        <v>0</v>
      </c>
      <c r="AQ155" s="131">
        <v>0</v>
      </c>
      <c r="AR155" s="131">
        <v>0</v>
      </c>
      <c r="AS155" s="131">
        <v>0</v>
      </c>
      <c r="AT155" s="131">
        <v>0</v>
      </c>
      <c r="AU155" s="131">
        <v>0</v>
      </c>
      <c r="AV155" s="131">
        <v>0</v>
      </c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32"/>
    </row>
    <row r="156" spans="2:79" ht="30.75" thickBot="1">
      <c r="B156" s="501"/>
      <c r="C156" s="615"/>
      <c r="D156" s="528"/>
      <c r="E156" s="524"/>
      <c r="F156" s="448"/>
      <c r="G156" s="448"/>
      <c r="H156" s="521"/>
      <c r="I156" s="521"/>
      <c r="J156" s="521"/>
      <c r="K156" s="521"/>
      <c r="L156" s="133"/>
      <c r="M156" s="133"/>
      <c r="N156" s="133"/>
      <c r="O156" s="133" t="s">
        <v>143</v>
      </c>
      <c r="P156" s="133" t="s">
        <v>142</v>
      </c>
      <c r="Q156" s="133"/>
      <c r="R156" s="133"/>
      <c r="S156" s="208">
        <v>150</v>
      </c>
      <c r="T156" s="208"/>
      <c r="U156" s="208"/>
      <c r="V156" s="133">
        <v>0</v>
      </c>
      <c r="W156" s="133"/>
      <c r="X156" s="133"/>
      <c r="Y156" s="133"/>
      <c r="Z156" s="133">
        <v>0</v>
      </c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209">
        <f>SUM(AM156:AU156)</f>
        <v>0</v>
      </c>
      <c r="AL156" s="210">
        <v>0</v>
      </c>
      <c r="AM156" s="210">
        <v>0</v>
      </c>
      <c r="AN156" s="210">
        <v>0</v>
      </c>
      <c r="AO156" s="210">
        <v>0</v>
      </c>
      <c r="AP156" s="210">
        <v>0</v>
      </c>
      <c r="AQ156" s="210">
        <v>0</v>
      </c>
      <c r="AR156" s="210">
        <v>0</v>
      </c>
      <c r="AS156" s="210">
        <v>0</v>
      </c>
      <c r="AT156" s="210">
        <v>0</v>
      </c>
      <c r="AU156" s="210">
        <v>0</v>
      </c>
      <c r="AV156" s="210">
        <v>0</v>
      </c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211"/>
    </row>
    <row r="157" spans="2:79" ht="15.75">
      <c r="B157" s="498" t="s">
        <v>524</v>
      </c>
      <c r="C157" s="612">
        <f>'PLAN INDICATIVO'!C157:C187</f>
        <v>2.500680169936831E-05</v>
      </c>
      <c r="D157" s="517" t="s">
        <v>525</v>
      </c>
      <c r="E157" s="519">
        <f>'PLAN INDICATIVO'!E157:E161</f>
        <v>4.001133616561385E-06</v>
      </c>
      <c r="F157" s="392" t="s">
        <v>526</v>
      </c>
      <c r="G157" s="565">
        <v>36</v>
      </c>
      <c r="H157" s="477" t="s">
        <v>769</v>
      </c>
      <c r="I157" s="477" t="s">
        <v>337</v>
      </c>
      <c r="J157" s="477">
        <v>2</v>
      </c>
      <c r="K157" s="477">
        <v>5</v>
      </c>
      <c r="L157" s="158"/>
      <c r="M157" s="158"/>
      <c r="N157" s="158"/>
      <c r="O157" s="158" t="s">
        <v>528</v>
      </c>
      <c r="P157" s="158" t="s">
        <v>529</v>
      </c>
      <c r="Q157" s="158"/>
      <c r="R157" s="158"/>
      <c r="S157" s="160">
        <v>151</v>
      </c>
      <c r="T157" s="160" t="s">
        <v>527</v>
      </c>
      <c r="U157" s="160" t="s">
        <v>718</v>
      </c>
      <c r="V157" s="158">
        <v>0</v>
      </c>
      <c r="W157" s="158"/>
      <c r="X157" s="158"/>
      <c r="Y157" s="158"/>
      <c r="Z157" s="171">
        <v>0.2</v>
      </c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17">
        <f>SUM(AL157:AT157)</f>
        <v>4895132</v>
      </c>
      <c r="AL157" s="118"/>
      <c r="AM157" s="118"/>
      <c r="AN157" s="118"/>
      <c r="AO157" s="118">
        <v>4895132</v>
      </c>
      <c r="AP157" s="118"/>
      <c r="AQ157" s="118"/>
      <c r="AR157" s="118"/>
      <c r="AS157" s="118"/>
      <c r="AT157" s="118"/>
      <c r="AU157" s="118"/>
      <c r="AV157" s="11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214"/>
    </row>
    <row r="158" spans="2:79" ht="31.5" customHeight="1">
      <c r="B158" s="499"/>
      <c r="C158" s="613"/>
      <c r="D158" s="534"/>
      <c r="E158" s="535"/>
      <c r="F158" s="573" t="s">
        <v>771</v>
      </c>
      <c r="G158" s="485"/>
      <c r="H158" s="478"/>
      <c r="I158" s="478"/>
      <c r="J158" s="478"/>
      <c r="K158" s="478"/>
      <c r="L158" s="215"/>
      <c r="M158" s="215"/>
      <c r="N158" s="215"/>
      <c r="O158" s="159" t="s">
        <v>719</v>
      </c>
      <c r="P158" s="159" t="s">
        <v>549</v>
      </c>
      <c r="Q158" s="215"/>
      <c r="R158" s="215"/>
      <c r="S158" s="161">
        <v>152</v>
      </c>
      <c r="T158" s="161" t="s">
        <v>730</v>
      </c>
      <c r="U158" s="161" t="s">
        <v>729</v>
      </c>
      <c r="V158" s="238">
        <v>1</v>
      </c>
      <c r="W158" s="215"/>
      <c r="X158" s="215"/>
      <c r="Y158" s="215"/>
      <c r="Z158" s="238">
        <v>0</v>
      </c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39"/>
      <c r="AL158" s="240"/>
      <c r="AM158" s="240"/>
      <c r="AN158" s="240"/>
      <c r="AO158" s="240"/>
      <c r="AP158" s="240"/>
      <c r="AQ158" s="240"/>
      <c r="AR158" s="240"/>
      <c r="AS158" s="240"/>
      <c r="AT158" s="240"/>
      <c r="AU158" s="240"/>
      <c r="AV158" s="240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5"/>
      <c r="BK158" s="215"/>
      <c r="BL158" s="215"/>
      <c r="BM158" s="215"/>
      <c r="BN158" s="215"/>
      <c r="BO158" s="215"/>
      <c r="BP158" s="215"/>
      <c r="BQ158" s="215"/>
      <c r="BR158" s="215"/>
      <c r="BS158" s="215"/>
      <c r="BT158" s="215"/>
      <c r="BU158" s="215"/>
      <c r="BV158" s="215"/>
      <c r="BW158" s="215"/>
      <c r="BX158" s="215"/>
      <c r="BY158" s="215"/>
      <c r="BZ158" s="215"/>
      <c r="CA158" s="241"/>
    </row>
    <row r="159" spans="2:79" ht="31.5">
      <c r="B159" s="499"/>
      <c r="C159" s="613"/>
      <c r="D159" s="534"/>
      <c r="E159" s="535"/>
      <c r="F159" s="485"/>
      <c r="G159" s="485"/>
      <c r="H159" s="478"/>
      <c r="I159" s="478"/>
      <c r="J159" s="478"/>
      <c r="K159" s="478"/>
      <c r="L159" s="215"/>
      <c r="M159" s="215"/>
      <c r="N159" s="215"/>
      <c r="O159" s="159" t="s">
        <v>720</v>
      </c>
      <c r="P159" s="159" t="s">
        <v>721</v>
      </c>
      <c r="Q159" s="215"/>
      <c r="R159" s="215"/>
      <c r="S159" s="161">
        <v>153</v>
      </c>
      <c r="T159" s="161" t="s">
        <v>732</v>
      </c>
      <c r="U159" s="161" t="s">
        <v>731</v>
      </c>
      <c r="V159" s="238">
        <v>0</v>
      </c>
      <c r="W159" s="215"/>
      <c r="X159" s="215"/>
      <c r="Y159" s="215"/>
      <c r="Z159" s="238">
        <v>0</v>
      </c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39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15"/>
      <c r="BX159" s="215"/>
      <c r="BY159" s="215"/>
      <c r="BZ159" s="215"/>
      <c r="CA159" s="241"/>
    </row>
    <row r="160" spans="2:79" ht="31.5">
      <c r="B160" s="499"/>
      <c r="C160" s="613"/>
      <c r="D160" s="534"/>
      <c r="E160" s="535"/>
      <c r="F160" s="566"/>
      <c r="G160" s="485"/>
      <c r="H160" s="478"/>
      <c r="I160" s="478"/>
      <c r="J160" s="478"/>
      <c r="K160" s="478"/>
      <c r="L160" s="215"/>
      <c r="M160" s="215"/>
      <c r="N160" s="215"/>
      <c r="O160" s="159" t="s">
        <v>722</v>
      </c>
      <c r="P160" s="159" t="s">
        <v>723</v>
      </c>
      <c r="Q160" s="215"/>
      <c r="R160" s="215"/>
      <c r="S160" s="161">
        <v>154</v>
      </c>
      <c r="T160" s="161" t="s">
        <v>732</v>
      </c>
      <c r="U160" s="161" t="s">
        <v>731</v>
      </c>
      <c r="V160" s="238">
        <v>0</v>
      </c>
      <c r="W160" s="215"/>
      <c r="X160" s="215"/>
      <c r="Y160" s="215"/>
      <c r="Z160" s="172">
        <v>0</v>
      </c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39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  <c r="BI160" s="215"/>
      <c r="BJ160" s="215"/>
      <c r="BK160" s="215"/>
      <c r="BL160" s="215"/>
      <c r="BM160" s="215"/>
      <c r="BN160" s="215"/>
      <c r="BO160" s="215"/>
      <c r="BP160" s="215"/>
      <c r="BQ160" s="215"/>
      <c r="BR160" s="215"/>
      <c r="BS160" s="215"/>
      <c r="BT160" s="215"/>
      <c r="BU160" s="215"/>
      <c r="BV160" s="215"/>
      <c r="BW160" s="215"/>
      <c r="BX160" s="215"/>
      <c r="BY160" s="215"/>
      <c r="BZ160" s="215"/>
      <c r="CA160" s="241"/>
    </row>
    <row r="161" spans="2:79" ht="32.25" thickBot="1">
      <c r="B161" s="500"/>
      <c r="C161" s="614"/>
      <c r="D161" s="611"/>
      <c r="E161" s="520"/>
      <c r="F161" s="393" t="s">
        <v>530</v>
      </c>
      <c r="G161" s="574"/>
      <c r="H161" s="479"/>
      <c r="I161" s="479"/>
      <c r="J161" s="479"/>
      <c r="K161" s="479"/>
      <c r="L161" s="170"/>
      <c r="M161" s="170"/>
      <c r="N161" s="170"/>
      <c r="O161" s="170" t="s">
        <v>533</v>
      </c>
      <c r="P161" s="170" t="s">
        <v>529</v>
      </c>
      <c r="Q161" s="170"/>
      <c r="R161" s="170"/>
      <c r="S161" s="162">
        <v>155</v>
      </c>
      <c r="T161" s="162" t="s">
        <v>531</v>
      </c>
      <c r="U161" s="162" t="s">
        <v>532</v>
      </c>
      <c r="V161" s="170">
        <v>0</v>
      </c>
      <c r="W161" s="170"/>
      <c r="X161" s="170"/>
      <c r="Y161" s="170"/>
      <c r="Z161" s="242">
        <v>0.2</v>
      </c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24">
        <f>SUM(AL161:AT161)</f>
        <v>0</v>
      </c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218"/>
    </row>
    <row r="162" spans="2:79" ht="15.75" customHeight="1">
      <c r="B162" s="500"/>
      <c r="C162" s="614"/>
      <c r="D162" s="570" t="s">
        <v>144</v>
      </c>
      <c r="E162" s="493">
        <f>'PLAN INDICATIVO'!E162:E167</f>
        <v>5.001133616561385E-06</v>
      </c>
      <c r="F162" s="531" t="s">
        <v>145</v>
      </c>
      <c r="G162" s="531">
        <v>37</v>
      </c>
      <c r="H162" s="532" t="s">
        <v>183</v>
      </c>
      <c r="I162" s="532" t="s">
        <v>184</v>
      </c>
      <c r="J162" s="587">
        <v>0.6</v>
      </c>
      <c r="K162" s="587">
        <v>0.8</v>
      </c>
      <c r="L162" s="167"/>
      <c r="M162" s="167"/>
      <c r="N162" s="167"/>
      <c r="O162" s="167" t="s">
        <v>146</v>
      </c>
      <c r="P162" s="167" t="s">
        <v>147</v>
      </c>
      <c r="Q162" s="167"/>
      <c r="R162" s="167"/>
      <c r="S162" s="155">
        <v>156</v>
      </c>
      <c r="T162" s="155" t="s">
        <v>179</v>
      </c>
      <c r="U162" s="155" t="s">
        <v>178</v>
      </c>
      <c r="V162" s="243">
        <v>0</v>
      </c>
      <c r="W162" s="167"/>
      <c r="X162" s="167"/>
      <c r="Y162" s="167"/>
      <c r="Z162" s="167">
        <v>0</v>
      </c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86">
        <f>SUM(AM162:AU162)</f>
        <v>0</v>
      </c>
      <c r="AL162" s="87">
        <v>0</v>
      </c>
      <c r="AM162" s="87">
        <v>0</v>
      </c>
      <c r="AN162" s="87">
        <v>0</v>
      </c>
      <c r="AO162" s="87">
        <v>0</v>
      </c>
      <c r="AP162" s="87">
        <v>0</v>
      </c>
      <c r="AQ162" s="87">
        <v>0</v>
      </c>
      <c r="AR162" s="87">
        <v>0</v>
      </c>
      <c r="AS162" s="87">
        <v>0</v>
      </c>
      <c r="AT162" s="87">
        <v>0</v>
      </c>
      <c r="AU162" s="87">
        <v>0</v>
      </c>
      <c r="AV162" s="87">
        <v>0</v>
      </c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88"/>
    </row>
    <row r="163" spans="2:79" ht="30">
      <c r="B163" s="500"/>
      <c r="C163" s="614"/>
      <c r="D163" s="584"/>
      <c r="E163" s="493"/>
      <c r="F163" s="531"/>
      <c r="G163" s="531"/>
      <c r="H163" s="532"/>
      <c r="I163" s="532"/>
      <c r="J163" s="587"/>
      <c r="K163" s="587"/>
      <c r="L163" s="156"/>
      <c r="M163" s="156"/>
      <c r="N163" s="156"/>
      <c r="O163" s="156" t="s">
        <v>717</v>
      </c>
      <c r="P163" s="156" t="s">
        <v>308</v>
      </c>
      <c r="Q163" s="156"/>
      <c r="R163" s="156"/>
      <c r="S163" s="155">
        <v>157</v>
      </c>
      <c r="T163" s="155" t="s">
        <v>728</v>
      </c>
      <c r="U163" s="155" t="s">
        <v>727</v>
      </c>
      <c r="V163" s="244">
        <v>0.01</v>
      </c>
      <c r="W163" s="156"/>
      <c r="X163" s="156"/>
      <c r="Y163" s="156"/>
      <c r="Z163" s="156">
        <v>0</v>
      </c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26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28"/>
    </row>
    <row r="164" spans="2:79" ht="30">
      <c r="B164" s="500"/>
      <c r="C164" s="614"/>
      <c r="D164" s="571"/>
      <c r="E164" s="475"/>
      <c r="F164" s="476"/>
      <c r="G164" s="476"/>
      <c r="H164" s="463"/>
      <c r="I164" s="463"/>
      <c r="J164" s="463"/>
      <c r="K164" s="463"/>
      <c r="L164" s="144"/>
      <c r="M164" s="144"/>
      <c r="N164" s="144"/>
      <c r="O164" s="144" t="s">
        <v>149</v>
      </c>
      <c r="P164" s="144" t="s">
        <v>120</v>
      </c>
      <c r="Q164" s="144"/>
      <c r="R164" s="144"/>
      <c r="S164" s="149">
        <v>158</v>
      </c>
      <c r="T164" s="149" t="s">
        <v>177</v>
      </c>
      <c r="U164" s="149" t="s">
        <v>176</v>
      </c>
      <c r="V164" s="144">
        <v>0</v>
      </c>
      <c r="W164" s="144"/>
      <c r="X164" s="144"/>
      <c r="Y164" s="144"/>
      <c r="Z164" s="144">
        <v>0</v>
      </c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89">
        <f>SUM(AM164:AU164)</f>
        <v>6600000</v>
      </c>
      <c r="AL164" s="90">
        <v>0</v>
      </c>
      <c r="AM164" s="90">
        <v>0</v>
      </c>
      <c r="AN164" s="90">
        <v>0</v>
      </c>
      <c r="AO164" s="90">
        <v>0</v>
      </c>
      <c r="AP164" s="90">
        <v>6600000</v>
      </c>
      <c r="AQ164" s="90">
        <v>0</v>
      </c>
      <c r="AR164" s="90">
        <v>0</v>
      </c>
      <c r="AS164" s="90">
        <v>0</v>
      </c>
      <c r="AT164" s="90">
        <v>0</v>
      </c>
      <c r="AU164" s="90">
        <v>0</v>
      </c>
      <c r="AV164" s="90">
        <v>0</v>
      </c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91"/>
    </row>
    <row r="165" spans="2:79" ht="15.75">
      <c r="B165" s="500"/>
      <c r="C165" s="614"/>
      <c r="D165" s="571"/>
      <c r="E165" s="475"/>
      <c r="F165" s="476"/>
      <c r="G165" s="476"/>
      <c r="H165" s="463"/>
      <c r="I165" s="463"/>
      <c r="J165" s="463"/>
      <c r="K165" s="463"/>
      <c r="L165" s="144"/>
      <c r="M165" s="144"/>
      <c r="N165" s="144"/>
      <c r="O165" s="144" t="s">
        <v>152</v>
      </c>
      <c r="P165" s="144" t="s">
        <v>120</v>
      </c>
      <c r="Q165" s="144"/>
      <c r="R165" s="144"/>
      <c r="S165" s="149">
        <v>159</v>
      </c>
      <c r="T165" s="149" t="s">
        <v>177</v>
      </c>
      <c r="U165" s="149" t="s">
        <v>176</v>
      </c>
      <c r="V165" s="144">
        <v>0</v>
      </c>
      <c r="W165" s="144"/>
      <c r="X165" s="144"/>
      <c r="Y165" s="144"/>
      <c r="Z165" s="144">
        <v>0</v>
      </c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89">
        <f>SUM(AM165:AU165)</f>
        <v>0</v>
      </c>
      <c r="AL165" s="90">
        <v>0</v>
      </c>
      <c r="AM165" s="90">
        <v>0</v>
      </c>
      <c r="AN165" s="90">
        <v>0</v>
      </c>
      <c r="AO165" s="90">
        <v>0</v>
      </c>
      <c r="AP165" s="90">
        <v>0</v>
      </c>
      <c r="AQ165" s="90">
        <v>0</v>
      </c>
      <c r="AR165" s="90">
        <v>0</v>
      </c>
      <c r="AS165" s="90">
        <v>0</v>
      </c>
      <c r="AT165" s="90">
        <v>0</v>
      </c>
      <c r="AU165" s="90">
        <v>0</v>
      </c>
      <c r="AV165" s="90">
        <v>0</v>
      </c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91"/>
    </row>
    <row r="166" spans="2:79" ht="15.75">
      <c r="B166" s="500"/>
      <c r="C166" s="614"/>
      <c r="D166" s="571"/>
      <c r="E166" s="475"/>
      <c r="F166" s="476"/>
      <c r="G166" s="476"/>
      <c r="H166" s="463"/>
      <c r="I166" s="463"/>
      <c r="J166" s="463"/>
      <c r="K166" s="463"/>
      <c r="L166" s="144"/>
      <c r="M166" s="144"/>
      <c r="N166" s="144"/>
      <c r="O166" s="144" t="s">
        <v>153</v>
      </c>
      <c r="P166" s="144" t="s">
        <v>120</v>
      </c>
      <c r="Q166" s="144"/>
      <c r="R166" s="144"/>
      <c r="S166" s="149">
        <v>160</v>
      </c>
      <c r="T166" s="149" t="s">
        <v>177</v>
      </c>
      <c r="U166" s="149" t="s">
        <v>176</v>
      </c>
      <c r="V166" s="144">
        <v>0</v>
      </c>
      <c r="W166" s="144"/>
      <c r="X166" s="144"/>
      <c r="Y166" s="144"/>
      <c r="Z166" s="144">
        <v>0</v>
      </c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89">
        <f>SUM(AM166:AU166)</f>
        <v>12000000</v>
      </c>
      <c r="AL166" s="90">
        <v>0</v>
      </c>
      <c r="AM166" s="90">
        <v>0</v>
      </c>
      <c r="AN166" s="90">
        <v>0</v>
      </c>
      <c r="AO166" s="90">
        <v>0</v>
      </c>
      <c r="AP166" s="90">
        <v>12000000</v>
      </c>
      <c r="AQ166" s="90">
        <v>0</v>
      </c>
      <c r="AR166" s="90">
        <v>0</v>
      </c>
      <c r="AS166" s="90">
        <v>0</v>
      </c>
      <c r="AT166" s="90">
        <v>0</v>
      </c>
      <c r="AU166" s="90">
        <v>0</v>
      </c>
      <c r="AV166" s="90">
        <v>0</v>
      </c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91"/>
    </row>
    <row r="167" spans="2:79" ht="30.75" thickBot="1">
      <c r="B167" s="500"/>
      <c r="C167" s="614"/>
      <c r="D167" s="616"/>
      <c r="E167" s="530"/>
      <c r="F167" s="488"/>
      <c r="G167" s="488"/>
      <c r="H167" s="533"/>
      <c r="I167" s="533"/>
      <c r="J167" s="533"/>
      <c r="K167" s="533"/>
      <c r="L167" s="174"/>
      <c r="M167" s="174"/>
      <c r="N167" s="174"/>
      <c r="O167" s="174" t="s">
        <v>180</v>
      </c>
      <c r="P167" s="174" t="s">
        <v>120</v>
      </c>
      <c r="Q167" s="174"/>
      <c r="R167" s="174"/>
      <c r="S167" s="150">
        <v>161</v>
      </c>
      <c r="T167" s="150" t="s">
        <v>177</v>
      </c>
      <c r="U167" s="150" t="s">
        <v>176</v>
      </c>
      <c r="V167" s="174">
        <v>0</v>
      </c>
      <c r="W167" s="174"/>
      <c r="X167" s="174"/>
      <c r="Y167" s="174"/>
      <c r="Z167" s="174">
        <v>1</v>
      </c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11">
        <f>SUM(AM167:AU167)</f>
        <v>0</v>
      </c>
      <c r="AL167" s="112">
        <v>0</v>
      </c>
      <c r="AM167" s="112">
        <v>0</v>
      </c>
      <c r="AN167" s="112">
        <v>0</v>
      </c>
      <c r="AO167" s="112">
        <v>0</v>
      </c>
      <c r="AP167" s="112">
        <v>0</v>
      </c>
      <c r="AQ167" s="112">
        <v>0</v>
      </c>
      <c r="AR167" s="112">
        <v>0</v>
      </c>
      <c r="AS167" s="112">
        <v>0</v>
      </c>
      <c r="AT167" s="112">
        <v>0</v>
      </c>
      <c r="AU167" s="112">
        <v>0</v>
      </c>
      <c r="AV167" s="112">
        <v>0</v>
      </c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219"/>
    </row>
    <row r="168" spans="2:79" ht="31.5">
      <c r="B168" s="500"/>
      <c r="C168" s="614"/>
      <c r="D168" s="540" t="s">
        <v>534</v>
      </c>
      <c r="E168" s="464">
        <f>'PLAN INDICATIVO'!E168:E171</f>
        <v>3.0011336165613854E-06</v>
      </c>
      <c r="F168" s="472" t="s">
        <v>535</v>
      </c>
      <c r="G168" s="472">
        <v>38</v>
      </c>
      <c r="H168" s="474" t="s">
        <v>537</v>
      </c>
      <c r="I168" s="474" t="s">
        <v>538</v>
      </c>
      <c r="J168" s="474">
        <v>0</v>
      </c>
      <c r="K168" s="526">
        <v>8</v>
      </c>
      <c r="L168" s="184"/>
      <c r="M168" s="184"/>
      <c r="N168" s="184"/>
      <c r="O168" s="184" t="s">
        <v>541</v>
      </c>
      <c r="P168" s="184" t="s">
        <v>542</v>
      </c>
      <c r="Q168" s="184"/>
      <c r="R168" s="184"/>
      <c r="S168" s="178">
        <v>162</v>
      </c>
      <c r="T168" s="178" t="s">
        <v>539</v>
      </c>
      <c r="U168" s="178" t="s">
        <v>540</v>
      </c>
      <c r="V168" s="184">
        <v>0</v>
      </c>
      <c r="W168" s="184"/>
      <c r="X168" s="184"/>
      <c r="Y168" s="184"/>
      <c r="Z168" s="184">
        <v>0</v>
      </c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8">
        <f aca="true" t="shared" si="5" ref="AK168:AK182">SUM(AM168:AU168)</f>
        <v>675000</v>
      </c>
      <c r="AL168" s="189"/>
      <c r="AM168" s="189"/>
      <c r="AN168" s="189">
        <v>675000</v>
      </c>
      <c r="AO168" s="189"/>
      <c r="AP168" s="189"/>
      <c r="AQ168" s="189"/>
      <c r="AR168" s="189"/>
      <c r="AS168" s="189"/>
      <c r="AT168" s="189"/>
      <c r="AU168" s="189"/>
      <c r="AV168" s="189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184"/>
      <c r="BN168" s="184"/>
      <c r="BO168" s="184"/>
      <c r="BP168" s="184"/>
      <c r="BQ168" s="184"/>
      <c r="BR168" s="184"/>
      <c r="BS168" s="184"/>
      <c r="BT168" s="184"/>
      <c r="BU168" s="184"/>
      <c r="BV168" s="184"/>
      <c r="BW168" s="184"/>
      <c r="BX168" s="184"/>
      <c r="BY168" s="184"/>
      <c r="BZ168" s="184"/>
      <c r="CA168" s="190"/>
    </row>
    <row r="169" spans="2:79" ht="31.5">
      <c r="B169" s="500"/>
      <c r="C169" s="614"/>
      <c r="D169" s="491"/>
      <c r="E169" s="439"/>
      <c r="F169" s="473"/>
      <c r="G169" s="473"/>
      <c r="H169" s="446"/>
      <c r="I169" s="446"/>
      <c r="J169" s="446"/>
      <c r="K169" s="527"/>
      <c r="L169" s="185"/>
      <c r="M169" s="185"/>
      <c r="N169" s="185"/>
      <c r="O169" s="185" t="s">
        <v>543</v>
      </c>
      <c r="P169" s="185" t="s">
        <v>544</v>
      </c>
      <c r="Q169" s="185"/>
      <c r="R169" s="185"/>
      <c r="S169" s="186">
        <v>163</v>
      </c>
      <c r="T169" s="186" t="s">
        <v>539</v>
      </c>
      <c r="U169" s="186" t="s">
        <v>540</v>
      </c>
      <c r="V169" s="185">
        <v>0</v>
      </c>
      <c r="W169" s="185"/>
      <c r="X169" s="185"/>
      <c r="Y169" s="185"/>
      <c r="Z169" s="185">
        <v>0</v>
      </c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91">
        <f t="shared" si="5"/>
        <v>675000</v>
      </c>
      <c r="AL169" s="192"/>
      <c r="AM169" s="192"/>
      <c r="AN169" s="192">
        <v>675000</v>
      </c>
      <c r="AO169" s="192"/>
      <c r="AP169" s="192"/>
      <c r="AQ169" s="192"/>
      <c r="AR169" s="192"/>
      <c r="AS169" s="192"/>
      <c r="AT169" s="192"/>
      <c r="AU169" s="192"/>
      <c r="AV169" s="192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/>
      <c r="BX169" s="185"/>
      <c r="BY169" s="185"/>
      <c r="BZ169" s="185"/>
      <c r="CA169" s="193"/>
    </row>
    <row r="170" spans="2:79" ht="15.75" customHeight="1">
      <c r="B170" s="500"/>
      <c r="C170" s="614"/>
      <c r="D170" s="491"/>
      <c r="E170" s="439"/>
      <c r="F170" s="473"/>
      <c r="G170" s="473"/>
      <c r="H170" s="446"/>
      <c r="I170" s="446"/>
      <c r="J170" s="446"/>
      <c r="K170" s="527"/>
      <c r="L170" s="185"/>
      <c r="M170" s="185"/>
      <c r="N170" s="185"/>
      <c r="O170" s="185" t="s">
        <v>548</v>
      </c>
      <c r="P170" s="185" t="s">
        <v>549</v>
      </c>
      <c r="Q170" s="185"/>
      <c r="R170" s="185"/>
      <c r="S170" s="186">
        <v>164</v>
      </c>
      <c r="T170" s="186" t="s">
        <v>546</v>
      </c>
      <c r="U170" s="186" t="s">
        <v>547</v>
      </c>
      <c r="V170" s="185">
        <v>0</v>
      </c>
      <c r="W170" s="185"/>
      <c r="X170" s="185"/>
      <c r="Y170" s="185"/>
      <c r="Z170" s="185">
        <v>1</v>
      </c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91">
        <f t="shared" si="5"/>
        <v>2750000</v>
      </c>
      <c r="AL170" s="192"/>
      <c r="AM170" s="192"/>
      <c r="AN170" s="192">
        <v>2750000</v>
      </c>
      <c r="AO170" s="192"/>
      <c r="AP170" s="192"/>
      <c r="AQ170" s="192"/>
      <c r="AR170" s="192"/>
      <c r="AS170" s="192"/>
      <c r="AT170" s="192"/>
      <c r="AU170" s="192"/>
      <c r="AV170" s="192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93"/>
    </row>
    <row r="171" spans="2:79" ht="60.75" thickBot="1">
      <c r="B171" s="500"/>
      <c r="C171" s="614"/>
      <c r="D171" s="492"/>
      <c r="E171" s="465"/>
      <c r="F171" s="440"/>
      <c r="G171" s="382">
        <v>39</v>
      </c>
      <c r="H171" s="383" t="s">
        <v>551</v>
      </c>
      <c r="I171" s="383" t="s">
        <v>552</v>
      </c>
      <c r="J171" s="383">
        <v>0</v>
      </c>
      <c r="K171" s="397">
        <v>1</v>
      </c>
      <c r="L171" s="195"/>
      <c r="M171" s="195"/>
      <c r="N171" s="195"/>
      <c r="O171" s="195" t="s">
        <v>555</v>
      </c>
      <c r="P171" s="195" t="s">
        <v>556</v>
      </c>
      <c r="Q171" s="195"/>
      <c r="R171" s="195"/>
      <c r="S171" s="82">
        <v>165</v>
      </c>
      <c r="T171" s="82" t="s">
        <v>553</v>
      </c>
      <c r="U171" s="82" t="s">
        <v>554</v>
      </c>
      <c r="V171" s="195">
        <v>0</v>
      </c>
      <c r="W171" s="195"/>
      <c r="X171" s="195"/>
      <c r="Y171" s="195"/>
      <c r="Z171" s="195">
        <v>1</v>
      </c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6">
        <f t="shared" si="5"/>
        <v>2000000</v>
      </c>
      <c r="AL171" s="197"/>
      <c r="AM171" s="197"/>
      <c r="AN171" s="197">
        <v>2000000</v>
      </c>
      <c r="AO171" s="197"/>
      <c r="AP171" s="197"/>
      <c r="AQ171" s="197"/>
      <c r="AR171" s="197"/>
      <c r="AS171" s="197"/>
      <c r="AT171" s="197"/>
      <c r="AU171" s="197"/>
      <c r="AV171" s="197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8"/>
    </row>
    <row r="172" spans="2:79" ht="31.5" customHeight="1">
      <c r="B172" s="500"/>
      <c r="C172" s="614"/>
      <c r="D172" s="466" t="s">
        <v>557</v>
      </c>
      <c r="E172" s="522">
        <f>'PLAN INDICATIVO'!E172:E182</f>
        <v>1.0001133616561386E-05</v>
      </c>
      <c r="F172" s="529" t="s">
        <v>751</v>
      </c>
      <c r="G172" s="529">
        <v>40</v>
      </c>
      <c r="H172" s="453" t="s">
        <v>558</v>
      </c>
      <c r="I172" s="453" t="s">
        <v>559</v>
      </c>
      <c r="J172" s="453">
        <v>0</v>
      </c>
      <c r="K172" s="453">
        <v>14</v>
      </c>
      <c r="L172" s="199"/>
      <c r="M172" s="199"/>
      <c r="N172" s="199"/>
      <c r="O172" s="199" t="s">
        <v>562</v>
      </c>
      <c r="P172" s="199" t="s">
        <v>416</v>
      </c>
      <c r="Q172" s="199"/>
      <c r="R172" s="199"/>
      <c r="S172" s="200">
        <v>166</v>
      </c>
      <c r="T172" s="200" t="s">
        <v>560</v>
      </c>
      <c r="U172" s="200" t="s">
        <v>561</v>
      </c>
      <c r="V172" s="199">
        <v>0</v>
      </c>
      <c r="W172" s="199"/>
      <c r="X172" s="199"/>
      <c r="Y172" s="199"/>
      <c r="Z172" s="199">
        <v>0</v>
      </c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201">
        <f t="shared" si="5"/>
        <v>0</v>
      </c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203"/>
    </row>
    <row r="173" spans="2:79" ht="15.75">
      <c r="B173" s="500"/>
      <c r="C173" s="614"/>
      <c r="D173" s="467"/>
      <c r="E173" s="523"/>
      <c r="F173" s="447"/>
      <c r="G173" s="447"/>
      <c r="H173" s="452"/>
      <c r="I173" s="452"/>
      <c r="J173" s="452"/>
      <c r="K173" s="452"/>
      <c r="L173" s="164"/>
      <c r="M173" s="164"/>
      <c r="N173" s="164"/>
      <c r="O173" s="164" t="s">
        <v>564</v>
      </c>
      <c r="P173" s="164" t="s">
        <v>565</v>
      </c>
      <c r="Q173" s="164"/>
      <c r="R173" s="164"/>
      <c r="S173" s="166">
        <v>167</v>
      </c>
      <c r="T173" s="166"/>
      <c r="U173" s="166"/>
      <c r="V173" s="164">
        <v>0</v>
      </c>
      <c r="W173" s="164"/>
      <c r="X173" s="164"/>
      <c r="Y173" s="164"/>
      <c r="Z173" s="164">
        <v>0</v>
      </c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30">
        <f t="shared" si="5"/>
        <v>0</v>
      </c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32"/>
    </row>
    <row r="174" spans="2:79" ht="31.5">
      <c r="B174" s="500"/>
      <c r="C174" s="614"/>
      <c r="D174" s="467"/>
      <c r="E174" s="523"/>
      <c r="F174" s="447"/>
      <c r="G174" s="447"/>
      <c r="H174" s="452"/>
      <c r="I174" s="452"/>
      <c r="J174" s="452"/>
      <c r="K174" s="452"/>
      <c r="L174" s="164"/>
      <c r="M174" s="164"/>
      <c r="N174" s="164"/>
      <c r="O174" s="164" t="s">
        <v>568</v>
      </c>
      <c r="P174" s="164" t="s">
        <v>308</v>
      </c>
      <c r="Q174" s="164"/>
      <c r="R174" s="164"/>
      <c r="S174" s="166">
        <v>168</v>
      </c>
      <c r="T174" s="166" t="s">
        <v>560</v>
      </c>
      <c r="U174" s="166" t="s">
        <v>561</v>
      </c>
      <c r="V174" s="164">
        <v>0</v>
      </c>
      <c r="W174" s="164"/>
      <c r="X174" s="164"/>
      <c r="Y174" s="164"/>
      <c r="Z174" s="164">
        <v>0</v>
      </c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30">
        <f t="shared" si="5"/>
        <v>0</v>
      </c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32"/>
    </row>
    <row r="175" spans="2:79" ht="31.5">
      <c r="B175" s="500"/>
      <c r="C175" s="614"/>
      <c r="D175" s="467"/>
      <c r="E175" s="523"/>
      <c r="F175" s="447"/>
      <c r="G175" s="447"/>
      <c r="H175" s="452"/>
      <c r="I175" s="452"/>
      <c r="J175" s="452"/>
      <c r="K175" s="452"/>
      <c r="L175" s="164"/>
      <c r="M175" s="164"/>
      <c r="N175" s="164"/>
      <c r="O175" s="164" t="s">
        <v>570</v>
      </c>
      <c r="P175" s="164" t="s">
        <v>571</v>
      </c>
      <c r="Q175" s="164"/>
      <c r="R175" s="164"/>
      <c r="S175" s="166">
        <v>169</v>
      </c>
      <c r="T175" s="166" t="s">
        <v>560</v>
      </c>
      <c r="U175" s="166" t="s">
        <v>561</v>
      </c>
      <c r="V175" s="164">
        <v>0</v>
      </c>
      <c r="W175" s="164"/>
      <c r="X175" s="164"/>
      <c r="Y175" s="164"/>
      <c r="Z175" s="164">
        <v>0</v>
      </c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30">
        <f t="shared" si="5"/>
        <v>0</v>
      </c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32"/>
    </row>
    <row r="176" spans="2:79" ht="15.75">
      <c r="B176" s="500"/>
      <c r="C176" s="614"/>
      <c r="D176" s="467"/>
      <c r="E176" s="523"/>
      <c r="F176" s="447"/>
      <c r="G176" s="447"/>
      <c r="H176" s="452"/>
      <c r="I176" s="452"/>
      <c r="J176" s="452"/>
      <c r="K176" s="452"/>
      <c r="L176" s="164"/>
      <c r="M176" s="164"/>
      <c r="N176" s="164"/>
      <c r="O176" s="164" t="s">
        <v>574</v>
      </c>
      <c r="P176" s="164" t="s">
        <v>575</v>
      </c>
      <c r="Q176" s="164"/>
      <c r="R176" s="164"/>
      <c r="S176" s="166">
        <v>170</v>
      </c>
      <c r="T176" s="166" t="s">
        <v>572</v>
      </c>
      <c r="U176" s="166" t="s">
        <v>573</v>
      </c>
      <c r="V176" s="164">
        <v>0</v>
      </c>
      <c r="W176" s="164"/>
      <c r="X176" s="164"/>
      <c r="Y176" s="164"/>
      <c r="Z176" s="164">
        <v>0</v>
      </c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30">
        <f t="shared" si="5"/>
        <v>0</v>
      </c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32"/>
    </row>
    <row r="177" spans="2:79" ht="31.5">
      <c r="B177" s="500"/>
      <c r="C177" s="614"/>
      <c r="D177" s="467"/>
      <c r="E177" s="523"/>
      <c r="F177" s="447"/>
      <c r="G177" s="447"/>
      <c r="H177" s="452"/>
      <c r="I177" s="452"/>
      <c r="J177" s="452"/>
      <c r="K177" s="452"/>
      <c r="L177" s="164"/>
      <c r="M177" s="164"/>
      <c r="N177" s="164"/>
      <c r="O177" s="164" t="s">
        <v>576</v>
      </c>
      <c r="P177" s="164" t="s">
        <v>577</v>
      </c>
      <c r="Q177" s="164"/>
      <c r="R177" s="164"/>
      <c r="S177" s="166">
        <v>171</v>
      </c>
      <c r="T177" s="166" t="s">
        <v>560</v>
      </c>
      <c r="U177" s="166" t="s">
        <v>561</v>
      </c>
      <c r="V177" s="164">
        <v>1</v>
      </c>
      <c r="W177" s="164"/>
      <c r="X177" s="164"/>
      <c r="Y177" s="164"/>
      <c r="Z177" s="164">
        <v>1</v>
      </c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30">
        <f t="shared" si="5"/>
        <v>0</v>
      </c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32"/>
    </row>
    <row r="178" spans="2:79" ht="31.5">
      <c r="B178" s="500"/>
      <c r="C178" s="614"/>
      <c r="D178" s="467"/>
      <c r="E178" s="523"/>
      <c r="F178" s="447"/>
      <c r="G178" s="447"/>
      <c r="H178" s="452"/>
      <c r="I178" s="452"/>
      <c r="J178" s="452"/>
      <c r="K178" s="452"/>
      <c r="L178" s="164"/>
      <c r="M178" s="164"/>
      <c r="N178" s="164"/>
      <c r="O178" s="164" t="s">
        <v>579</v>
      </c>
      <c r="P178" s="164" t="s">
        <v>505</v>
      </c>
      <c r="Q178" s="164"/>
      <c r="R178" s="164"/>
      <c r="S178" s="166">
        <v>172</v>
      </c>
      <c r="T178" s="166" t="s">
        <v>560</v>
      </c>
      <c r="U178" s="166" t="s">
        <v>561</v>
      </c>
      <c r="V178" s="164">
        <v>0</v>
      </c>
      <c r="W178" s="164"/>
      <c r="X178" s="164"/>
      <c r="Y178" s="164"/>
      <c r="Z178" s="164">
        <v>1</v>
      </c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30">
        <f t="shared" si="5"/>
        <v>0</v>
      </c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32"/>
    </row>
    <row r="179" spans="2:79" ht="31.5">
      <c r="B179" s="500"/>
      <c r="C179" s="614"/>
      <c r="D179" s="467"/>
      <c r="E179" s="523"/>
      <c r="F179" s="447"/>
      <c r="G179" s="447"/>
      <c r="H179" s="452"/>
      <c r="I179" s="452"/>
      <c r="J179" s="452"/>
      <c r="K179" s="452"/>
      <c r="L179" s="164"/>
      <c r="M179" s="164"/>
      <c r="N179" s="164"/>
      <c r="O179" s="164" t="s">
        <v>580</v>
      </c>
      <c r="P179" s="164" t="s">
        <v>382</v>
      </c>
      <c r="Q179" s="164"/>
      <c r="R179" s="164"/>
      <c r="S179" s="166">
        <v>173</v>
      </c>
      <c r="T179" s="166" t="s">
        <v>560</v>
      </c>
      <c r="U179" s="166" t="s">
        <v>561</v>
      </c>
      <c r="V179" s="164">
        <v>0</v>
      </c>
      <c r="W179" s="164"/>
      <c r="X179" s="164"/>
      <c r="Y179" s="164"/>
      <c r="Z179" s="164">
        <v>1</v>
      </c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30">
        <f t="shared" si="5"/>
        <v>0</v>
      </c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32"/>
    </row>
    <row r="180" spans="2:79" ht="45">
      <c r="B180" s="500"/>
      <c r="C180" s="614"/>
      <c r="D180" s="467"/>
      <c r="E180" s="523"/>
      <c r="F180" s="447"/>
      <c r="G180" s="447"/>
      <c r="H180" s="452"/>
      <c r="I180" s="452"/>
      <c r="J180" s="452"/>
      <c r="K180" s="452"/>
      <c r="L180" s="164"/>
      <c r="M180" s="164"/>
      <c r="N180" s="164"/>
      <c r="O180" s="164" t="s">
        <v>581</v>
      </c>
      <c r="P180" s="164" t="s">
        <v>582</v>
      </c>
      <c r="Q180" s="164"/>
      <c r="R180" s="164"/>
      <c r="S180" s="166">
        <v>174</v>
      </c>
      <c r="T180" s="166" t="s">
        <v>560</v>
      </c>
      <c r="U180" s="166" t="s">
        <v>561</v>
      </c>
      <c r="V180" s="164">
        <v>0</v>
      </c>
      <c r="W180" s="164"/>
      <c r="X180" s="164"/>
      <c r="Y180" s="164"/>
      <c r="Z180" s="164">
        <v>1</v>
      </c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30">
        <f t="shared" si="5"/>
        <v>0</v>
      </c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32"/>
    </row>
    <row r="181" spans="2:79" ht="31.5">
      <c r="B181" s="500"/>
      <c r="C181" s="614"/>
      <c r="D181" s="467"/>
      <c r="E181" s="523"/>
      <c r="F181" s="447"/>
      <c r="G181" s="447"/>
      <c r="H181" s="452"/>
      <c r="I181" s="452"/>
      <c r="J181" s="452"/>
      <c r="K181" s="452"/>
      <c r="L181" s="164"/>
      <c r="M181" s="164"/>
      <c r="N181" s="164"/>
      <c r="O181" s="164" t="s">
        <v>583</v>
      </c>
      <c r="P181" s="164" t="s">
        <v>584</v>
      </c>
      <c r="Q181" s="164"/>
      <c r="R181" s="164"/>
      <c r="S181" s="166">
        <v>175</v>
      </c>
      <c r="T181" s="166" t="s">
        <v>560</v>
      </c>
      <c r="U181" s="166" t="s">
        <v>561</v>
      </c>
      <c r="V181" s="164">
        <v>0</v>
      </c>
      <c r="W181" s="164"/>
      <c r="X181" s="164"/>
      <c r="Y181" s="164"/>
      <c r="Z181" s="164">
        <v>0</v>
      </c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30">
        <f t="shared" si="5"/>
        <v>0</v>
      </c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32"/>
    </row>
    <row r="182" spans="2:79" ht="32.25" thickBot="1">
      <c r="B182" s="500"/>
      <c r="C182" s="614"/>
      <c r="D182" s="528"/>
      <c r="E182" s="524"/>
      <c r="F182" s="448"/>
      <c r="G182" s="448"/>
      <c r="H182" s="521"/>
      <c r="I182" s="521"/>
      <c r="J182" s="521"/>
      <c r="K182" s="521"/>
      <c r="L182" s="133"/>
      <c r="M182" s="133"/>
      <c r="N182" s="133"/>
      <c r="O182" s="133" t="s">
        <v>585</v>
      </c>
      <c r="P182" s="133" t="s">
        <v>586</v>
      </c>
      <c r="Q182" s="133"/>
      <c r="R182" s="133"/>
      <c r="S182" s="208">
        <v>176</v>
      </c>
      <c r="T182" s="208" t="s">
        <v>560</v>
      </c>
      <c r="U182" s="208" t="s">
        <v>561</v>
      </c>
      <c r="V182" s="133">
        <v>0</v>
      </c>
      <c r="W182" s="133"/>
      <c r="X182" s="133"/>
      <c r="Y182" s="133"/>
      <c r="Z182" s="133">
        <v>0</v>
      </c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209">
        <f t="shared" si="5"/>
        <v>0</v>
      </c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211"/>
    </row>
    <row r="183" spans="2:79" ht="30" customHeight="1">
      <c r="B183" s="500"/>
      <c r="C183" s="614"/>
      <c r="D183" s="517" t="s">
        <v>587</v>
      </c>
      <c r="E183" s="519">
        <f>'PLAN INDICATIVO'!E183:E184</f>
        <v>1.0011336165613853E-06</v>
      </c>
      <c r="F183" s="484" t="s">
        <v>588</v>
      </c>
      <c r="G183" s="484">
        <v>41</v>
      </c>
      <c r="H183" s="512" t="s">
        <v>665</v>
      </c>
      <c r="I183" s="512" t="s">
        <v>590</v>
      </c>
      <c r="J183" s="512">
        <v>0</v>
      </c>
      <c r="K183" s="525">
        <v>1</v>
      </c>
      <c r="L183" s="158"/>
      <c r="M183" s="158"/>
      <c r="N183" s="158"/>
      <c r="O183" s="158" t="s">
        <v>593</v>
      </c>
      <c r="P183" s="158" t="s">
        <v>594</v>
      </c>
      <c r="Q183" s="158"/>
      <c r="R183" s="158"/>
      <c r="S183" s="160">
        <v>177</v>
      </c>
      <c r="T183" s="160" t="s">
        <v>591</v>
      </c>
      <c r="U183" s="160" t="s">
        <v>592</v>
      </c>
      <c r="V183" s="158">
        <v>0</v>
      </c>
      <c r="W183" s="158"/>
      <c r="X183" s="158"/>
      <c r="Y183" s="158"/>
      <c r="Z183" s="158">
        <v>0</v>
      </c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17">
        <f>SUM(AM183:AU183)</f>
        <v>0</v>
      </c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214"/>
    </row>
    <row r="184" spans="2:79" ht="30.75" thickBot="1">
      <c r="B184" s="500"/>
      <c r="C184" s="614"/>
      <c r="D184" s="611"/>
      <c r="E184" s="520"/>
      <c r="F184" s="486"/>
      <c r="G184" s="486"/>
      <c r="H184" s="513"/>
      <c r="I184" s="513"/>
      <c r="J184" s="513"/>
      <c r="K184" s="513"/>
      <c r="L184" s="170"/>
      <c r="M184" s="170"/>
      <c r="N184" s="170"/>
      <c r="O184" s="170" t="s">
        <v>595</v>
      </c>
      <c r="P184" s="170" t="s">
        <v>596</v>
      </c>
      <c r="Q184" s="170"/>
      <c r="R184" s="170"/>
      <c r="S184" s="162">
        <v>178</v>
      </c>
      <c r="T184" s="162" t="s">
        <v>591</v>
      </c>
      <c r="U184" s="162" t="s">
        <v>592</v>
      </c>
      <c r="V184" s="170">
        <v>0</v>
      </c>
      <c r="W184" s="170"/>
      <c r="X184" s="170"/>
      <c r="Y184" s="170"/>
      <c r="Z184" s="242">
        <v>0.05</v>
      </c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24">
        <f>SUM(AM184:AU184)</f>
        <v>0</v>
      </c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218"/>
    </row>
    <row r="185" spans="2:79" ht="31.5" customHeight="1">
      <c r="B185" s="500"/>
      <c r="C185" s="614"/>
      <c r="D185" s="610" t="s">
        <v>597</v>
      </c>
      <c r="E185" s="493">
        <f>'PLAN INDICATIVO'!E185:E187</f>
        <v>2.0011336165613852E-06</v>
      </c>
      <c r="F185" s="509" t="s">
        <v>598</v>
      </c>
      <c r="G185" s="509">
        <v>42</v>
      </c>
      <c r="H185" s="495" t="s">
        <v>599</v>
      </c>
      <c r="I185" s="495" t="s">
        <v>600</v>
      </c>
      <c r="J185" s="514">
        <v>0</v>
      </c>
      <c r="K185" s="495">
        <v>1</v>
      </c>
      <c r="L185" s="167"/>
      <c r="M185" s="167"/>
      <c r="N185" s="167"/>
      <c r="O185" s="168" t="s">
        <v>602</v>
      </c>
      <c r="P185" s="168" t="s">
        <v>603</v>
      </c>
      <c r="Q185" s="167"/>
      <c r="R185" s="167"/>
      <c r="S185" s="155">
        <v>179</v>
      </c>
      <c r="T185" s="151" t="s">
        <v>735</v>
      </c>
      <c r="U185" s="151" t="s">
        <v>601</v>
      </c>
      <c r="V185" s="168">
        <v>0</v>
      </c>
      <c r="W185" s="167"/>
      <c r="X185" s="167"/>
      <c r="Y185" s="167"/>
      <c r="Z185" s="168">
        <v>1</v>
      </c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86">
        <f>SUM(AM185:AU185)</f>
        <v>0</v>
      </c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88"/>
    </row>
    <row r="186" spans="2:79" ht="31.5">
      <c r="B186" s="500"/>
      <c r="C186" s="614"/>
      <c r="D186" s="507"/>
      <c r="E186" s="475"/>
      <c r="F186" s="510"/>
      <c r="G186" s="510"/>
      <c r="H186" s="496"/>
      <c r="I186" s="496"/>
      <c r="J186" s="515"/>
      <c r="K186" s="496"/>
      <c r="L186" s="144"/>
      <c r="M186" s="144"/>
      <c r="N186" s="144"/>
      <c r="O186" s="146" t="s">
        <v>605</v>
      </c>
      <c r="P186" s="146" t="s">
        <v>606</v>
      </c>
      <c r="Q186" s="144"/>
      <c r="R186" s="144"/>
      <c r="S186" s="149">
        <v>180</v>
      </c>
      <c r="T186" s="152" t="s">
        <v>736</v>
      </c>
      <c r="U186" s="152" t="s">
        <v>604</v>
      </c>
      <c r="V186" s="146">
        <v>0</v>
      </c>
      <c r="W186" s="144"/>
      <c r="X186" s="144"/>
      <c r="Y186" s="144"/>
      <c r="Z186" s="146">
        <v>1</v>
      </c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89">
        <f>SUM(AM186:AU186)</f>
        <v>0</v>
      </c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91"/>
    </row>
    <row r="187" spans="2:79" ht="32.25" thickBot="1">
      <c r="B187" s="501"/>
      <c r="C187" s="615"/>
      <c r="D187" s="508"/>
      <c r="E187" s="494"/>
      <c r="F187" s="511"/>
      <c r="G187" s="511"/>
      <c r="H187" s="497"/>
      <c r="I187" s="497"/>
      <c r="J187" s="516"/>
      <c r="K187" s="497"/>
      <c r="L187" s="174"/>
      <c r="M187" s="174"/>
      <c r="N187" s="174"/>
      <c r="O187" s="147" t="s">
        <v>608</v>
      </c>
      <c r="P187" s="147" t="s">
        <v>111</v>
      </c>
      <c r="Q187" s="174"/>
      <c r="R187" s="174"/>
      <c r="S187" s="173">
        <v>181</v>
      </c>
      <c r="T187" s="153" t="s">
        <v>737</v>
      </c>
      <c r="U187" s="153" t="s">
        <v>607</v>
      </c>
      <c r="V187" s="147">
        <v>0</v>
      </c>
      <c r="W187" s="174"/>
      <c r="X187" s="174"/>
      <c r="Y187" s="174"/>
      <c r="Z187" s="147">
        <v>3</v>
      </c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11">
        <f>SUM(AM187:AU187)</f>
        <v>0</v>
      </c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  <c r="BW187" s="174"/>
      <c r="BX187" s="174"/>
      <c r="BY187" s="174"/>
      <c r="BZ187" s="174"/>
      <c r="CA187" s="219"/>
    </row>
  </sheetData>
  <sheetProtection/>
  <mergeCells count="235">
    <mergeCell ref="K117:K119"/>
    <mergeCell ref="J117:J119"/>
    <mergeCell ref="I117:I119"/>
    <mergeCell ref="B7:B106"/>
    <mergeCell ref="C7:C106"/>
    <mergeCell ref="D7:D16"/>
    <mergeCell ref="E7:E16"/>
    <mergeCell ref="F15:F16"/>
    <mergeCell ref="D17:D33"/>
    <mergeCell ref="E17:E33"/>
    <mergeCell ref="D64:D71"/>
    <mergeCell ref="E64:E71"/>
    <mergeCell ref="F64:F71"/>
    <mergeCell ref="D34:D39"/>
    <mergeCell ref="E34:E39"/>
    <mergeCell ref="D40:D63"/>
    <mergeCell ref="E40:E63"/>
    <mergeCell ref="C127:C149"/>
    <mergeCell ref="D127:D141"/>
    <mergeCell ref="E127:E141"/>
    <mergeCell ref="F127:F134"/>
    <mergeCell ref="F135:F138"/>
    <mergeCell ref="F112:F123"/>
    <mergeCell ref="D124:D126"/>
    <mergeCell ref="E124:E126"/>
    <mergeCell ref="D112:D123"/>
    <mergeCell ref="E112:E123"/>
    <mergeCell ref="B107:B126"/>
    <mergeCell ref="C107:C126"/>
    <mergeCell ref="D107:D111"/>
    <mergeCell ref="E107:E111"/>
    <mergeCell ref="F107:F111"/>
    <mergeCell ref="B150:B156"/>
    <mergeCell ref="C150:C156"/>
    <mergeCell ref="D150:D156"/>
    <mergeCell ref="E150:E156"/>
    <mergeCell ref="F155:F156"/>
    <mergeCell ref="B127:B149"/>
    <mergeCell ref="E168:E171"/>
    <mergeCell ref="D172:D182"/>
    <mergeCell ref="E172:E182"/>
    <mergeCell ref="F139:F140"/>
    <mergeCell ref="D142:D149"/>
    <mergeCell ref="E142:E149"/>
    <mergeCell ref="F142:F149"/>
    <mergeCell ref="F150:F153"/>
    <mergeCell ref="F168:F171"/>
    <mergeCell ref="D183:D184"/>
    <mergeCell ref="E183:E184"/>
    <mergeCell ref="F183:F184"/>
    <mergeCell ref="B157:B187"/>
    <mergeCell ref="C157:C187"/>
    <mergeCell ref="D157:D161"/>
    <mergeCell ref="E157:E161"/>
    <mergeCell ref="D162:D167"/>
    <mergeCell ref="E162:E167"/>
    <mergeCell ref="D168:D171"/>
    <mergeCell ref="D185:D187"/>
    <mergeCell ref="E185:E187"/>
    <mergeCell ref="F185:F187"/>
    <mergeCell ref="G15:G16"/>
    <mergeCell ref="H15:H16"/>
    <mergeCell ref="G95:G103"/>
    <mergeCell ref="H95:H103"/>
    <mergeCell ref="G120:G123"/>
    <mergeCell ref="H120:H123"/>
    <mergeCell ref="F162:F167"/>
    <mergeCell ref="F172:F182"/>
    <mergeCell ref="J34:J39"/>
    <mergeCell ref="J50:J63"/>
    <mergeCell ref="G73:G84"/>
    <mergeCell ref="H73:H84"/>
    <mergeCell ref="F158:F160"/>
    <mergeCell ref="F124:F126"/>
    <mergeCell ref="H117:H119"/>
    <mergeCell ref="J73:J84"/>
    <mergeCell ref="J86:J91"/>
    <mergeCell ref="J15:J16"/>
    <mergeCell ref="K15:K16"/>
    <mergeCell ref="H17:H19"/>
    <mergeCell ref="I17:I19"/>
    <mergeCell ref="J17:J19"/>
    <mergeCell ref="K17:K19"/>
    <mergeCell ref="I15:I16"/>
    <mergeCell ref="J21:J28"/>
    <mergeCell ref="K21:K28"/>
    <mergeCell ref="G34:G39"/>
    <mergeCell ref="H34:H39"/>
    <mergeCell ref="I34:I39"/>
    <mergeCell ref="K34:K39"/>
    <mergeCell ref="K30:K33"/>
    <mergeCell ref="J30:J33"/>
    <mergeCell ref="K73:K84"/>
    <mergeCell ref="G40:G49"/>
    <mergeCell ref="H40:H49"/>
    <mergeCell ref="I40:I49"/>
    <mergeCell ref="J40:J49"/>
    <mergeCell ref="K40:K49"/>
    <mergeCell ref="G64:G68"/>
    <mergeCell ref="K50:K63"/>
    <mergeCell ref="I73:I84"/>
    <mergeCell ref="I64:I68"/>
    <mergeCell ref="K86:K91"/>
    <mergeCell ref="G92:G94"/>
    <mergeCell ref="H92:H94"/>
    <mergeCell ref="I92:I94"/>
    <mergeCell ref="J92:J94"/>
    <mergeCell ref="K92:K94"/>
    <mergeCell ref="I95:I103"/>
    <mergeCell ref="J95:J103"/>
    <mergeCell ref="K95:K103"/>
    <mergeCell ref="E72:E106"/>
    <mergeCell ref="F72:F106"/>
    <mergeCell ref="G86:G91"/>
    <mergeCell ref="H86:H91"/>
    <mergeCell ref="I86:I91"/>
    <mergeCell ref="G105:G106"/>
    <mergeCell ref="H105:H106"/>
    <mergeCell ref="I105:I106"/>
    <mergeCell ref="J105:J106"/>
    <mergeCell ref="K105:K106"/>
    <mergeCell ref="G107:G110"/>
    <mergeCell ref="H107:H110"/>
    <mergeCell ref="I107:I110"/>
    <mergeCell ref="J107:J110"/>
    <mergeCell ref="K107:K110"/>
    <mergeCell ref="I120:I123"/>
    <mergeCell ref="J120:J123"/>
    <mergeCell ref="K120:K123"/>
    <mergeCell ref="G124:G126"/>
    <mergeCell ref="H124:H126"/>
    <mergeCell ref="I124:I126"/>
    <mergeCell ref="J124:J126"/>
    <mergeCell ref="K124:K126"/>
    <mergeCell ref="H127:H130"/>
    <mergeCell ref="I127:I130"/>
    <mergeCell ref="J127:J130"/>
    <mergeCell ref="K127:K130"/>
    <mergeCell ref="G131:G134"/>
    <mergeCell ref="H131:H134"/>
    <mergeCell ref="I131:I134"/>
    <mergeCell ref="J131:J134"/>
    <mergeCell ref="K131:K134"/>
    <mergeCell ref="K135:K140"/>
    <mergeCell ref="G142:G149"/>
    <mergeCell ref="H142:H149"/>
    <mergeCell ref="I142:I149"/>
    <mergeCell ref="J142:J149"/>
    <mergeCell ref="K142:K149"/>
    <mergeCell ref="K150:K156"/>
    <mergeCell ref="G162:G167"/>
    <mergeCell ref="H162:H167"/>
    <mergeCell ref="I162:I167"/>
    <mergeCell ref="J162:J167"/>
    <mergeCell ref="K162:K167"/>
    <mergeCell ref="K157:K161"/>
    <mergeCell ref="J157:J161"/>
    <mergeCell ref="I157:I161"/>
    <mergeCell ref="H157:H161"/>
    <mergeCell ref="K168:K170"/>
    <mergeCell ref="G172:G182"/>
    <mergeCell ref="H172:H182"/>
    <mergeCell ref="I172:I182"/>
    <mergeCell ref="J172:J182"/>
    <mergeCell ref="K172:K182"/>
    <mergeCell ref="B2:CA2"/>
    <mergeCell ref="B3:CA3"/>
    <mergeCell ref="B4:CA4"/>
    <mergeCell ref="B5:CA5"/>
    <mergeCell ref="G183:G184"/>
    <mergeCell ref="H183:H184"/>
    <mergeCell ref="I183:I184"/>
    <mergeCell ref="J183:J184"/>
    <mergeCell ref="K183:K184"/>
    <mergeCell ref="D72:D106"/>
    <mergeCell ref="G185:G187"/>
    <mergeCell ref="H185:H187"/>
    <mergeCell ref="I185:I187"/>
    <mergeCell ref="J185:J187"/>
    <mergeCell ref="K185:K187"/>
    <mergeCell ref="G117:G119"/>
    <mergeCell ref="G168:G170"/>
    <mergeCell ref="H168:H170"/>
    <mergeCell ref="I168:I170"/>
    <mergeCell ref="J168:J170"/>
    <mergeCell ref="G50:G63"/>
    <mergeCell ref="H50:H63"/>
    <mergeCell ref="I50:I63"/>
    <mergeCell ref="F17:F29"/>
    <mergeCell ref="F40:F63"/>
    <mergeCell ref="G21:G28"/>
    <mergeCell ref="H21:H28"/>
    <mergeCell ref="I21:I28"/>
    <mergeCell ref="G17:G19"/>
    <mergeCell ref="F34:F37"/>
    <mergeCell ref="K112:K116"/>
    <mergeCell ref="F38:F39"/>
    <mergeCell ref="H69:H71"/>
    <mergeCell ref="G69:G71"/>
    <mergeCell ref="I69:I71"/>
    <mergeCell ref="K69:K71"/>
    <mergeCell ref="J69:J71"/>
    <mergeCell ref="H64:H68"/>
    <mergeCell ref="K64:K68"/>
    <mergeCell ref="J64:J68"/>
    <mergeCell ref="J112:J116"/>
    <mergeCell ref="J150:J156"/>
    <mergeCell ref="G135:G140"/>
    <mergeCell ref="H135:H140"/>
    <mergeCell ref="I135:I140"/>
    <mergeCell ref="J135:J140"/>
    <mergeCell ref="G150:G156"/>
    <mergeCell ref="H150:H156"/>
    <mergeCell ref="I150:I156"/>
    <mergeCell ref="G127:G130"/>
    <mergeCell ref="F7:F11"/>
    <mergeCell ref="F12:F14"/>
    <mergeCell ref="G157:G161"/>
    <mergeCell ref="G112:G116"/>
    <mergeCell ref="H112:H116"/>
    <mergeCell ref="I112:I116"/>
    <mergeCell ref="F30:F33"/>
    <mergeCell ref="I30:I33"/>
    <mergeCell ref="H30:H33"/>
    <mergeCell ref="G30:G33"/>
    <mergeCell ref="G8:G10"/>
    <mergeCell ref="H8:H10"/>
    <mergeCell ref="I8:I10"/>
    <mergeCell ref="J8:J10"/>
    <mergeCell ref="K8:K10"/>
    <mergeCell ref="H12:H14"/>
    <mergeCell ref="I12:I14"/>
    <mergeCell ref="J12:J14"/>
    <mergeCell ref="K12:K14"/>
    <mergeCell ref="G12:G14"/>
  </mergeCells>
  <printOptions/>
  <pageMargins left="0.7" right="0.7" top="0.75" bottom="0.75" header="0.3" footer="0.3"/>
  <pageSetup horizontalDpi="600" verticalDpi="600" orientation="portrait" scale="1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tabColor rgb="FFFFFF00"/>
  </sheetPr>
  <dimension ref="B1:AK17"/>
  <sheetViews>
    <sheetView tabSelected="1" zoomScale="70" zoomScaleNormal="70" zoomScalePageLayoutView="0" workbookViewId="0" topLeftCell="A1">
      <selection activeCell="A2" sqref="A2:IV2"/>
    </sheetView>
  </sheetViews>
  <sheetFormatPr defaultColWidth="11.421875" defaultRowHeight="15"/>
  <cols>
    <col min="1" max="1" width="4.57421875" style="19" customWidth="1"/>
    <col min="2" max="2" width="21.57421875" style="79" bestFit="1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19.28125" style="80" customWidth="1"/>
    <col min="9" max="9" width="18.57421875" style="80" bestFit="1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837</v>
      </c>
      <c r="C2" s="666"/>
      <c r="D2" s="666"/>
      <c r="E2" s="666"/>
      <c r="F2" s="666"/>
      <c r="G2" s="666"/>
      <c r="H2" s="667"/>
      <c r="I2" s="668" t="s">
        <v>853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854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599</v>
      </c>
      <c r="D6" s="630"/>
      <c r="E6" s="630"/>
      <c r="F6" s="630"/>
      <c r="G6" s="630"/>
      <c r="H6" s="630"/>
      <c r="I6" s="26" t="s">
        <v>600</v>
      </c>
      <c r="J6" s="27">
        <v>0</v>
      </c>
      <c r="K6" s="28">
        <v>1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601</v>
      </c>
      <c r="C9" s="50"/>
      <c r="D9" s="51"/>
      <c r="E9" s="51"/>
      <c r="F9" s="52"/>
      <c r="G9" s="51"/>
      <c r="H9" s="53" t="s">
        <v>602</v>
      </c>
      <c r="I9" s="53" t="s">
        <v>603</v>
      </c>
      <c r="J9" s="53">
        <v>0</v>
      </c>
      <c r="K9" s="54">
        <v>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604</v>
      </c>
      <c r="C12" s="50"/>
      <c r="D12" s="51"/>
      <c r="E12" s="51"/>
      <c r="F12" s="66"/>
      <c r="G12" s="51"/>
      <c r="H12" s="67" t="s">
        <v>605</v>
      </c>
      <c r="I12" s="68" t="s">
        <v>606</v>
      </c>
      <c r="J12" s="53">
        <v>0</v>
      </c>
      <c r="K12" s="69">
        <v>1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7" ht="4.5" customHeight="1" thickBot="1">
      <c r="B13" s="620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2"/>
      <c r="AK13" s="76"/>
    </row>
    <row r="14" spans="2:36" ht="4.5" customHeight="1" thickBot="1">
      <c r="B14" s="631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3"/>
    </row>
    <row r="15" spans="2:36" ht="108" customHeight="1" thickBot="1">
      <c r="B15" s="37" t="s">
        <v>58</v>
      </c>
      <c r="C15" s="38" t="s">
        <v>92</v>
      </c>
      <c r="D15" s="38" t="s">
        <v>59</v>
      </c>
      <c r="E15" s="38" t="s">
        <v>72</v>
      </c>
      <c r="F15" s="38" t="s">
        <v>73</v>
      </c>
      <c r="G15" s="38" t="s">
        <v>74</v>
      </c>
      <c r="H15" s="39" t="s">
        <v>104</v>
      </c>
      <c r="I15" s="40" t="s">
        <v>93</v>
      </c>
      <c r="J15" s="41"/>
      <c r="K15" s="41"/>
      <c r="L15" s="41"/>
      <c r="M15" s="41"/>
      <c r="N15" s="42"/>
      <c r="O15" s="43">
        <f>SUM(O16:O16)</f>
        <v>0</v>
      </c>
      <c r="P15" s="44">
        <f>SUM(P16:P16)</f>
        <v>0</v>
      </c>
      <c r="Q15" s="45">
        <f aca="true" t="shared" si="3" ref="Q15:AA15">SUM(Q16:Q16)</f>
        <v>0</v>
      </c>
      <c r="R15" s="44">
        <f t="shared" si="3"/>
        <v>0</v>
      </c>
      <c r="S15" s="45">
        <f t="shared" si="3"/>
        <v>0</v>
      </c>
      <c r="T15" s="44">
        <f t="shared" si="3"/>
        <v>0</v>
      </c>
      <c r="U15" s="45">
        <f t="shared" si="3"/>
        <v>0</v>
      </c>
      <c r="V15" s="44">
        <f t="shared" si="3"/>
        <v>0</v>
      </c>
      <c r="W15" s="45">
        <f t="shared" si="3"/>
        <v>0</v>
      </c>
      <c r="X15" s="44">
        <f t="shared" si="3"/>
        <v>0</v>
      </c>
      <c r="Y15" s="45">
        <f t="shared" si="3"/>
        <v>0</v>
      </c>
      <c r="Z15" s="44">
        <f t="shared" si="3"/>
        <v>0</v>
      </c>
      <c r="AA15" s="45">
        <f t="shared" si="3"/>
        <v>0</v>
      </c>
      <c r="AB15" s="44">
        <f>SUM(AB16:AB16)</f>
        <v>0</v>
      </c>
      <c r="AC15" s="45">
        <f>SUM(AC16:AC16)</f>
        <v>0</v>
      </c>
      <c r="AD15" s="44">
        <f>SUM(AD16:AD16)</f>
        <v>0</v>
      </c>
      <c r="AE15" s="45">
        <f>SUM(O15,Q15,S15,U15,W15,Y15,AA15,AC15)</f>
        <v>0</v>
      </c>
      <c r="AF15" s="44">
        <f>SUM(P15,R15,T15,V15,X15,Z15,AB15,AD15)</f>
        <v>0</v>
      </c>
      <c r="AG15" s="46">
        <f>SUM(AG16:AG16)</f>
        <v>0</v>
      </c>
      <c r="AH15" s="47"/>
      <c r="AI15" s="47"/>
      <c r="AJ15" s="48"/>
    </row>
    <row r="16" spans="2:36" ht="108" customHeight="1" thickBot="1">
      <c r="B16" s="49" t="s">
        <v>607</v>
      </c>
      <c r="C16" s="50"/>
      <c r="D16" s="51"/>
      <c r="E16" s="51"/>
      <c r="F16" s="52"/>
      <c r="G16" s="51"/>
      <c r="H16" s="53" t="s">
        <v>608</v>
      </c>
      <c r="I16" s="53" t="s">
        <v>111</v>
      </c>
      <c r="J16" s="53">
        <v>0</v>
      </c>
      <c r="K16" s="54">
        <v>12</v>
      </c>
      <c r="L16" s="55"/>
      <c r="M16" s="55"/>
      <c r="N16" s="56"/>
      <c r="O16" s="57"/>
      <c r="P16" s="58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61"/>
      <c r="AG16" s="62"/>
      <c r="AH16" s="63"/>
      <c r="AI16" s="63"/>
      <c r="AJ16" s="64"/>
    </row>
    <row r="17" spans="2:36" ht="4.5" customHeight="1" thickBot="1">
      <c r="B17" s="620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2"/>
    </row>
  </sheetData>
  <sheetProtection/>
  <mergeCells count="36">
    <mergeCell ref="L4:L5"/>
    <mergeCell ref="B2:H2"/>
    <mergeCell ref="I2:N2"/>
    <mergeCell ref="O2:Q2"/>
    <mergeCell ref="R2:T2"/>
    <mergeCell ref="U2:AJ2"/>
    <mergeCell ref="U4:V4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B13:AJ13"/>
    <mergeCell ref="B14:AJ14"/>
    <mergeCell ref="B17:AJ17"/>
    <mergeCell ref="AH4:AH5"/>
    <mergeCell ref="AI4:AI5"/>
    <mergeCell ref="AJ4:AJ5"/>
    <mergeCell ref="C6:H6"/>
    <mergeCell ref="B7:AJ7"/>
    <mergeCell ref="B10:AJ10"/>
    <mergeCell ref="W4:X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F0"/>
  </sheetPr>
  <dimension ref="B1:AK63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21.140625" style="80" customWidth="1"/>
    <col min="9" max="9" width="22.851562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781</v>
      </c>
      <c r="C2" s="666"/>
      <c r="D2" s="666"/>
      <c r="E2" s="666"/>
      <c r="F2" s="666"/>
      <c r="G2" s="666"/>
      <c r="H2" s="667"/>
      <c r="I2" s="668" t="s">
        <v>782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783</v>
      </c>
      <c r="C3" s="657"/>
      <c r="D3" s="658"/>
      <c r="E3" s="20"/>
      <c r="F3" s="657" t="s">
        <v>784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197</v>
      </c>
      <c r="D6" s="630"/>
      <c r="E6" s="630"/>
      <c r="F6" s="630"/>
      <c r="G6" s="630"/>
      <c r="H6" s="630"/>
      <c r="I6" s="26" t="s">
        <v>198</v>
      </c>
      <c r="J6" s="403">
        <v>0.8</v>
      </c>
      <c r="K6" s="404">
        <v>0.9</v>
      </c>
      <c r="L6" s="28"/>
      <c r="M6" s="29"/>
      <c r="N6" s="30"/>
      <c r="O6" s="31" t="e">
        <f>O8+#REF!</f>
        <v>#REF!</v>
      </c>
      <c r="P6" s="32" t="e">
        <f>P8+#REF!</f>
        <v>#REF!</v>
      </c>
      <c r="Q6" s="32" t="e">
        <f>Q8+#REF!</f>
        <v>#REF!</v>
      </c>
      <c r="R6" s="32" t="e">
        <f>R8+#REF!</f>
        <v>#REF!</v>
      </c>
      <c r="S6" s="32" t="e">
        <f>S8+#REF!</f>
        <v>#REF!</v>
      </c>
      <c r="T6" s="32" t="e">
        <f>T8+#REF!</f>
        <v>#REF!</v>
      </c>
      <c r="U6" s="32" t="e">
        <f>U8+#REF!</f>
        <v>#REF!</v>
      </c>
      <c r="V6" s="32" t="e">
        <f>V8+#REF!</f>
        <v>#REF!</v>
      </c>
      <c r="W6" s="32" t="e">
        <f>W8+#REF!</f>
        <v>#REF!</v>
      </c>
      <c r="X6" s="32" t="e">
        <f>X8+#REF!</f>
        <v>#REF!</v>
      </c>
      <c r="Y6" s="32" t="e">
        <f>Y8+#REF!</f>
        <v>#REF!</v>
      </c>
      <c r="Z6" s="32" t="e">
        <f>Z8+#REF!</f>
        <v>#REF!</v>
      </c>
      <c r="AA6" s="32" t="e">
        <f>AA8+#REF!</f>
        <v>#REF!</v>
      </c>
      <c r="AB6" s="32" t="e">
        <f>AB8+#REF!</f>
        <v>#REF!</v>
      </c>
      <c r="AC6" s="32" t="e">
        <f>AC8+#REF!</f>
        <v>#REF!</v>
      </c>
      <c r="AD6" s="32" t="e">
        <f>AD8+#REF!</f>
        <v>#REF!</v>
      </c>
      <c r="AE6" s="32" t="e">
        <f>SUM(O6,Q6,S6,U6,W6,Y6,AA6,AC6)</f>
        <v>#REF!</v>
      </c>
      <c r="AF6" s="33" t="e">
        <f>SUM(P6,R6,T6,V6,X6,Z6,AB6,AD6)</f>
        <v>#REF!</v>
      </c>
      <c r="AG6" s="34" t="e">
        <f>AG8+#REF!</f>
        <v>#REF!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0" ref="Q8:AD8">SUM(Q9:Q9)</f>
        <v>0</v>
      </c>
      <c r="R8" s="44">
        <f t="shared" si="0"/>
        <v>0</v>
      </c>
      <c r="S8" s="45">
        <f t="shared" si="0"/>
        <v>0</v>
      </c>
      <c r="T8" s="44">
        <f t="shared" si="0"/>
        <v>0</v>
      </c>
      <c r="U8" s="45">
        <f t="shared" si="0"/>
        <v>0</v>
      </c>
      <c r="V8" s="44">
        <f t="shared" si="0"/>
        <v>0</v>
      </c>
      <c r="W8" s="45">
        <f t="shared" si="0"/>
        <v>0</v>
      </c>
      <c r="X8" s="44">
        <f t="shared" si="0"/>
        <v>0</v>
      </c>
      <c r="Y8" s="45">
        <f t="shared" si="0"/>
        <v>0</v>
      </c>
      <c r="Z8" s="44">
        <f t="shared" si="0"/>
        <v>0</v>
      </c>
      <c r="AA8" s="45">
        <f t="shared" si="0"/>
        <v>0</v>
      </c>
      <c r="AB8" s="44">
        <f>SUM(AB9:AB9)</f>
        <v>0</v>
      </c>
      <c r="AC8" s="45">
        <f t="shared" si="0"/>
        <v>0</v>
      </c>
      <c r="AD8" s="44">
        <f t="shared" si="0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200</v>
      </c>
      <c r="C9" s="50"/>
      <c r="D9" s="405"/>
      <c r="E9" s="51"/>
      <c r="F9" s="52"/>
      <c r="G9" s="51"/>
      <c r="H9" s="51" t="s">
        <v>201</v>
      </c>
      <c r="I9" s="53" t="s">
        <v>202</v>
      </c>
      <c r="J9" s="53">
        <v>240</v>
      </c>
      <c r="K9" s="54">
        <v>260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6.7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7" ht="13.5" customHeight="1" thickBot="1">
      <c r="B11" s="620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2"/>
      <c r="AK11" s="76"/>
    </row>
    <row r="12" spans="2:37" ht="12" customHeight="1" thickBot="1"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9"/>
      <c r="AK12" s="76"/>
    </row>
    <row r="13" spans="2:36" ht="35.25" customHeight="1" thickBot="1">
      <c r="B13" s="656" t="s">
        <v>785</v>
      </c>
      <c r="C13" s="657"/>
      <c r="D13" s="658"/>
      <c r="E13" s="20"/>
      <c r="F13" s="657" t="s">
        <v>786</v>
      </c>
      <c r="G13" s="657"/>
      <c r="H13" s="657"/>
      <c r="I13" s="657"/>
      <c r="J13" s="657"/>
      <c r="K13" s="657"/>
      <c r="L13" s="657"/>
      <c r="M13" s="657"/>
      <c r="N13" s="658"/>
      <c r="O13" s="659" t="s">
        <v>45</v>
      </c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1"/>
      <c r="AG13" s="662" t="s">
        <v>46</v>
      </c>
      <c r="AH13" s="663"/>
      <c r="AI13" s="663"/>
      <c r="AJ13" s="664"/>
    </row>
    <row r="14" spans="2:36" ht="35.25" customHeight="1">
      <c r="B14" s="644" t="s">
        <v>61</v>
      </c>
      <c r="C14" s="646" t="s">
        <v>47</v>
      </c>
      <c r="D14" s="647"/>
      <c r="E14" s="647"/>
      <c r="F14" s="647"/>
      <c r="G14" s="647"/>
      <c r="H14" s="647"/>
      <c r="I14" s="650" t="s">
        <v>48</v>
      </c>
      <c r="J14" s="652" t="s">
        <v>62</v>
      </c>
      <c r="K14" s="652" t="s">
        <v>49</v>
      </c>
      <c r="L14" s="654" t="s">
        <v>103</v>
      </c>
      <c r="M14" s="639" t="s">
        <v>63</v>
      </c>
      <c r="N14" s="641" t="s">
        <v>64</v>
      </c>
      <c r="O14" s="643" t="s">
        <v>94</v>
      </c>
      <c r="P14" s="635"/>
      <c r="Q14" s="634" t="s">
        <v>95</v>
      </c>
      <c r="R14" s="635"/>
      <c r="S14" s="634" t="s">
        <v>96</v>
      </c>
      <c r="T14" s="635"/>
      <c r="U14" s="634" t="s">
        <v>52</v>
      </c>
      <c r="V14" s="635"/>
      <c r="W14" s="634" t="s">
        <v>51</v>
      </c>
      <c r="X14" s="635"/>
      <c r="Y14" s="634" t="s">
        <v>97</v>
      </c>
      <c r="Z14" s="635"/>
      <c r="AA14" s="634" t="s">
        <v>50</v>
      </c>
      <c r="AB14" s="635"/>
      <c r="AC14" s="634" t="s">
        <v>53</v>
      </c>
      <c r="AD14" s="635"/>
      <c r="AE14" s="634" t="s">
        <v>54</v>
      </c>
      <c r="AF14" s="636"/>
      <c r="AG14" s="637" t="s">
        <v>55</v>
      </c>
      <c r="AH14" s="623" t="s">
        <v>56</v>
      </c>
      <c r="AI14" s="625" t="s">
        <v>57</v>
      </c>
      <c r="AJ14" s="627" t="s">
        <v>65</v>
      </c>
    </row>
    <row r="15" spans="2:36" ht="81" customHeight="1" thickBot="1">
      <c r="B15" s="645"/>
      <c r="C15" s="648"/>
      <c r="D15" s="649"/>
      <c r="E15" s="649"/>
      <c r="F15" s="649"/>
      <c r="G15" s="649"/>
      <c r="H15" s="649"/>
      <c r="I15" s="651"/>
      <c r="J15" s="653" t="s">
        <v>62</v>
      </c>
      <c r="K15" s="653"/>
      <c r="L15" s="655"/>
      <c r="M15" s="640"/>
      <c r="N15" s="642"/>
      <c r="O15" s="21" t="s">
        <v>66</v>
      </c>
      <c r="P15" s="22" t="s">
        <v>67</v>
      </c>
      <c r="Q15" s="23" t="s">
        <v>66</v>
      </c>
      <c r="R15" s="22" t="s">
        <v>67</v>
      </c>
      <c r="S15" s="23" t="s">
        <v>66</v>
      </c>
      <c r="T15" s="22" t="s">
        <v>67</v>
      </c>
      <c r="U15" s="23" t="s">
        <v>66</v>
      </c>
      <c r="V15" s="22" t="s">
        <v>67</v>
      </c>
      <c r="W15" s="23" t="s">
        <v>66</v>
      </c>
      <c r="X15" s="22" t="s">
        <v>67</v>
      </c>
      <c r="Y15" s="23" t="s">
        <v>66</v>
      </c>
      <c r="Z15" s="22" t="s">
        <v>67</v>
      </c>
      <c r="AA15" s="23" t="s">
        <v>66</v>
      </c>
      <c r="AB15" s="22" t="s">
        <v>68</v>
      </c>
      <c r="AC15" s="23" t="s">
        <v>66</v>
      </c>
      <c r="AD15" s="22" t="s">
        <v>68</v>
      </c>
      <c r="AE15" s="23" t="s">
        <v>66</v>
      </c>
      <c r="AF15" s="24" t="s">
        <v>68</v>
      </c>
      <c r="AG15" s="638"/>
      <c r="AH15" s="624"/>
      <c r="AI15" s="626"/>
      <c r="AJ15" s="628"/>
    </row>
    <row r="16" spans="2:36" ht="108" customHeight="1" thickBot="1">
      <c r="B16" s="25" t="s">
        <v>69</v>
      </c>
      <c r="C16" s="629" t="s">
        <v>761</v>
      </c>
      <c r="D16" s="630"/>
      <c r="E16" s="630"/>
      <c r="F16" s="630"/>
      <c r="G16" s="630"/>
      <c r="H16" s="630"/>
      <c r="I16" s="26" t="s">
        <v>198</v>
      </c>
      <c r="J16" s="403">
        <v>0.9</v>
      </c>
      <c r="K16" s="404">
        <v>0.9</v>
      </c>
      <c r="L16" s="28"/>
      <c r="M16" s="29"/>
      <c r="N16" s="30"/>
      <c r="O16" s="77" t="e">
        <f>SUM(O18+O21+O24,#REF!,#REF!,#REF!,#REF!,#REF!,#REF!,#REF!)</f>
        <v>#REF!</v>
      </c>
      <c r="P16" s="78" t="e">
        <f>SUM(P18+P21+P24,#REF!,#REF!,#REF!,#REF!,#REF!,#REF!,#REF!)</f>
        <v>#REF!</v>
      </c>
      <c r="Q16" s="78" t="e">
        <f>SUM(Q18+Q21+Q24,#REF!,#REF!,#REF!,#REF!,#REF!,#REF!,#REF!)</f>
        <v>#REF!</v>
      </c>
      <c r="R16" s="78" t="e">
        <f>SUM(R18+R21+R24,#REF!,#REF!,#REF!,#REF!,#REF!,#REF!,#REF!)</f>
        <v>#REF!</v>
      </c>
      <c r="S16" s="78" t="e">
        <f>SUM(S18+S21+S24,#REF!,#REF!,#REF!,#REF!,#REF!,#REF!,#REF!)</f>
        <v>#REF!</v>
      </c>
      <c r="T16" s="78" t="e">
        <f>SUM(T18+T21+T24,#REF!,#REF!,#REF!,#REF!,#REF!,#REF!,#REF!)</f>
        <v>#REF!</v>
      </c>
      <c r="U16" s="78" t="e">
        <f>SUM(U18+U21+U24,#REF!,#REF!,#REF!,#REF!,#REF!,#REF!,#REF!)</f>
        <v>#REF!</v>
      </c>
      <c r="V16" s="78" t="e">
        <f>SUM(V18+V21+V24,#REF!,#REF!,#REF!,#REF!,#REF!,#REF!,#REF!)</f>
        <v>#REF!</v>
      </c>
      <c r="W16" s="78" t="e">
        <f>SUM(W18+W21+W24,#REF!,#REF!,#REF!,#REF!,#REF!,#REF!,#REF!)</f>
        <v>#REF!</v>
      </c>
      <c r="X16" s="78" t="e">
        <f>SUM(X18+X21+X24,#REF!,#REF!,#REF!,#REF!,#REF!,#REF!,#REF!)</f>
        <v>#REF!</v>
      </c>
      <c r="Y16" s="78" t="e">
        <f>SUM(Y18+Y21+Y24,#REF!,#REF!,#REF!,#REF!,#REF!,#REF!,#REF!)</f>
        <v>#REF!</v>
      </c>
      <c r="Z16" s="78" t="e">
        <f>SUM(Z18+Z21+Z24,#REF!,#REF!,#REF!,#REF!,#REF!,#REF!,#REF!)</f>
        <v>#REF!</v>
      </c>
      <c r="AA16" s="78" t="e">
        <f>SUM(AA18+AA21+AA24,#REF!,#REF!,#REF!,#REF!,#REF!,#REF!,#REF!)</f>
        <v>#REF!</v>
      </c>
      <c r="AB16" s="78" t="e">
        <f>SUM(AB18+AB21+AB24,#REF!,#REF!,#REF!,#REF!,#REF!,#REF!,#REF!)</f>
        <v>#REF!</v>
      </c>
      <c r="AC16" s="78" t="e">
        <f>SUM(AC18+AC21+AC24,#REF!,#REF!,#REF!,#REF!,#REF!,#REF!,#REF!)</f>
        <v>#REF!</v>
      </c>
      <c r="AD16" s="78" t="e">
        <f>SUM(AD18+AD21+AD24,#REF!,#REF!,#REF!,#REF!,#REF!,#REF!,#REF!)</f>
        <v>#REF!</v>
      </c>
      <c r="AE16" s="32" t="e">
        <f>SUM(O16,Q16,S16,U16,W16,Y16,AA16,AC16)</f>
        <v>#REF!</v>
      </c>
      <c r="AF16" s="33" t="e">
        <f>SUM(P16,R16,T16,V16,X16,Z16,AB16,AD16)</f>
        <v>#REF!</v>
      </c>
      <c r="AG16" s="34">
        <f>AG18+AG21</f>
        <v>0</v>
      </c>
      <c r="AH16" s="35"/>
      <c r="AI16" s="35"/>
      <c r="AJ16" s="36"/>
    </row>
    <row r="17" spans="2:36" ht="4.5" customHeight="1" thickBot="1">
      <c r="B17" s="631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32"/>
      <c r="S17" s="632"/>
      <c r="T17" s="632"/>
      <c r="U17" s="632"/>
      <c r="V17" s="632"/>
      <c r="W17" s="632"/>
      <c r="X17" s="632"/>
      <c r="Y17" s="632"/>
      <c r="Z17" s="632"/>
      <c r="AA17" s="632"/>
      <c r="AB17" s="632"/>
      <c r="AC17" s="632"/>
      <c r="AD17" s="632"/>
      <c r="AE17" s="632"/>
      <c r="AF17" s="632"/>
      <c r="AG17" s="632"/>
      <c r="AH17" s="632"/>
      <c r="AI17" s="632"/>
      <c r="AJ17" s="633"/>
    </row>
    <row r="18" spans="2:36" ht="108" customHeight="1" thickBot="1">
      <c r="B18" s="37" t="s">
        <v>58</v>
      </c>
      <c r="C18" s="38" t="s">
        <v>92</v>
      </c>
      <c r="D18" s="38" t="s">
        <v>59</v>
      </c>
      <c r="E18" s="38" t="s">
        <v>72</v>
      </c>
      <c r="F18" s="38" t="s">
        <v>73</v>
      </c>
      <c r="G18" s="38" t="s">
        <v>74</v>
      </c>
      <c r="H18" s="39" t="s">
        <v>104</v>
      </c>
      <c r="I18" s="40" t="s">
        <v>93</v>
      </c>
      <c r="J18" s="41"/>
      <c r="K18" s="41"/>
      <c r="L18" s="41"/>
      <c r="M18" s="41"/>
      <c r="N18" s="42"/>
      <c r="O18" s="43">
        <f>SUM(O19:O19)</f>
        <v>0</v>
      </c>
      <c r="P18" s="44">
        <f>SUM(P19:P19)</f>
        <v>0</v>
      </c>
      <c r="Q18" s="45">
        <f aca="true" t="shared" si="1" ref="Q18:AA18">SUM(Q19:Q19)</f>
        <v>0</v>
      </c>
      <c r="R18" s="44">
        <f t="shared" si="1"/>
        <v>0</v>
      </c>
      <c r="S18" s="45">
        <f t="shared" si="1"/>
        <v>0</v>
      </c>
      <c r="T18" s="44">
        <f t="shared" si="1"/>
        <v>0</v>
      </c>
      <c r="U18" s="45">
        <f t="shared" si="1"/>
        <v>0</v>
      </c>
      <c r="V18" s="44">
        <f t="shared" si="1"/>
        <v>0</v>
      </c>
      <c r="W18" s="45">
        <f t="shared" si="1"/>
        <v>0</v>
      </c>
      <c r="X18" s="44">
        <f t="shared" si="1"/>
        <v>0</v>
      </c>
      <c r="Y18" s="45">
        <f t="shared" si="1"/>
        <v>0</v>
      </c>
      <c r="Z18" s="44">
        <f t="shared" si="1"/>
        <v>0</v>
      </c>
      <c r="AA18" s="45">
        <f t="shared" si="1"/>
        <v>0</v>
      </c>
      <c r="AB18" s="44">
        <f>SUM(AB19:AB19)</f>
        <v>0</v>
      </c>
      <c r="AC18" s="45">
        <f>SUM(AC19:AC19)</f>
        <v>0</v>
      </c>
      <c r="AD18" s="44">
        <f>SUM(AD19:AD19)</f>
        <v>0</v>
      </c>
      <c r="AE18" s="45">
        <f>SUM(O18,Q18,S18,U18,W18,Y18,AA18,AC18)</f>
        <v>0</v>
      </c>
      <c r="AF18" s="44">
        <f>SUM(P18,R18,T18,V18,X18,Z18,AB18,AD18)</f>
        <v>0</v>
      </c>
      <c r="AG18" s="46">
        <f>SUM(AG19:AG19)</f>
        <v>0</v>
      </c>
      <c r="AH18" s="47"/>
      <c r="AI18" s="47"/>
      <c r="AJ18" s="48"/>
    </row>
    <row r="19" spans="2:36" ht="108" customHeight="1" thickBot="1">
      <c r="B19" s="49" t="s">
        <v>206</v>
      </c>
      <c r="C19" s="50"/>
      <c r="D19" s="51"/>
      <c r="E19" s="51"/>
      <c r="F19" s="52"/>
      <c r="G19" s="51"/>
      <c r="H19" s="53" t="s">
        <v>630</v>
      </c>
      <c r="I19" s="53" t="s">
        <v>787</v>
      </c>
      <c r="J19" s="406">
        <v>1</v>
      </c>
      <c r="K19" s="407">
        <v>1</v>
      </c>
      <c r="L19" s="55"/>
      <c r="M19" s="55"/>
      <c r="N19" s="56"/>
      <c r="O19" s="57"/>
      <c r="P19" s="58"/>
      <c r="Q19" s="5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1"/>
      <c r="AG19" s="62"/>
      <c r="AH19" s="63"/>
      <c r="AI19" s="63"/>
      <c r="AJ19" s="64"/>
    </row>
    <row r="20" spans="2:36" ht="4.5" customHeight="1" thickBot="1">
      <c r="B20" s="620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2"/>
    </row>
    <row r="21" spans="2:36" ht="108" customHeight="1" thickBot="1">
      <c r="B21" s="37" t="s">
        <v>58</v>
      </c>
      <c r="C21" s="38" t="s">
        <v>92</v>
      </c>
      <c r="D21" s="38" t="s">
        <v>59</v>
      </c>
      <c r="E21" s="38" t="s">
        <v>91</v>
      </c>
      <c r="F21" s="38" t="s">
        <v>73</v>
      </c>
      <c r="G21" s="38" t="s">
        <v>74</v>
      </c>
      <c r="H21" s="39" t="s">
        <v>104</v>
      </c>
      <c r="I21" s="40" t="s">
        <v>93</v>
      </c>
      <c r="J21" s="38"/>
      <c r="K21" s="65"/>
      <c r="L21" s="65"/>
      <c r="M21" s="41"/>
      <c r="N21" s="42"/>
      <c r="O21" s="43">
        <f>SUM(O22:O22)</f>
        <v>0</v>
      </c>
      <c r="P21" s="44">
        <f>SUM(P22:P22)</f>
        <v>0</v>
      </c>
      <c r="Q21" s="45">
        <f aca="true" t="shared" si="2" ref="Q21:AD21">SUM(Q22:Q22)</f>
        <v>0</v>
      </c>
      <c r="R21" s="44">
        <f t="shared" si="2"/>
        <v>0</v>
      </c>
      <c r="S21" s="45">
        <f t="shared" si="2"/>
        <v>0</v>
      </c>
      <c r="T21" s="44">
        <f t="shared" si="2"/>
        <v>0</v>
      </c>
      <c r="U21" s="45">
        <f t="shared" si="2"/>
        <v>0</v>
      </c>
      <c r="V21" s="44">
        <f t="shared" si="2"/>
        <v>0</v>
      </c>
      <c r="W21" s="45">
        <f t="shared" si="2"/>
        <v>0</v>
      </c>
      <c r="X21" s="44">
        <f t="shared" si="2"/>
        <v>0</v>
      </c>
      <c r="Y21" s="45">
        <f t="shared" si="2"/>
        <v>0</v>
      </c>
      <c r="Z21" s="44">
        <f t="shared" si="2"/>
        <v>0</v>
      </c>
      <c r="AA21" s="45">
        <f t="shared" si="2"/>
        <v>0</v>
      </c>
      <c r="AB21" s="44">
        <f t="shared" si="2"/>
        <v>0</v>
      </c>
      <c r="AC21" s="45">
        <f t="shared" si="2"/>
        <v>0</v>
      </c>
      <c r="AD21" s="44">
        <f t="shared" si="2"/>
        <v>0</v>
      </c>
      <c r="AE21" s="45">
        <f>SUM(O21,Q21,S21,U21,W21,Y21,AA21,AC21)</f>
        <v>0</v>
      </c>
      <c r="AF21" s="44">
        <f>SUM(P21,R21,T21,V21,X21,Z21,AB21,AD21)</f>
        <v>0</v>
      </c>
      <c r="AG21" s="46">
        <f>SUM(AG22:AG22)</f>
        <v>0</v>
      </c>
      <c r="AH21" s="47"/>
      <c r="AI21" s="47"/>
      <c r="AJ21" s="48"/>
    </row>
    <row r="22" spans="2:36" ht="108" customHeight="1" thickBot="1">
      <c r="B22" s="49" t="s">
        <v>206</v>
      </c>
      <c r="C22" s="50"/>
      <c r="D22" s="51"/>
      <c r="E22" s="51"/>
      <c r="F22" s="66"/>
      <c r="G22" s="51"/>
      <c r="H22" s="67" t="s">
        <v>207</v>
      </c>
      <c r="I22" s="68" t="s">
        <v>208</v>
      </c>
      <c r="J22" s="53">
        <v>1100</v>
      </c>
      <c r="K22" s="69">
        <v>1100</v>
      </c>
      <c r="L22" s="70"/>
      <c r="M22" s="71"/>
      <c r="N22" s="72"/>
      <c r="O22" s="73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74"/>
      <c r="AH22" s="63"/>
      <c r="AI22" s="71"/>
      <c r="AJ22" s="75"/>
    </row>
    <row r="23" spans="2:36" ht="4.5" customHeight="1" thickBot="1">
      <c r="B23" s="620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2"/>
    </row>
    <row r="24" spans="2:36" ht="108" customHeight="1" thickBot="1">
      <c r="B24" s="37" t="s">
        <v>58</v>
      </c>
      <c r="C24" s="38" t="s">
        <v>92</v>
      </c>
      <c r="D24" s="38" t="s">
        <v>59</v>
      </c>
      <c r="E24" s="38" t="s">
        <v>72</v>
      </c>
      <c r="F24" s="38" t="s">
        <v>73</v>
      </c>
      <c r="G24" s="38" t="s">
        <v>74</v>
      </c>
      <c r="H24" s="39" t="s">
        <v>104</v>
      </c>
      <c r="I24" s="40" t="s">
        <v>93</v>
      </c>
      <c r="J24" s="41"/>
      <c r="K24" s="41"/>
      <c r="L24" s="41"/>
      <c r="M24" s="41"/>
      <c r="N24" s="42"/>
      <c r="O24" s="43">
        <f>SUM(O25:O25)</f>
        <v>0</v>
      </c>
      <c r="P24" s="44">
        <f>SUM(P25:P25)</f>
        <v>0</v>
      </c>
      <c r="Q24" s="45">
        <f aca="true" t="shared" si="3" ref="Q24:AA24">SUM(Q25:Q25)</f>
        <v>0</v>
      </c>
      <c r="R24" s="44">
        <f t="shared" si="3"/>
        <v>0</v>
      </c>
      <c r="S24" s="45">
        <f t="shared" si="3"/>
        <v>0</v>
      </c>
      <c r="T24" s="44">
        <f t="shared" si="3"/>
        <v>0</v>
      </c>
      <c r="U24" s="45">
        <f t="shared" si="3"/>
        <v>0</v>
      </c>
      <c r="V24" s="44">
        <f t="shared" si="3"/>
        <v>0</v>
      </c>
      <c r="W24" s="45">
        <f t="shared" si="3"/>
        <v>0</v>
      </c>
      <c r="X24" s="44">
        <f t="shared" si="3"/>
        <v>0</v>
      </c>
      <c r="Y24" s="45">
        <f t="shared" si="3"/>
        <v>0</v>
      </c>
      <c r="Z24" s="44">
        <f t="shared" si="3"/>
        <v>0</v>
      </c>
      <c r="AA24" s="45">
        <f t="shared" si="3"/>
        <v>0</v>
      </c>
      <c r="AB24" s="44">
        <f>SUM(AB25:AB25)</f>
        <v>0</v>
      </c>
      <c r="AC24" s="45">
        <f>SUM(AC25:AC25)</f>
        <v>0</v>
      </c>
      <c r="AD24" s="44">
        <f>SUM(AD25:AD25)</f>
        <v>0</v>
      </c>
      <c r="AE24" s="45">
        <f>SUM(O24,Q24,S24,U24,W24,Y24,AA24,AC24)</f>
        <v>0</v>
      </c>
      <c r="AF24" s="44">
        <f>SUM(P24,R24,T24,V24,X24,Z24,AB24,AD24)</f>
        <v>0</v>
      </c>
      <c r="AG24" s="46">
        <f>SUM(AG25:AG25)</f>
        <v>0</v>
      </c>
      <c r="AH24" s="47"/>
      <c r="AI24" s="47"/>
      <c r="AJ24" s="48"/>
    </row>
    <row r="25" spans="2:36" ht="108" customHeight="1" thickBot="1">
      <c r="B25" s="49" t="s">
        <v>726</v>
      </c>
      <c r="C25" s="50"/>
      <c r="D25" s="51"/>
      <c r="E25" s="51"/>
      <c r="F25" s="52"/>
      <c r="G25" s="51"/>
      <c r="H25" s="53" t="s">
        <v>632</v>
      </c>
      <c r="I25" s="53" t="s">
        <v>788</v>
      </c>
      <c r="J25" s="406">
        <v>1</v>
      </c>
      <c r="K25" s="406">
        <v>1</v>
      </c>
      <c r="L25" s="55"/>
      <c r="M25" s="55"/>
      <c r="N25" s="56"/>
      <c r="O25" s="57"/>
      <c r="P25" s="58"/>
      <c r="Q25" s="59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1"/>
      <c r="AG25" s="62"/>
      <c r="AH25" s="63"/>
      <c r="AI25" s="63"/>
      <c r="AJ25" s="64"/>
    </row>
    <row r="26" spans="2:36" ht="24" customHeight="1" thickBot="1"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</row>
    <row r="27" spans="2:36" ht="20.25" customHeight="1" thickBot="1">
      <c r="B27" s="620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621"/>
      <c r="AI27" s="621"/>
      <c r="AJ27" s="622"/>
    </row>
    <row r="28" spans="2:36" ht="35.25" customHeight="1" thickBot="1">
      <c r="B28" s="656" t="s">
        <v>785</v>
      </c>
      <c r="C28" s="657"/>
      <c r="D28" s="658"/>
      <c r="E28" s="20"/>
      <c r="F28" s="657" t="s">
        <v>786</v>
      </c>
      <c r="G28" s="657"/>
      <c r="H28" s="657"/>
      <c r="I28" s="657"/>
      <c r="J28" s="657"/>
      <c r="K28" s="657"/>
      <c r="L28" s="657"/>
      <c r="M28" s="657"/>
      <c r="N28" s="658"/>
      <c r="O28" s="659" t="s">
        <v>45</v>
      </c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1"/>
      <c r="AG28" s="662" t="s">
        <v>46</v>
      </c>
      <c r="AH28" s="663"/>
      <c r="AI28" s="663"/>
      <c r="AJ28" s="664"/>
    </row>
    <row r="29" spans="2:36" ht="35.25" customHeight="1">
      <c r="B29" s="644" t="s">
        <v>61</v>
      </c>
      <c r="C29" s="646" t="s">
        <v>47</v>
      </c>
      <c r="D29" s="647"/>
      <c r="E29" s="647"/>
      <c r="F29" s="647"/>
      <c r="G29" s="647"/>
      <c r="H29" s="647"/>
      <c r="I29" s="650" t="s">
        <v>48</v>
      </c>
      <c r="J29" s="652" t="s">
        <v>62</v>
      </c>
      <c r="K29" s="652" t="s">
        <v>49</v>
      </c>
      <c r="L29" s="654" t="s">
        <v>103</v>
      </c>
      <c r="M29" s="639" t="s">
        <v>63</v>
      </c>
      <c r="N29" s="641" t="s">
        <v>64</v>
      </c>
      <c r="O29" s="643" t="s">
        <v>94</v>
      </c>
      <c r="P29" s="635"/>
      <c r="Q29" s="634" t="s">
        <v>95</v>
      </c>
      <c r="R29" s="635"/>
      <c r="S29" s="634" t="s">
        <v>96</v>
      </c>
      <c r="T29" s="635"/>
      <c r="U29" s="634" t="s">
        <v>52</v>
      </c>
      <c r="V29" s="635"/>
      <c r="W29" s="634" t="s">
        <v>51</v>
      </c>
      <c r="X29" s="635"/>
      <c r="Y29" s="634" t="s">
        <v>97</v>
      </c>
      <c r="Z29" s="635"/>
      <c r="AA29" s="634" t="s">
        <v>50</v>
      </c>
      <c r="AB29" s="635"/>
      <c r="AC29" s="634" t="s">
        <v>53</v>
      </c>
      <c r="AD29" s="635"/>
      <c r="AE29" s="634" t="s">
        <v>54</v>
      </c>
      <c r="AF29" s="636"/>
      <c r="AG29" s="637" t="s">
        <v>55</v>
      </c>
      <c r="AH29" s="623" t="s">
        <v>56</v>
      </c>
      <c r="AI29" s="625" t="s">
        <v>57</v>
      </c>
      <c r="AJ29" s="627" t="s">
        <v>65</v>
      </c>
    </row>
    <row r="30" spans="2:36" ht="80.25" customHeight="1" thickBot="1">
      <c r="B30" s="645"/>
      <c r="C30" s="648"/>
      <c r="D30" s="649"/>
      <c r="E30" s="649"/>
      <c r="F30" s="649"/>
      <c r="G30" s="649"/>
      <c r="H30" s="649"/>
      <c r="I30" s="651"/>
      <c r="J30" s="653" t="s">
        <v>62</v>
      </c>
      <c r="K30" s="653"/>
      <c r="L30" s="655"/>
      <c r="M30" s="640"/>
      <c r="N30" s="642"/>
      <c r="O30" s="21" t="s">
        <v>66</v>
      </c>
      <c r="P30" s="22" t="s">
        <v>67</v>
      </c>
      <c r="Q30" s="23" t="s">
        <v>66</v>
      </c>
      <c r="R30" s="22" t="s">
        <v>67</v>
      </c>
      <c r="S30" s="23" t="s">
        <v>66</v>
      </c>
      <c r="T30" s="22" t="s">
        <v>67</v>
      </c>
      <c r="U30" s="23" t="s">
        <v>66</v>
      </c>
      <c r="V30" s="22" t="s">
        <v>67</v>
      </c>
      <c r="W30" s="23" t="s">
        <v>66</v>
      </c>
      <c r="X30" s="22" t="s">
        <v>67</v>
      </c>
      <c r="Y30" s="23" t="s">
        <v>66</v>
      </c>
      <c r="Z30" s="22" t="s">
        <v>67</v>
      </c>
      <c r="AA30" s="23" t="s">
        <v>66</v>
      </c>
      <c r="AB30" s="22" t="s">
        <v>68</v>
      </c>
      <c r="AC30" s="23" t="s">
        <v>66</v>
      </c>
      <c r="AD30" s="22" t="s">
        <v>68</v>
      </c>
      <c r="AE30" s="23" t="s">
        <v>66</v>
      </c>
      <c r="AF30" s="24" t="s">
        <v>68</v>
      </c>
      <c r="AG30" s="638"/>
      <c r="AH30" s="624"/>
      <c r="AI30" s="626"/>
      <c r="AJ30" s="628"/>
    </row>
    <row r="31" spans="2:36" ht="108" customHeight="1" thickBot="1">
      <c r="B31" s="25" t="s">
        <v>69</v>
      </c>
      <c r="C31" s="629" t="s">
        <v>762</v>
      </c>
      <c r="D31" s="630"/>
      <c r="E31" s="630"/>
      <c r="F31" s="630"/>
      <c r="G31" s="630"/>
      <c r="H31" s="630"/>
      <c r="I31" s="26" t="s">
        <v>763</v>
      </c>
      <c r="J31" s="27">
        <v>42</v>
      </c>
      <c r="K31" s="28">
        <v>50</v>
      </c>
      <c r="L31" s="28"/>
      <c r="M31" s="29"/>
      <c r="N31" s="30"/>
      <c r="O31" s="31" t="e">
        <f>SUM(O33,#REF!,#REF!,#REF!)</f>
        <v>#REF!</v>
      </c>
      <c r="P31" s="32" t="e">
        <f>SUM(P33,#REF!,#REF!,#REF!)</f>
        <v>#REF!</v>
      </c>
      <c r="Q31" s="32" t="e">
        <f>SUM(Q33,#REF!,#REF!,#REF!)</f>
        <v>#REF!</v>
      </c>
      <c r="R31" s="32" t="e">
        <f>SUM(R33,#REF!,#REF!,#REF!)</f>
        <v>#REF!</v>
      </c>
      <c r="S31" s="32" t="e">
        <f>SUM(S33,#REF!,#REF!,#REF!)</f>
        <v>#REF!</v>
      </c>
      <c r="T31" s="32" t="e">
        <f>SUM(T33,#REF!,#REF!,#REF!)</f>
        <v>#REF!</v>
      </c>
      <c r="U31" s="32" t="e">
        <f>SUM(U33,#REF!,#REF!,#REF!)</f>
        <v>#REF!</v>
      </c>
      <c r="V31" s="32" t="e">
        <f>SUM(V33,#REF!,#REF!,#REF!)</f>
        <v>#REF!</v>
      </c>
      <c r="W31" s="32" t="e">
        <f>SUM(W33,#REF!,#REF!,#REF!)</f>
        <v>#REF!</v>
      </c>
      <c r="X31" s="32" t="e">
        <f>SUM(X33,#REF!,#REF!,#REF!)</f>
        <v>#REF!</v>
      </c>
      <c r="Y31" s="32" t="e">
        <f>SUM(Y33,#REF!,#REF!,#REF!)</f>
        <v>#REF!</v>
      </c>
      <c r="Z31" s="32" t="e">
        <f>SUM(Z33,#REF!,#REF!,#REF!)</f>
        <v>#REF!</v>
      </c>
      <c r="AA31" s="32" t="e">
        <f>SUM(AA33,#REF!,#REF!,#REF!)</f>
        <v>#REF!</v>
      </c>
      <c r="AB31" s="32" t="e">
        <f>SUM(AB33,#REF!,#REF!,#REF!)</f>
        <v>#REF!</v>
      </c>
      <c r="AC31" s="32" t="e">
        <f>SUM(AC33,#REF!,#REF!,#REF!)</f>
        <v>#REF!</v>
      </c>
      <c r="AD31" s="32" t="e">
        <f>SUM(AD33,#REF!,#REF!,#REF!)</f>
        <v>#REF!</v>
      </c>
      <c r="AE31" s="32" t="e">
        <f>SUM(O31,Q31,S31,U31,W31,Y31,AA31,AC31)</f>
        <v>#REF!</v>
      </c>
      <c r="AF31" s="33" t="e">
        <f>SUM(P31,R31,T31,V31,X31,Z31,AB31,AD31)</f>
        <v>#REF!</v>
      </c>
      <c r="AG31" s="34" t="e">
        <f>AG33+#REF!</f>
        <v>#REF!</v>
      </c>
      <c r="AH31" s="35"/>
      <c r="AI31" s="35"/>
      <c r="AJ31" s="36"/>
    </row>
    <row r="32" spans="2:36" ht="4.5" customHeight="1" thickBot="1">
      <c r="B32" s="631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3"/>
    </row>
    <row r="33" spans="2:36" ht="108" customHeight="1" thickBot="1">
      <c r="B33" s="37" t="s">
        <v>58</v>
      </c>
      <c r="C33" s="38" t="s">
        <v>92</v>
      </c>
      <c r="D33" s="38" t="s">
        <v>59</v>
      </c>
      <c r="E33" s="38" t="s">
        <v>72</v>
      </c>
      <c r="F33" s="38" t="s">
        <v>73</v>
      </c>
      <c r="G33" s="38" t="s">
        <v>74</v>
      </c>
      <c r="H33" s="39" t="s">
        <v>104</v>
      </c>
      <c r="I33" s="40" t="s">
        <v>93</v>
      </c>
      <c r="J33" s="41"/>
      <c r="K33" s="41"/>
      <c r="L33" s="41"/>
      <c r="M33" s="41"/>
      <c r="N33" s="42"/>
      <c r="O33" s="43">
        <f>SUM(O34:O34)</f>
        <v>0</v>
      </c>
      <c r="P33" s="44">
        <f>SUM(P34:P34)</f>
        <v>0</v>
      </c>
      <c r="Q33" s="45">
        <f aca="true" t="shared" si="4" ref="Q33:AA33">SUM(Q34:Q34)</f>
        <v>0</v>
      </c>
      <c r="R33" s="44">
        <f t="shared" si="4"/>
        <v>0</v>
      </c>
      <c r="S33" s="45">
        <f t="shared" si="4"/>
        <v>0</v>
      </c>
      <c r="T33" s="44">
        <f t="shared" si="4"/>
        <v>0</v>
      </c>
      <c r="U33" s="45">
        <f t="shared" si="4"/>
        <v>0</v>
      </c>
      <c r="V33" s="44">
        <f t="shared" si="4"/>
        <v>0</v>
      </c>
      <c r="W33" s="45">
        <f t="shared" si="4"/>
        <v>0</v>
      </c>
      <c r="X33" s="44">
        <f t="shared" si="4"/>
        <v>0</v>
      </c>
      <c r="Y33" s="45">
        <f t="shared" si="4"/>
        <v>0</v>
      </c>
      <c r="Z33" s="44">
        <f t="shared" si="4"/>
        <v>0</v>
      </c>
      <c r="AA33" s="45">
        <f t="shared" si="4"/>
        <v>0</v>
      </c>
      <c r="AB33" s="44">
        <f>SUM(AB34:AB34)</f>
        <v>0</v>
      </c>
      <c r="AC33" s="45">
        <f>SUM(AC34:AC34)</f>
        <v>0</v>
      </c>
      <c r="AD33" s="44">
        <f>SUM(AD34:AD34)</f>
        <v>0</v>
      </c>
      <c r="AE33" s="45">
        <f>SUM(O33,Q33,S33,U33,W33,Y33,AA33,AC33)</f>
        <v>0</v>
      </c>
      <c r="AF33" s="44">
        <f>SUM(P33,R33,T33,V33,X33,Z33,AB33,AD33)</f>
        <v>0</v>
      </c>
      <c r="AG33" s="46">
        <f>SUM(AG34:AG34)</f>
        <v>0</v>
      </c>
      <c r="AH33" s="47"/>
      <c r="AI33" s="47"/>
      <c r="AJ33" s="48"/>
    </row>
    <row r="34" spans="2:36" ht="108" customHeight="1" thickBot="1">
      <c r="B34" s="49" t="s">
        <v>703</v>
      </c>
      <c r="C34" s="50"/>
      <c r="D34" s="51"/>
      <c r="E34" s="51"/>
      <c r="F34" s="52"/>
      <c r="G34" s="51"/>
      <c r="H34" s="53" t="s">
        <v>700</v>
      </c>
      <c r="I34" s="53" t="s">
        <v>701</v>
      </c>
      <c r="J34" s="53">
        <v>4</v>
      </c>
      <c r="K34" s="54">
        <v>4</v>
      </c>
      <c r="L34" s="55"/>
      <c r="M34" s="55"/>
      <c r="N34" s="56"/>
      <c r="O34" s="57"/>
      <c r="P34" s="58"/>
      <c r="Q34" s="59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61"/>
      <c r="AG34" s="62"/>
      <c r="AH34" s="63"/>
      <c r="AI34" s="63"/>
      <c r="AJ34" s="64"/>
    </row>
    <row r="35" spans="2:36" ht="16.5" customHeight="1" thickBot="1">
      <c r="B35" s="620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2"/>
    </row>
    <row r="36" spans="2:36" ht="12.75" customHeight="1" thickBot="1">
      <c r="B36" s="620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  <c r="AD36" s="621"/>
      <c r="AE36" s="621"/>
      <c r="AF36" s="621"/>
      <c r="AG36" s="621"/>
      <c r="AH36" s="621"/>
      <c r="AI36" s="621"/>
      <c r="AJ36" s="622"/>
    </row>
    <row r="37" spans="2:36" ht="35.25" customHeight="1" thickBot="1">
      <c r="B37" s="656" t="s">
        <v>789</v>
      </c>
      <c r="C37" s="657"/>
      <c r="D37" s="658"/>
      <c r="E37" s="20"/>
      <c r="F37" s="657" t="s">
        <v>790</v>
      </c>
      <c r="G37" s="657"/>
      <c r="H37" s="657"/>
      <c r="I37" s="657"/>
      <c r="J37" s="657"/>
      <c r="K37" s="657"/>
      <c r="L37" s="657"/>
      <c r="M37" s="657"/>
      <c r="N37" s="658"/>
      <c r="O37" s="659" t="s">
        <v>45</v>
      </c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1"/>
      <c r="AG37" s="662" t="s">
        <v>46</v>
      </c>
      <c r="AH37" s="663"/>
      <c r="AI37" s="663"/>
      <c r="AJ37" s="664"/>
    </row>
    <row r="38" spans="2:36" ht="35.25" customHeight="1">
      <c r="B38" s="644" t="s">
        <v>61</v>
      </c>
      <c r="C38" s="646" t="s">
        <v>47</v>
      </c>
      <c r="D38" s="647"/>
      <c r="E38" s="647"/>
      <c r="F38" s="647"/>
      <c r="G38" s="647"/>
      <c r="H38" s="647"/>
      <c r="I38" s="650" t="s">
        <v>48</v>
      </c>
      <c r="J38" s="652" t="s">
        <v>62</v>
      </c>
      <c r="K38" s="652" t="s">
        <v>49</v>
      </c>
      <c r="L38" s="654" t="s">
        <v>103</v>
      </c>
      <c r="M38" s="639" t="s">
        <v>63</v>
      </c>
      <c r="N38" s="641" t="s">
        <v>64</v>
      </c>
      <c r="O38" s="643" t="s">
        <v>94</v>
      </c>
      <c r="P38" s="635"/>
      <c r="Q38" s="634" t="s">
        <v>95</v>
      </c>
      <c r="R38" s="635"/>
      <c r="S38" s="634" t="s">
        <v>96</v>
      </c>
      <c r="T38" s="635"/>
      <c r="U38" s="634" t="s">
        <v>52</v>
      </c>
      <c r="V38" s="635"/>
      <c r="W38" s="634" t="s">
        <v>51</v>
      </c>
      <c r="X38" s="635"/>
      <c r="Y38" s="634" t="s">
        <v>97</v>
      </c>
      <c r="Z38" s="635"/>
      <c r="AA38" s="634" t="s">
        <v>50</v>
      </c>
      <c r="AB38" s="635"/>
      <c r="AC38" s="634" t="s">
        <v>53</v>
      </c>
      <c r="AD38" s="635"/>
      <c r="AE38" s="634" t="s">
        <v>54</v>
      </c>
      <c r="AF38" s="636"/>
      <c r="AG38" s="637" t="s">
        <v>55</v>
      </c>
      <c r="AH38" s="623" t="s">
        <v>56</v>
      </c>
      <c r="AI38" s="625" t="s">
        <v>57</v>
      </c>
      <c r="AJ38" s="627" t="s">
        <v>65</v>
      </c>
    </row>
    <row r="39" spans="2:36" ht="80.25" customHeight="1" thickBot="1">
      <c r="B39" s="645"/>
      <c r="C39" s="648"/>
      <c r="D39" s="649"/>
      <c r="E39" s="649"/>
      <c r="F39" s="649"/>
      <c r="G39" s="649"/>
      <c r="H39" s="649"/>
      <c r="I39" s="651"/>
      <c r="J39" s="653" t="s">
        <v>62</v>
      </c>
      <c r="K39" s="653"/>
      <c r="L39" s="655"/>
      <c r="M39" s="640"/>
      <c r="N39" s="642"/>
      <c r="O39" s="21" t="s">
        <v>66</v>
      </c>
      <c r="P39" s="22" t="s">
        <v>67</v>
      </c>
      <c r="Q39" s="23" t="s">
        <v>66</v>
      </c>
      <c r="R39" s="22" t="s">
        <v>67</v>
      </c>
      <c r="S39" s="23" t="s">
        <v>66</v>
      </c>
      <c r="T39" s="22" t="s">
        <v>67</v>
      </c>
      <c r="U39" s="23" t="s">
        <v>66</v>
      </c>
      <c r="V39" s="22" t="s">
        <v>67</v>
      </c>
      <c r="W39" s="23" t="s">
        <v>66</v>
      </c>
      <c r="X39" s="22" t="s">
        <v>67</v>
      </c>
      <c r="Y39" s="23" t="s">
        <v>66</v>
      </c>
      <c r="Z39" s="22" t="s">
        <v>67</v>
      </c>
      <c r="AA39" s="23" t="s">
        <v>66</v>
      </c>
      <c r="AB39" s="22" t="s">
        <v>68</v>
      </c>
      <c r="AC39" s="23" t="s">
        <v>66</v>
      </c>
      <c r="AD39" s="22" t="s">
        <v>68</v>
      </c>
      <c r="AE39" s="23" t="s">
        <v>66</v>
      </c>
      <c r="AF39" s="24" t="s">
        <v>68</v>
      </c>
      <c r="AG39" s="638"/>
      <c r="AH39" s="624"/>
      <c r="AI39" s="626"/>
      <c r="AJ39" s="628"/>
    </row>
    <row r="40" spans="2:36" ht="108" customHeight="1" thickBot="1">
      <c r="B40" s="25" t="s">
        <v>69</v>
      </c>
      <c r="C40" s="629" t="s">
        <v>764</v>
      </c>
      <c r="D40" s="630"/>
      <c r="E40" s="630"/>
      <c r="F40" s="630"/>
      <c r="G40" s="630"/>
      <c r="H40" s="630"/>
      <c r="I40" s="26" t="s">
        <v>198</v>
      </c>
      <c r="J40" s="27">
        <v>318</v>
      </c>
      <c r="K40" s="404">
        <v>0.3</v>
      </c>
      <c r="L40" s="28"/>
      <c r="M40" s="29"/>
      <c r="N40" s="30"/>
      <c r="O40" s="31">
        <f>SUM(O42,O45,O48)</f>
        <v>0</v>
      </c>
      <c r="P40" s="32">
        <f aca="true" t="shared" si="5" ref="P40:AD40">SUM(P42,P45,P48)</f>
        <v>0</v>
      </c>
      <c r="Q40" s="32">
        <f t="shared" si="5"/>
        <v>0</v>
      </c>
      <c r="R40" s="32">
        <f t="shared" si="5"/>
        <v>0</v>
      </c>
      <c r="S40" s="32">
        <f t="shared" si="5"/>
        <v>0</v>
      </c>
      <c r="T40" s="32">
        <f t="shared" si="5"/>
        <v>0</v>
      </c>
      <c r="U40" s="32">
        <f t="shared" si="5"/>
        <v>0</v>
      </c>
      <c r="V40" s="32">
        <f t="shared" si="5"/>
        <v>0</v>
      </c>
      <c r="W40" s="32">
        <f t="shared" si="5"/>
        <v>0</v>
      </c>
      <c r="X40" s="32">
        <f t="shared" si="5"/>
        <v>0</v>
      </c>
      <c r="Y40" s="32">
        <f t="shared" si="5"/>
        <v>0</v>
      </c>
      <c r="Z40" s="32">
        <f t="shared" si="5"/>
        <v>0</v>
      </c>
      <c r="AA40" s="32">
        <f t="shared" si="5"/>
        <v>0</v>
      </c>
      <c r="AB40" s="32">
        <f t="shared" si="5"/>
        <v>0</v>
      </c>
      <c r="AC40" s="32">
        <f t="shared" si="5"/>
        <v>0</v>
      </c>
      <c r="AD40" s="32">
        <f t="shared" si="5"/>
        <v>0</v>
      </c>
      <c r="AE40" s="32">
        <f>SUM(O40,Q40,S40,U40,W40,Y40,AA40,AC40)</f>
        <v>0</v>
      </c>
      <c r="AF40" s="33">
        <f>SUM(P40,R40,T40,V40,X40,Z40,AB40,AD40)</f>
        <v>0</v>
      </c>
      <c r="AG40" s="34">
        <f>AG42+AG45</f>
        <v>0</v>
      </c>
      <c r="AH40" s="35"/>
      <c r="AI40" s="35"/>
      <c r="AJ40" s="36"/>
    </row>
    <row r="41" spans="2:36" ht="4.5" customHeight="1" thickBot="1">
      <c r="B41" s="631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3"/>
    </row>
    <row r="42" spans="2:36" ht="108" customHeight="1" thickBot="1">
      <c r="B42" s="37" t="s">
        <v>58</v>
      </c>
      <c r="C42" s="38" t="s">
        <v>92</v>
      </c>
      <c r="D42" s="38" t="s">
        <v>59</v>
      </c>
      <c r="E42" s="38" t="s">
        <v>72</v>
      </c>
      <c r="F42" s="38" t="s">
        <v>73</v>
      </c>
      <c r="G42" s="38" t="s">
        <v>74</v>
      </c>
      <c r="H42" s="39" t="s">
        <v>104</v>
      </c>
      <c r="I42" s="40" t="s">
        <v>93</v>
      </c>
      <c r="J42" s="41"/>
      <c r="K42" s="41"/>
      <c r="L42" s="41"/>
      <c r="M42" s="41"/>
      <c r="N42" s="42"/>
      <c r="O42" s="43">
        <f>SUM(O43:O43)</f>
        <v>0</v>
      </c>
      <c r="P42" s="44">
        <f>SUM(P43:P43)</f>
        <v>0</v>
      </c>
      <c r="Q42" s="45">
        <f aca="true" t="shared" si="6" ref="Q42:AA42">SUM(Q43:Q43)</f>
        <v>0</v>
      </c>
      <c r="R42" s="44">
        <f t="shared" si="6"/>
        <v>0</v>
      </c>
      <c r="S42" s="45">
        <f t="shared" si="6"/>
        <v>0</v>
      </c>
      <c r="T42" s="44">
        <f t="shared" si="6"/>
        <v>0</v>
      </c>
      <c r="U42" s="45">
        <f t="shared" si="6"/>
        <v>0</v>
      </c>
      <c r="V42" s="44">
        <f t="shared" si="6"/>
        <v>0</v>
      </c>
      <c r="W42" s="45">
        <f t="shared" si="6"/>
        <v>0</v>
      </c>
      <c r="X42" s="44">
        <f t="shared" si="6"/>
        <v>0</v>
      </c>
      <c r="Y42" s="45">
        <f t="shared" si="6"/>
        <v>0</v>
      </c>
      <c r="Z42" s="44">
        <f t="shared" si="6"/>
        <v>0</v>
      </c>
      <c r="AA42" s="45">
        <f t="shared" si="6"/>
        <v>0</v>
      </c>
      <c r="AB42" s="44">
        <f>SUM(AB43:AB43)</f>
        <v>0</v>
      </c>
      <c r="AC42" s="45">
        <f>SUM(AC43:AC43)</f>
        <v>0</v>
      </c>
      <c r="AD42" s="44">
        <f>SUM(AD43:AD43)</f>
        <v>0</v>
      </c>
      <c r="AE42" s="45">
        <f>SUM(O42,Q42,S42,U42,W42,Y42,AA42,AC42)</f>
        <v>0</v>
      </c>
      <c r="AF42" s="44">
        <f>SUM(P42,R42,T42,V42,X42,Z42,AB42,AD42)</f>
        <v>0</v>
      </c>
      <c r="AG42" s="46">
        <f>SUM(AG43:AG43)</f>
        <v>0</v>
      </c>
      <c r="AH42" s="47"/>
      <c r="AI42" s="47"/>
      <c r="AJ42" s="48"/>
    </row>
    <row r="43" spans="2:36" ht="108" customHeight="1" thickBot="1">
      <c r="B43" s="49" t="s">
        <v>698</v>
      </c>
      <c r="C43" s="50"/>
      <c r="D43" s="51"/>
      <c r="E43" s="51"/>
      <c r="F43" s="52"/>
      <c r="G43" s="51"/>
      <c r="H43" s="53" t="s">
        <v>697</v>
      </c>
      <c r="I43" s="53" t="s">
        <v>308</v>
      </c>
      <c r="J43" s="53">
        <v>6</v>
      </c>
      <c r="K43" s="54">
        <v>16</v>
      </c>
      <c r="L43" s="55"/>
      <c r="M43" s="55"/>
      <c r="N43" s="56"/>
      <c r="O43" s="57"/>
      <c r="P43" s="58"/>
      <c r="Q43" s="59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1"/>
      <c r="AG43" s="62"/>
      <c r="AH43" s="63"/>
      <c r="AI43" s="63"/>
      <c r="AJ43" s="64"/>
    </row>
    <row r="44" spans="2:36" ht="4.5" customHeight="1" thickBot="1">
      <c r="B44" s="620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1"/>
      <c r="AG44" s="621"/>
      <c r="AH44" s="621"/>
      <c r="AI44" s="621"/>
      <c r="AJ44" s="622"/>
    </row>
    <row r="45" spans="2:36" ht="108" customHeight="1" thickBot="1">
      <c r="B45" s="37" t="s">
        <v>58</v>
      </c>
      <c r="C45" s="38" t="s">
        <v>92</v>
      </c>
      <c r="D45" s="38" t="s">
        <v>59</v>
      </c>
      <c r="E45" s="38" t="s">
        <v>91</v>
      </c>
      <c r="F45" s="38" t="s">
        <v>73</v>
      </c>
      <c r="G45" s="38" t="s">
        <v>74</v>
      </c>
      <c r="H45" s="39" t="s">
        <v>104</v>
      </c>
      <c r="I45" s="40" t="s">
        <v>93</v>
      </c>
      <c r="J45" s="38"/>
      <c r="K45" s="65"/>
      <c r="L45" s="65"/>
      <c r="M45" s="41"/>
      <c r="N45" s="42"/>
      <c r="O45" s="43">
        <f>SUM(O46:O46)</f>
        <v>0</v>
      </c>
      <c r="P45" s="44">
        <f>SUM(P46:P46)</f>
        <v>0</v>
      </c>
      <c r="Q45" s="45">
        <f aca="true" t="shared" si="7" ref="Q45:AD45">SUM(Q46:Q46)</f>
        <v>0</v>
      </c>
      <c r="R45" s="44">
        <f t="shared" si="7"/>
        <v>0</v>
      </c>
      <c r="S45" s="45">
        <f t="shared" si="7"/>
        <v>0</v>
      </c>
      <c r="T45" s="44">
        <f t="shared" si="7"/>
        <v>0</v>
      </c>
      <c r="U45" s="45">
        <f t="shared" si="7"/>
        <v>0</v>
      </c>
      <c r="V45" s="44">
        <f t="shared" si="7"/>
        <v>0</v>
      </c>
      <c r="W45" s="45">
        <f t="shared" si="7"/>
        <v>0</v>
      </c>
      <c r="X45" s="44">
        <f t="shared" si="7"/>
        <v>0</v>
      </c>
      <c r="Y45" s="45">
        <f t="shared" si="7"/>
        <v>0</v>
      </c>
      <c r="Z45" s="44">
        <f t="shared" si="7"/>
        <v>0</v>
      </c>
      <c r="AA45" s="45">
        <f t="shared" si="7"/>
        <v>0</v>
      </c>
      <c r="AB45" s="44">
        <f t="shared" si="7"/>
        <v>0</v>
      </c>
      <c r="AC45" s="45">
        <f t="shared" si="7"/>
        <v>0</v>
      </c>
      <c r="AD45" s="44">
        <f t="shared" si="7"/>
        <v>0</v>
      </c>
      <c r="AE45" s="45">
        <f>SUM(O45,Q45,S45,U45,W45,Y45,AA45,AC45)</f>
        <v>0</v>
      </c>
      <c r="AF45" s="44">
        <f>SUM(P45,R45,T45,V45,X45,Z45,AB45,AD45)</f>
        <v>0</v>
      </c>
      <c r="AG45" s="46">
        <f>SUM(AG46:AG46)</f>
        <v>0</v>
      </c>
      <c r="AH45" s="47"/>
      <c r="AI45" s="47"/>
      <c r="AJ45" s="48"/>
    </row>
    <row r="46" spans="2:36" ht="108" customHeight="1" thickBot="1">
      <c r="B46" s="49" t="s">
        <v>212</v>
      </c>
      <c r="C46" s="50"/>
      <c r="D46" s="51"/>
      <c r="E46" s="51"/>
      <c r="F46" s="66"/>
      <c r="G46" s="51"/>
      <c r="H46" s="67" t="s">
        <v>213</v>
      </c>
      <c r="I46" s="68" t="s">
        <v>214</v>
      </c>
      <c r="J46" s="53">
        <v>18</v>
      </c>
      <c r="K46" s="69">
        <v>15</v>
      </c>
      <c r="L46" s="70"/>
      <c r="M46" s="71"/>
      <c r="N46" s="72"/>
      <c r="O46" s="73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74"/>
      <c r="AH46" s="63"/>
      <c r="AI46" s="71"/>
      <c r="AJ46" s="75"/>
    </row>
    <row r="47" spans="2:36" ht="4.5" customHeight="1" thickBot="1">
      <c r="B47" s="620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1"/>
      <c r="AH47" s="621"/>
      <c r="AI47" s="621"/>
      <c r="AJ47" s="622"/>
    </row>
    <row r="48" spans="2:36" ht="108" customHeight="1" thickBot="1">
      <c r="B48" s="37" t="s">
        <v>58</v>
      </c>
      <c r="C48" s="38" t="s">
        <v>92</v>
      </c>
      <c r="D48" s="38" t="s">
        <v>59</v>
      </c>
      <c r="E48" s="38" t="s">
        <v>72</v>
      </c>
      <c r="F48" s="38" t="s">
        <v>73</v>
      </c>
      <c r="G48" s="38" t="s">
        <v>74</v>
      </c>
      <c r="H48" s="39" t="s">
        <v>104</v>
      </c>
      <c r="I48" s="40" t="s">
        <v>93</v>
      </c>
      <c r="J48" s="41"/>
      <c r="K48" s="41"/>
      <c r="L48" s="41"/>
      <c r="M48" s="41"/>
      <c r="N48" s="42"/>
      <c r="O48" s="43">
        <f>SUM(O49:O49)</f>
        <v>0</v>
      </c>
      <c r="P48" s="44">
        <f>SUM(P49:P49)</f>
        <v>0</v>
      </c>
      <c r="Q48" s="45">
        <f aca="true" t="shared" si="8" ref="Q48:AA48">SUM(Q49:Q49)</f>
        <v>0</v>
      </c>
      <c r="R48" s="44">
        <f t="shared" si="8"/>
        <v>0</v>
      </c>
      <c r="S48" s="45">
        <f t="shared" si="8"/>
        <v>0</v>
      </c>
      <c r="T48" s="44">
        <f t="shared" si="8"/>
        <v>0</v>
      </c>
      <c r="U48" s="45">
        <f t="shared" si="8"/>
        <v>0</v>
      </c>
      <c r="V48" s="44">
        <f t="shared" si="8"/>
        <v>0</v>
      </c>
      <c r="W48" s="45">
        <f t="shared" si="8"/>
        <v>0</v>
      </c>
      <c r="X48" s="44">
        <f t="shared" si="8"/>
        <v>0</v>
      </c>
      <c r="Y48" s="45">
        <f t="shared" si="8"/>
        <v>0</v>
      </c>
      <c r="Z48" s="44">
        <f t="shared" si="8"/>
        <v>0</v>
      </c>
      <c r="AA48" s="45">
        <f t="shared" si="8"/>
        <v>0</v>
      </c>
      <c r="AB48" s="44">
        <f>SUM(AB49:AB49)</f>
        <v>0</v>
      </c>
      <c r="AC48" s="45">
        <f>SUM(AC49:AC49)</f>
        <v>0</v>
      </c>
      <c r="AD48" s="44">
        <f>SUM(AD49:AD49)</f>
        <v>0</v>
      </c>
      <c r="AE48" s="45">
        <f>SUM(O48,Q48,S48,U48,W48,Y48,AA48,AC48)</f>
        <v>0</v>
      </c>
      <c r="AF48" s="44">
        <f>SUM(P48,R48,T48,V48,X48,Z48,AB48,AD48)</f>
        <v>0</v>
      </c>
      <c r="AG48" s="46">
        <f>SUM(AG49:AG49)</f>
        <v>0</v>
      </c>
      <c r="AH48" s="47"/>
      <c r="AI48" s="47"/>
      <c r="AJ48" s="48"/>
    </row>
    <row r="49" spans="2:36" ht="108" customHeight="1" thickBot="1">
      <c r="B49" s="49" t="s">
        <v>216</v>
      </c>
      <c r="C49" s="50"/>
      <c r="D49" s="51"/>
      <c r="E49" s="51"/>
      <c r="F49" s="52"/>
      <c r="G49" s="51"/>
      <c r="H49" s="53" t="s">
        <v>217</v>
      </c>
      <c r="I49" s="53" t="s">
        <v>214</v>
      </c>
      <c r="J49" s="53">
        <v>18</v>
      </c>
      <c r="K49" s="54">
        <v>18</v>
      </c>
      <c r="L49" s="55"/>
      <c r="M49" s="55"/>
      <c r="N49" s="56"/>
      <c r="O49" s="57"/>
      <c r="P49" s="58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1"/>
      <c r="AF49" s="61"/>
      <c r="AG49" s="62"/>
      <c r="AH49" s="63"/>
      <c r="AI49" s="63"/>
      <c r="AJ49" s="64"/>
    </row>
    <row r="50" spans="2:36" ht="4.5" customHeight="1" thickBot="1">
      <c r="B50" s="620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22"/>
    </row>
    <row r="51" spans="2:36" ht="35.25" customHeight="1" thickBot="1">
      <c r="B51" s="656" t="s">
        <v>792</v>
      </c>
      <c r="C51" s="657"/>
      <c r="D51" s="658"/>
      <c r="E51" s="20"/>
      <c r="F51" s="657" t="s">
        <v>791</v>
      </c>
      <c r="G51" s="657"/>
      <c r="H51" s="657"/>
      <c r="I51" s="657"/>
      <c r="J51" s="657"/>
      <c r="K51" s="657"/>
      <c r="L51" s="657"/>
      <c r="M51" s="657"/>
      <c r="N51" s="658"/>
      <c r="O51" s="659" t="s">
        <v>45</v>
      </c>
      <c r="P51" s="660"/>
      <c r="Q51" s="660"/>
      <c r="R51" s="660"/>
      <c r="S51" s="660"/>
      <c r="T51" s="660"/>
      <c r="U51" s="660"/>
      <c r="V51" s="660"/>
      <c r="W51" s="660"/>
      <c r="X51" s="660"/>
      <c r="Y51" s="660"/>
      <c r="Z51" s="660"/>
      <c r="AA51" s="660"/>
      <c r="AB51" s="660"/>
      <c r="AC51" s="660"/>
      <c r="AD51" s="660"/>
      <c r="AE51" s="660"/>
      <c r="AF51" s="661"/>
      <c r="AG51" s="662" t="s">
        <v>46</v>
      </c>
      <c r="AH51" s="663"/>
      <c r="AI51" s="663"/>
      <c r="AJ51" s="664"/>
    </row>
    <row r="52" spans="2:36" ht="35.25" customHeight="1">
      <c r="B52" s="644" t="s">
        <v>61</v>
      </c>
      <c r="C52" s="646" t="s">
        <v>47</v>
      </c>
      <c r="D52" s="647"/>
      <c r="E52" s="647"/>
      <c r="F52" s="647"/>
      <c r="G52" s="647"/>
      <c r="H52" s="647"/>
      <c r="I52" s="650" t="s">
        <v>48</v>
      </c>
      <c r="J52" s="652" t="s">
        <v>62</v>
      </c>
      <c r="K52" s="652" t="s">
        <v>49</v>
      </c>
      <c r="L52" s="654" t="s">
        <v>103</v>
      </c>
      <c r="M52" s="639" t="s">
        <v>63</v>
      </c>
      <c r="N52" s="641" t="s">
        <v>64</v>
      </c>
      <c r="O52" s="643" t="s">
        <v>94</v>
      </c>
      <c r="P52" s="635"/>
      <c r="Q52" s="634" t="s">
        <v>95</v>
      </c>
      <c r="R52" s="635"/>
      <c r="S52" s="634" t="s">
        <v>96</v>
      </c>
      <c r="T52" s="635"/>
      <c r="U52" s="634" t="s">
        <v>52</v>
      </c>
      <c r="V52" s="635"/>
      <c r="W52" s="634" t="s">
        <v>51</v>
      </c>
      <c r="X52" s="635"/>
      <c r="Y52" s="634" t="s">
        <v>97</v>
      </c>
      <c r="Z52" s="635"/>
      <c r="AA52" s="634" t="s">
        <v>50</v>
      </c>
      <c r="AB52" s="635"/>
      <c r="AC52" s="634" t="s">
        <v>53</v>
      </c>
      <c r="AD52" s="635"/>
      <c r="AE52" s="634" t="s">
        <v>54</v>
      </c>
      <c r="AF52" s="636"/>
      <c r="AG52" s="637" t="s">
        <v>55</v>
      </c>
      <c r="AH52" s="623" t="s">
        <v>56</v>
      </c>
      <c r="AI52" s="625" t="s">
        <v>57</v>
      </c>
      <c r="AJ52" s="627" t="s">
        <v>65</v>
      </c>
    </row>
    <row r="53" spans="2:36" ht="80.25" customHeight="1" thickBot="1">
      <c r="B53" s="645"/>
      <c r="C53" s="648"/>
      <c r="D53" s="649"/>
      <c r="E53" s="649"/>
      <c r="F53" s="649"/>
      <c r="G53" s="649"/>
      <c r="H53" s="649"/>
      <c r="I53" s="651"/>
      <c r="J53" s="653" t="s">
        <v>62</v>
      </c>
      <c r="K53" s="653"/>
      <c r="L53" s="655"/>
      <c r="M53" s="640"/>
      <c r="N53" s="642"/>
      <c r="O53" s="21" t="s">
        <v>66</v>
      </c>
      <c r="P53" s="22" t="s">
        <v>67</v>
      </c>
      <c r="Q53" s="23" t="s">
        <v>66</v>
      </c>
      <c r="R53" s="22" t="s">
        <v>67</v>
      </c>
      <c r="S53" s="23" t="s">
        <v>66</v>
      </c>
      <c r="T53" s="22" t="s">
        <v>67</v>
      </c>
      <c r="U53" s="23" t="s">
        <v>66</v>
      </c>
      <c r="V53" s="22" t="s">
        <v>67</v>
      </c>
      <c r="W53" s="23" t="s">
        <v>66</v>
      </c>
      <c r="X53" s="22" t="s">
        <v>67</v>
      </c>
      <c r="Y53" s="23" t="s">
        <v>66</v>
      </c>
      <c r="Z53" s="22" t="s">
        <v>67</v>
      </c>
      <c r="AA53" s="23" t="s">
        <v>66</v>
      </c>
      <c r="AB53" s="22" t="s">
        <v>68</v>
      </c>
      <c r="AC53" s="23" t="s">
        <v>66</v>
      </c>
      <c r="AD53" s="22" t="s">
        <v>68</v>
      </c>
      <c r="AE53" s="23" t="s">
        <v>66</v>
      </c>
      <c r="AF53" s="24" t="s">
        <v>68</v>
      </c>
      <c r="AG53" s="638"/>
      <c r="AH53" s="624"/>
      <c r="AI53" s="626"/>
      <c r="AJ53" s="628"/>
    </row>
    <row r="54" spans="2:36" ht="108" customHeight="1" thickBot="1">
      <c r="B54" s="25" t="s">
        <v>69</v>
      </c>
      <c r="C54" s="629" t="s">
        <v>219</v>
      </c>
      <c r="D54" s="630"/>
      <c r="E54" s="630"/>
      <c r="F54" s="630"/>
      <c r="G54" s="630"/>
      <c r="H54" s="630"/>
      <c r="I54" s="26" t="s">
        <v>220</v>
      </c>
      <c r="J54" s="403">
        <v>0.87</v>
      </c>
      <c r="K54" s="404">
        <v>0.8</v>
      </c>
      <c r="L54" s="28"/>
      <c r="M54" s="29"/>
      <c r="N54" s="30"/>
      <c r="O54" s="31" t="e">
        <f>SUM(O56,O59,#REF!)</f>
        <v>#REF!</v>
      </c>
      <c r="P54" s="32" t="e">
        <f>SUM(P56,P59,#REF!)</f>
        <v>#REF!</v>
      </c>
      <c r="Q54" s="32" t="e">
        <f>SUM(Q56,Q59,#REF!)</f>
        <v>#REF!</v>
      </c>
      <c r="R54" s="32" t="e">
        <f>SUM(R56,R59,#REF!)</f>
        <v>#REF!</v>
      </c>
      <c r="S54" s="32" t="e">
        <f>SUM(S56,S59,#REF!)</f>
        <v>#REF!</v>
      </c>
      <c r="T54" s="32" t="e">
        <f>SUM(T56,T59,#REF!)</f>
        <v>#REF!</v>
      </c>
      <c r="U54" s="32" t="e">
        <f>SUM(U56,U59,#REF!)</f>
        <v>#REF!</v>
      </c>
      <c r="V54" s="32" t="e">
        <f>SUM(V56,V59,#REF!)</f>
        <v>#REF!</v>
      </c>
      <c r="W54" s="32" t="e">
        <f>SUM(W56,W59,#REF!)</f>
        <v>#REF!</v>
      </c>
      <c r="X54" s="32" t="e">
        <f>SUM(X56,X59,#REF!)</f>
        <v>#REF!</v>
      </c>
      <c r="Y54" s="32" t="e">
        <f>SUM(Y56,Y59,#REF!)</f>
        <v>#REF!</v>
      </c>
      <c r="Z54" s="32" t="e">
        <f>SUM(Z56,Z59,#REF!)</f>
        <v>#REF!</v>
      </c>
      <c r="AA54" s="32" t="e">
        <f>SUM(AA56,AA59,#REF!)</f>
        <v>#REF!</v>
      </c>
      <c r="AB54" s="32" t="e">
        <f>SUM(AB56,AB59,#REF!)</f>
        <v>#REF!</v>
      </c>
      <c r="AC54" s="32" t="e">
        <f>SUM(AC56,AC59,#REF!)</f>
        <v>#REF!</v>
      </c>
      <c r="AD54" s="32" t="e">
        <f>SUM(AD56,AD59,#REF!)</f>
        <v>#REF!</v>
      </c>
      <c r="AE54" s="32" t="e">
        <f>SUM(O54,Q54,S54,U54,W54,Y54,AA54,AC54)</f>
        <v>#REF!</v>
      </c>
      <c r="AF54" s="33" t="e">
        <f>SUM(P54,R54,T54,V54,X54,Z54,AB54,AD54)</f>
        <v>#REF!</v>
      </c>
      <c r="AG54" s="34">
        <f>AG56+AG59</f>
        <v>0</v>
      </c>
      <c r="AH54" s="35"/>
      <c r="AI54" s="35"/>
      <c r="AJ54" s="36"/>
    </row>
    <row r="55" spans="2:36" ht="4.5" customHeight="1" thickBot="1">
      <c r="B55" s="631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632"/>
      <c r="AE55" s="632"/>
      <c r="AF55" s="632"/>
      <c r="AG55" s="632"/>
      <c r="AH55" s="632"/>
      <c r="AI55" s="632"/>
      <c r="AJ55" s="633"/>
    </row>
    <row r="56" spans="2:36" ht="108" customHeight="1" thickBot="1">
      <c r="B56" s="37" t="s">
        <v>58</v>
      </c>
      <c r="C56" s="38" t="s">
        <v>92</v>
      </c>
      <c r="D56" s="38" t="s">
        <v>59</v>
      </c>
      <c r="E56" s="38" t="s">
        <v>72</v>
      </c>
      <c r="F56" s="38" t="s">
        <v>73</v>
      </c>
      <c r="G56" s="38" t="s">
        <v>74</v>
      </c>
      <c r="H56" s="39" t="s">
        <v>104</v>
      </c>
      <c r="I56" s="40" t="s">
        <v>93</v>
      </c>
      <c r="J56" s="41"/>
      <c r="K56" s="41"/>
      <c r="L56" s="41"/>
      <c r="M56" s="41"/>
      <c r="N56" s="42"/>
      <c r="O56" s="43">
        <f>SUM(O57:O57)</f>
        <v>0</v>
      </c>
      <c r="P56" s="44">
        <f>SUM(P57:P57)</f>
        <v>0</v>
      </c>
      <c r="Q56" s="45">
        <f aca="true" t="shared" si="9" ref="Q56:AA56">SUM(Q57:Q57)</f>
        <v>0</v>
      </c>
      <c r="R56" s="44">
        <f t="shared" si="9"/>
        <v>0</v>
      </c>
      <c r="S56" s="45">
        <f t="shared" si="9"/>
        <v>0</v>
      </c>
      <c r="T56" s="44">
        <f t="shared" si="9"/>
        <v>0</v>
      </c>
      <c r="U56" s="45">
        <f t="shared" si="9"/>
        <v>0</v>
      </c>
      <c r="V56" s="44">
        <f t="shared" si="9"/>
        <v>0</v>
      </c>
      <c r="W56" s="45">
        <f t="shared" si="9"/>
        <v>0</v>
      </c>
      <c r="X56" s="44">
        <f t="shared" si="9"/>
        <v>0</v>
      </c>
      <c r="Y56" s="45">
        <f t="shared" si="9"/>
        <v>0</v>
      </c>
      <c r="Z56" s="44">
        <f t="shared" si="9"/>
        <v>0</v>
      </c>
      <c r="AA56" s="45">
        <f t="shared" si="9"/>
        <v>0</v>
      </c>
      <c r="AB56" s="44">
        <f>SUM(AB57:AB57)</f>
        <v>0</v>
      </c>
      <c r="AC56" s="45">
        <f>SUM(AC57:AC57)</f>
        <v>0</v>
      </c>
      <c r="AD56" s="44">
        <f>SUM(AD57:AD57)</f>
        <v>0</v>
      </c>
      <c r="AE56" s="45">
        <f>SUM(O56,Q56,S56,U56,W56,Y56,AA56,AC56)</f>
        <v>0</v>
      </c>
      <c r="AF56" s="44">
        <f>SUM(P56,R56,T56,V56,X56,Z56,AB56,AD56)</f>
        <v>0</v>
      </c>
      <c r="AG56" s="46">
        <f>SUM(AG57:AG57)</f>
        <v>0</v>
      </c>
      <c r="AH56" s="47"/>
      <c r="AI56" s="47"/>
      <c r="AJ56" s="48"/>
    </row>
    <row r="57" spans="2:36" ht="108" customHeight="1" thickBot="1">
      <c r="B57" s="49" t="s">
        <v>222</v>
      </c>
      <c r="C57" s="50"/>
      <c r="D57" s="51"/>
      <c r="E57" s="51"/>
      <c r="F57" s="52"/>
      <c r="G57" s="51"/>
      <c r="H57" s="53" t="s">
        <v>223</v>
      </c>
      <c r="I57" s="53" t="s">
        <v>224</v>
      </c>
      <c r="J57" s="53">
        <v>0</v>
      </c>
      <c r="K57" s="54">
        <v>4</v>
      </c>
      <c r="L57" s="55"/>
      <c r="M57" s="55"/>
      <c r="N57" s="56"/>
      <c r="O57" s="57"/>
      <c r="P57" s="58"/>
      <c r="Q57" s="59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61"/>
      <c r="AG57" s="62"/>
      <c r="AH57" s="63"/>
      <c r="AI57" s="63"/>
      <c r="AJ57" s="64"/>
    </row>
    <row r="58" spans="2:36" ht="4.5" customHeight="1" thickBot="1">
      <c r="B58" s="620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1"/>
      <c r="AH58" s="621"/>
      <c r="AI58" s="621"/>
      <c r="AJ58" s="622"/>
    </row>
    <row r="59" spans="2:36" ht="108" customHeight="1" thickBot="1">
      <c r="B59" s="37" t="s">
        <v>58</v>
      </c>
      <c r="C59" s="38" t="s">
        <v>92</v>
      </c>
      <c r="D59" s="38" t="s">
        <v>59</v>
      </c>
      <c r="E59" s="38" t="s">
        <v>91</v>
      </c>
      <c r="F59" s="38" t="s">
        <v>73</v>
      </c>
      <c r="G59" s="38" t="s">
        <v>74</v>
      </c>
      <c r="H59" s="39" t="s">
        <v>104</v>
      </c>
      <c r="I59" s="40" t="s">
        <v>93</v>
      </c>
      <c r="J59" s="38"/>
      <c r="K59" s="65"/>
      <c r="L59" s="65"/>
      <c r="M59" s="41"/>
      <c r="N59" s="42"/>
      <c r="O59" s="43">
        <f>SUM(O60:O60)</f>
        <v>0</v>
      </c>
      <c r="P59" s="44">
        <f>SUM(P60:P60)</f>
        <v>0</v>
      </c>
      <c r="Q59" s="45">
        <f aca="true" t="shared" si="10" ref="Q59:AD59">SUM(Q60:Q60)</f>
        <v>0</v>
      </c>
      <c r="R59" s="44">
        <f t="shared" si="10"/>
        <v>0</v>
      </c>
      <c r="S59" s="45">
        <f t="shared" si="10"/>
        <v>0</v>
      </c>
      <c r="T59" s="44">
        <f t="shared" si="10"/>
        <v>0</v>
      </c>
      <c r="U59" s="45">
        <f t="shared" si="10"/>
        <v>0</v>
      </c>
      <c r="V59" s="44">
        <f t="shared" si="10"/>
        <v>0</v>
      </c>
      <c r="W59" s="45">
        <f t="shared" si="10"/>
        <v>0</v>
      </c>
      <c r="X59" s="44">
        <f t="shared" si="10"/>
        <v>0</v>
      </c>
      <c r="Y59" s="45">
        <f t="shared" si="10"/>
        <v>0</v>
      </c>
      <c r="Z59" s="44">
        <f t="shared" si="10"/>
        <v>0</v>
      </c>
      <c r="AA59" s="45">
        <f t="shared" si="10"/>
        <v>0</v>
      </c>
      <c r="AB59" s="44">
        <f t="shared" si="10"/>
        <v>0</v>
      </c>
      <c r="AC59" s="45">
        <f t="shared" si="10"/>
        <v>0</v>
      </c>
      <c r="AD59" s="44">
        <f t="shared" si="10"/>
        <v>0</v>
      </c>
      <c r="AE59" s="45">
        <f>SUM(O59,Q59,S59,U59,W59,Y59,AA59,AC59)</f>
        <v>0</v>
      </c>
      <c r="AF59" s="44">
        <f>SUM(P59,R59,T59,V59,X59,Z59,AB59,AD59)</f>
        <v>0</v>
      </c>
      <c r="AG59" s="46">
        <f>SUM(AG60:AG60)</f>
        <v>0</v>
      </c>
      <c r="AH59" s="47"/>
      <c r="AI59" s="47"/>
      <c r="AJ59" s="48"/>
    </row>
    <row r="60" spans="2:36" ht="108" customHeight="1" thickBot="1">
      <c r="B60" s="49" t="s">
        <v>222</v>
      </c>
      <c r="C60" s="50"/>
      <c r="D60" s="51"/>
      <c r="E60" s="51"/>
      <c r="F60" s="66"/>
      <c r="G60" s="51"/>
      <c r="H60" s="67" t="s">
        <v>226</v>
      </c>
      <c r="I60" s="68" t="s">
        <v>227</v>
      </c>
      <c r="J60" s="53">
        <v>0</v>
      </c>
      <c r="K60" s="69">
        <v>4</v>
      </c>
      <c r="L60" s="70"/>
      <c r="M60" s="71"/>
      <c r="N60" s="72"/>
      <c r="O60" s="73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74"/>
      <c r="AH60" s="63"/>
      <c r="AI60" s="71"/>
      <c r="AJ60" s="75"/>
    </row>
    <row r="61" spans="2:36" ht="12.75" customHeight="1" thickBot="1">
      <c r="B61" s="620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1"/>
      <c r="AH61" s="621"/>
      <c r="AI61" s="621"/>
      <c r="AJ61" s="622"/>
    </row>
    <row r="62" spans="2:36" ht="21.75" customHeight="1" thickBot="1">
      <c r="B62" s="620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  <c r="AG62" s="621"/>
      <c r="AH62" s="621"/>
      <c r="AI62" s="621"/>
      <c r="AJ62" s="622"/>
    </row>
    <row r="63" spans="2:36" ht="4.5" customHeight="1" thickBot="1">
      <c r="B63" s="620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21"/>
      <c r="AA63" s="621"/>
      <c r="AB63" s="621"/>
      <c r="AC63" s="621"/>
      <c r="AD63" s="621"/>
      <c r="AE63" s="621"/>
      <c r="AF63" s="621"/>
      <c r="AG63" s="621"/>
      <c r="AH63" s="621"/>
      <c r="AI63" s="621"/>
      <c r="AJ63" s="622"/>
    </row>
  </sheetData>
  <sheetProtection/>
  <mergeCells count="155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1:AJ11"/>
    <mergeCell ref="B13:D13"/>
    <mergeCell ref="F13:N13"/>
    <mergeCell ref="O13:AF13"/>
    <mergeCell ref="AG13:AJ13"/>
    <mergeCell ref="B14:B15"/>
    <mergeCell ref="C14:H15"/>
    <mergeCell ref="I14:I15"/>
    <mergeCell ref="J14:J15"/>
    <mergeCell ref="K14:K15"/>
    <mergeCell ref="AC14:AD14"/>
    <mergeCell ref="AE14:AF14"/>
    <mergeCell ref="L14:L15"/>
    <mergeCell ref="M14:M15"/>
    <mergeCell ref="N14:N15"/>
    <mergeCell ref="O14:P14"/>
    <mergeCell ref="Q14:R14"/>
    <mergeCell ref="S14:T14"/>
    <mergeCell ref="AG14:AG15"/>
    <mergeCell ref="AH14:AH15"/>
    <mergeCell ref="AI14:AI15"/>
    <mergeCell ref="AJ14:AJ15"/>
    <mergeCell ref="C16:H16"/>
    <mergeCell ref="B17:AJ17"/>
    <mergeCell ref="U14:V14"/>
    <mergeCell ref="W14:X14"/>
    <mergeCell ref="Y14:Z14"/>
    <mergeCell ref="AA14:AB14"/>
    <mergeCell ref="B20:AJ20"/>
    <mergeCell ref="B23:AJ23"/>
    <mergeCell ref="B26:AJ26"/>
    <mergeCell ref="B27:AJ27"/>
    <mergeCell ref="B28:D28"/>
    <mergeCell ref="F28:N28"/>
    <mergeCell ref="O28:AF28"/>
    <mergeCell ref="AG28:AJ28"/>
    <mergeCell ref="B29:B30"/>
    <mergeCell ref="C29:H30"/>
    <mergeCell ref="I29:I30"/>
    <mergeCell ref="J29:J30"/>
    <mergeCell ref="K29:K30"/>
    <mergeCell ref="L29:L30"/>
    <mergeCell ref="AE29:AF29"/>
    <mergeCell ref="AG29:AG30"/>
    <mergeCell ref="M29:M30"/>
    <mergeCell ref="N29:N30"/>
    <mergeCell ref="O29:P29"/>
    <mergeCell ref="Q29:R29"/>
    <mergeCell ref="S29:T29"/>
    <mergeCell ref="U29:V29"/>
    <mergeCell ref="AH29:AH30"/>
    <mergeCell ref="AI29:AI30"/>
    <mergeCell ref="AJ29:AJ30"/>
    <mergeCell ref="C31:H31"/>
    <mergeCell ref="B32:AJ32"/>
    <mergeCell ref="B35:AJ35"/>
    <mergeCell ref="W29:X29"/>
    <mergeCell ref="Y29:Z29"/>
    <mergeCell ref="AA29:AB29"/>
    <mergeCell ref="AC29:AD29"/>
    <mergeCell ref="B36:AJ36"/>
    <mergeCell ref="B37:D37"/>
    <mergeCell ref="F37:N37"/>
    <mergeCell ref="O37:AF37"/>
    <mergeCell ref="AG37:AJ37"/>
    <mergeCell ref="B38:B39"/>
    <mergeCell ref="C38:H39"/>
    <mergeCell ref="I38:I39"/>
    <mergeCell ref="J38:J39"/>
    <mergeCell ref="K38:K39"/>
    <mergeCell ref="L38:L39"/>
    <mergeCell ref="AE38:AF38"/>
    <mergeCell ref="AG38:AG39"/>
    <mergeCell ref="M38:M39"/>
    <mergeCell ref="N38:N39"/>
    <mergeCell ref="O38:P38"/>
    <mergeCell ref="Q38:R38"/>
    <mergeCell ref="S38:T38"/>
    <mergeCell ref="U38:V38"/>
    <mergeCell ref="AH38:AH39"/>
    <mergeCell ref="AI38:AI39"/>
    <mergeCell ref="AJ38:AJ39"/>
    <mergeCell ref="C40:H40"/>
    <mergeCell ref="B41:AJ41"/>
    <mergeCell ref="B44:AJ44"/>
    <mergeCell ref="W38:X38"/>
    <mergeCell ref="Y38:Z38"/>
    <mergeCell ref="AA38:AB38"/>
    <mergeCell ref="AC38:AD38"/>
    <mergeCell ref="B47:AJ47"/>
    <mergeCell ref="B50:AJ50"/>
    <mergeCell ref="B51:D51"/>
    <mergeCell ref="F51:N51"/>
    <mergeCell ref="O51:AF51"/>
    <mergeCell ref="AG51:AJ51"/>
    <mergeCell ref="U52:V52"/>
    <mergeCell ref="B52:B53"/>
    <mergeCell ref="C52:H53"/>
    <mergeCell ref="I52:I53"/>
    <mergeCell ref="J52:J53"/>
    <mergeCell ref="K52:K53"/>
    <mergeCell ref="L52:L53"/>
    <mergeCell ref="Y52:Z52"/>
    <mergeCell ref="AA52:AB52"/>
    <mergeCell ref="AC52:AD52"/>
    <mergeCell ref="AE52:AF52"/>
    <mergeCell ref="AG52:AG53"/>
    <mergeCell ref="M52:M53"/>
    <mergeCell ref="N52:N53"/>
    <mergeCell ref="O52:P52"/>
    <mergeCell ref="Q52:R52"/>
    <mergeCell ref="S52:T52"/>
    <mergeCell ref="B61:AJ61"/>
    <mergeCell ref="B62:AJ62"/>
    <mergeCell ref="B63:AJ63"/>
    <mergeCell ref="AH52:AH53"/>
    <mergeCell ref="AI52:AI53"/>
    <mergeCell ref="AJ52:AJ53"/>
    <mergeCell ref="C54:H54"/>
    <mergeCell ref="B55:AJ55"/>
    <mergeCell ref="B58:AJ58"/>
    <mergeCell ref="W52:X5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00B0F0"/>
  </sheetPr>
  <dimension ref="B1:AK71"/>
  <sheetViews>
    <sheetView zoomScale="55" zoomScaleNormal="55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39.140625" style="80" bestFit="1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781</v>
      </c>
      <c r="C2" s="666"/>
      <c r="D2" s="666"/>
      <c r="E2" s="666"/>
      <c r="F2" s="666"/>
      <c r="G2" s="666"/>
      <c r="H2" s="667"/>
      <c r="I2" s="668" t="s">
        <v>793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794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795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230</v>
      </c>
      <c r="D6" s="630"/>
      <c r="E6" s="630"/>
      <c r="F6" s="630"/>
      <c r="G6" s="630"/>
      <c r="H6" s="630"/>
      <c r="I6" s="26" t="s">
        <v>231</v>
      </c>
      <c r="J6" s="403">
        <v>0.054</v>
      </c>
      <c r="K6" s="404">
        <v>0.02</v>
      </c>
      <c r="L6" s="28"/>
      <c r="M6" s="29"/>
      <c r="N6" s="30"/>
      <c r="O6" s="31">
        <f aca="true" t="shared" si="0" ref="O6:AD6">O8+O11</f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234</v>
      </c>
      <c r="C9" s="50"/>
      <c r="D9" s="51"/>
      <c r="E9" s="51"/>
      <c r="F9" s="52"/>
      <c r="G9" s="51"/>
      <c r="H9" s="53" t="s">
        <v>235</v>
      </c>
      <c r="I9" s="53" t="s">
        <v>236</v>
      </c>
      <c r="J9" s="53">
        <v>0.1</v>
      </c>
      <c r="K9" s="54">
        <v>0.1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3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239</v>
      </c>
      <c r="C12" s="50"/>
      <c r="D12" s="51"/>
      <c r="E12" s="51"/>
      <c r="F12" s="66"/>
      <c r="G12" s="51"/>
      <c r="H12" s="67" t="s">
        <v>773</v>
      </c>
      <c r="I12" s="68" t="s">
        <v>377</v>
      </c>
      <c r="J12" s="53">
        <v>0</v>
      </c>
      <c r="K12" s="410">
        <v>0.3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91</v>
      </c>
      <c r="F13" s="38" t="s">
        <v>73</v>
      </c>
      <c r="G13" s="38" t="s">
        <v>74</v>
      </c>
      <c r="H13" s="39" t="s">
        <v>104</v>
      </c>
      <c r="I13" s="40" t="s">
        <v>93</v>
      </c>
      <c r="J13" s="38"/>
      <c r="K13" s="65"/>
      <c r="L13" s="65"/>
      <c r="M13" s="41"/>
      <c r="N13" s="42"/>
      <c r="O13" s="43">
        <f>SUM(O14:O14)</f>
        <v>0</v>
      </c>
      <c r="P13" s="44">
        <f>SUM(P14:P14)</f>
        <v>0</v>
      </c>
      <c r="Q13" s="45">
        <f t="shared" si="2"/>
        <v>0</v>
      </c>
      <c r="R13" s="44">
        <f t="shared" si="2"/>
        <v>0</v>
      </c>
      <c r="S13" s="45">
        <f t="shared" si="2"/>
        <v>0</v>
      </c>
      <c r="T13" s="44">
        <f t="shared" si="2"/>
        <v>0</v>
      </c>
      <c r="U13" s="45">
        <f t="shared" si="2"/>
        <v>0</v>
      </c>
      <c r="V13" s="44">
        <f t="shared" si="2"/>
        <v>0</v>
      </c>
      <c r="W13" s="45">
        <f t="shared" si="2"/>
        <v>0</v>
      </c>
      <c r="X13" s="44">
        <f t="shared" si="2"/>
        <v>0</v>
      </c>
      <c r="Y13" s="45">
        <f t="shared" si="2"/>
        <v>0</v>
      </c>
      <c r="Z13" s="44">
        <f t="shared" si="2"/>
        <v>0</v>
      </c>
      <c r="AA13" s="45">
        <f t="shared" si="2"/>
        <v>0</v>
      </c>
      <c r="AB13" s="44">
        <f t="shared" si="2"/>
        <v>0</v>
      </c>
      <c r="AC13" s="45">
        <f t="shared" si="2"/>
        <v>0</v>
      </c>
      <c r="AD13" s="44">
        <f t="shared" si="2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7" ht="108" customHeight="1" thickBot="1">
      <c r="B14" s="49" t="s">
        <v>239</v>
      </c>
      <c r="C14" s="50"/>
      <c r="D14" s="51"/>
      <c r="E14" s="51"/>
      <c r="F14" s="66"/>
      <c r="G14" s="51"/>
      <c r="H14" s="67" t="s">
        <v>240</v>
      </c>
      <c r="I14" s="68" t="s">
        <v>198</v>
      </c>
      <c r="J14" s="411">
        <v>0.57</v>
      </c>
      <c r="K14" s="410">
        <v>0.95</v>
      </c>
      <c r="L14" s="70"/>
      <c r="M14" s="71"/>
      <c r="N14" s="72"/>
      <c r="O14" s="73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74"/>
      <c r="AH14" s="63"/>
      <c r="AI14" s="71"/>
      <c r="AJ14" s="75"/>
      <c r="AK14" s="76"/>
    </row>
    <row r="15" spans="2:37" ht="27.75" customHeight="1" thickBot="1">
      <c r="B15" s="620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2"/>
      <c r="AK15" s="76"/>
    </row>
    <row r="16" spans="2:36" ht="35.25" customHeight="1" thickBot="1">
      <c r="B16" s="656" t="s">
        <v>796</v>
      </c>
      <c r="C16" s="657"/>
      <c r="D16" s="658"/>
      <c r="E16" s="399"/>
      <c r="F16" s="657" t="s">
        <v>790</v>
      </c>
      <c r="G16" s="657"/>
      <c r="H16" s="657"/>
      <c r="I16" s="657"/>
      <c r="J16" s="657"/>
      <c r="K16" s="657"/>
      <c r="L16" s="657"/>
      <c r="M16" s="657"/>
      <c r="N16" s="658"/>
      <c r="O16" s="659" t="s">
        <v>45</v>
      </c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  <c r="AF16" s="661"/>
      <c r="AG16" s="662" t="s">
        <v>46</v>
      </c>
      <c r="AH16" s="663"/>
      <c r="AI16" s="663"/>
      <c r="AJ16" s="664"/>
    </row>
    <row r="17" spans="2:36" ht="35.25" customHeight="1">
      <c r="B17" s="644" t="s">
        <v>61</v>
      </c>
      <c r="C17" s="646" t="s">
        <v>47</v>
      </c>
      <c r="D17" s="647"/>
      <c r="E17" s="647"/>
      <c r="F17" s="647"/>
      <c r="G17" s="647"/>
      <c r="H17" s="647"/>
      <c r="I17" s="650" t="s">
        <v>48</v>
      </c>
      <c r="J17" s="652" t="s">
        <v>62</v>
      </c>
      <c r="K17" s="652" t="s">
        <v>49</v>
      </c>
      <c r="L17" s="654" t="s">
        <v>103</v>
      </c>
      <c r="M17" s="639" t="s">
        <v>63</v>
      </c>
      <c r="N17" s="641" t="s">
        <v>64</v>
      </c>
      <c r="O17" s="643" t="s">
        <v>94</v>
      </c>
      <c r="P17" s="635"/>
      <c r="Q17" s="634" t="s">
        <v>95</v>
      </c>
      <c r="R17" s="635"/>
      <c r="S17" s="634" t="s">
        <v>96</v>
      </c>
      <c r="T17" s="635"/>
      <c r="U17" s="634" t="s">
        <v>52</v>
      </c>
      <c r="V17" s="635"/>
      <c r="W17" s="634" t="s">
        <v>51</v>
      </c>
      <c r="X17" s="635"/>
      <c r="Y17" s="634" t="s">
        <v>97</v>
      </c>
      <c r="Z17" s="635"/>
      <c r="AA17" s="634" t="s">
        <v>50</v>
      </c>
      <c r="AB17" s="635"/>
      <c r="AC17" s="634" t="s">
        <v>53</v>
      </c>
      <c r="AD17" s="635"/>
      <c r="AE17" s="634" t="s">
        <v>54</v>
      </c>
      <c r="AF17" s="636"/>
      <c r="AG17" s="637" t="s">
        <v>55</v>
      </c>
      <c r="AH17" s="623" t="s">
        <v>56</v>
      </c>
      <c r="AI17" s="625" t="s">
        <v>57</v>
      </c>
      <c r="AJ17" s="627" t="s">
        <v>65</v>
      </c>
    </row>
    <row r="18" spans="2:36" ht="81" customHeight="1" thickBot="1">
      <c r="B18" s="645"/>
      <c r="C18" s="648"/>
      <c r="D18" s="649"/>
      <c r="E18" s="649"/>
      <c r="F18" s="649"/>
      <c r="G18" s="649"/>
      <c r="H18" s="649"/>
      <c r="I18" s="651"/>
      <c r="J18" s="653" t="s">
        <v>62</v>
      </c>
      <c r="K18" s="653"/>
      <c r="L18" s="655"/>
      <c r="M18" s="640"/>
      <c r="N18" s="642"/>
      <c r="O18" s="21" t="s">
        <v>66</v>
      </c>
      <c r="P18" s="22" t="s">
        <v>67</v>
      </c>
      <c r="Q18" s="23" t="s">
        <v>66</v>
      </c>
      <c r="R18" s="22" t="s">
        <v>67</v>
      </c>
      <c r="S18" s="23" t="s">
        <v>66</v>
      </c>
      <c r="T18" s="22" t="s">
        <v>67</v>
      </c>
      <c r="U18" s="23" t="s">
        <v>66</v>
      </c>
      <c r="V18" s="22" t="s">
        <v>67</v>
      </c>
      <c r="W18" s="23" t="s">
        <v>66</v>
      </c>
      <c r="X18" s="22" t="s">
        <v>67</v>
      </c>
      <c r="Y18" s="23" t="s">
        <v>66</v>
      </c>
      <c r="Z18" s="22" t="s">
        <v>67</v>
      </c>
      <c r="AA18" s="23" t="s">
        <v>66</v>
      </c>
      <c r="AB18" s="22" t="s">
        <v>68</v>
      </c>
      <c r="AC18" s="23" t="s">
        <v>66</v>
      </c>
      <c r="AD18" s="22" t="s">
        <v>68</v>
      </c>
      <c r="AE18" s="23" t="s">
        <v>66</v>
      </c>
      <c r="AF18" s="24" t="s">
        <v>68</v>
      </c>
      <c r="AG18" s="638"/>
      <c r="AH18" s="624"/>
      <c r="AI18" s="626"/>
      <c r="AJ18" s="628"/>
    </row>
    <row r="19" spans="2:36" ht="108" customHeight="1" thickBot="1">
      <c r="B19" s="25" t="s">
        <v>69</v>
      </c>
      <c r="C19" s="629" t="s">
        <v>241</v>
      </c>
      <c r="D19" s="630"/>
      <c r="E19" s="630"/>
      <c r="F19" s="630"/>
      <c r="G19" s="630"/>
      <c r="H19" s="630"/>
      <c r="I19" s="26" t="s">
        <v>236</v>
      </c>
      <c r="J19" s="27">
        <v>0</v>
      </c>
      <c r="K19" s="28">
        <v>0</v>
      </c>
      <c r="L19" s="28"/>
      <c r="M19" s="29"/>
      <c r="N19" s="30"/>
      <c r="O19" s="77" t="e">
        <f>SUM(O21+#REF!+#REF!,#REF!,#REF!,#REF!,#REF!,#REF!,#REF!,#REF!)</f>
        <v>#REF!</v>
      </c>
      <c r="P19" s="78" t="e">
        <f>SUM(P21+#REF!+#REF!,#REF!,#REF!,#REF!,#REF!,#REF!,#REF!,#REF!)</f>
        <v>#REF!</v>
      </c>
      <c r="Q19" s="78" t="e">
        <f>SUM(Q21+#REF!+#REF!,#REF!,#REF!,#REF!,#REF!,#REF!,#REF!,#REF!)</f>
        <v>#REF!</v>
      </c>
      <c r="R19" s="78" t="e">
        <f>SUM(R21+#REF!+#REF!,#REF!,#REF!,#REF!,#REF!,#REF!,#REF!,#REF!)</f>
        <v>#REF!</v>
      </c>
      <c r="S19" s="78" t="e">
        <f>SUM(S21+#REF!+#REF!,#REF!,#REF!,#REF!,#REF!,#REF!,#REF!,#REF!)</f>
        <v>#REF!</v>
      </c>
      <c r="T19" s="78" t="e">
        <f>SUM(T21+#REF!+#REF!,#REF!,#REF!,#REF!,#REF!,#REF!,#REF!,#REF!)</f>
        <v>#REF!</v>
      </c>
      <c r="U19" s="78" t="e">
        <f>SUM(U21+#REF!+#REF!,#REF!,#REF!,#REF!,#REF!,#REF!,#REF!,#REF!)</f>
        <v>#REF!</v>
      </c>
      <c r="V19" s="78" t="e">
        <f>SUM(V21+#REF!+#REF!,#REF!,#REF!,#REF!,#REF!,#REF!,#REF!,#REF!)</f>
        <v>#REF!</v>
      </c>
      <c r="W19" s="78" t="e">
        <f>SUM(W21+#REF!+#REF!,#REF!,#REF!,#REF!,#REF!,#REF!,#REF!,#REF!)</f>
        <v>#REF!</v>
      </c>
      <c r="X19" s="78" t="e">
        <f>SUM(X21+#REF!+#REF!,#REF!,#REF!,#REF!,#REF!,#REF!,#REF!,#REF!)</f>
        <v>#REF!</v>
      </c>
      <c r="Y19" s="78" t="e">
        <f>SUM(Y21+#REF!+#REF!,#REF!,#REF!,#REF!,#REF!,#REF!,#REF!,#REF!)</f>
        <v>#REF!</v>
      </c>
      <c r="Z19" s="78" t="e">
        <f>SUM(Z21+#REF!+#REF!,#REF!,#REF!,#REF!,#REF!,#REF!,#REF!,#REF!)</f>
        <v>#REF!</v>
      </c>
      <c r="AA19" s="78" t="e">
        <f>SUM(AA21+#REF!+#REF!,#REF!,#REF!,#REF!,#REF!,#REF!,#REF!,#REF!)</f>
        <v>#REF!</v>
      </c>
      <c r="AB19" s="78" t="e">
        <f>SUM(AB21+#REF!+#REF!,#REF!,#REF!,#REF!,#REF!,#REF!,#REF!,#REF!)</f>
        <v>#REF!</v>
      </c>
      <c r="AC19" s="78" t="e">
        <f>SUM(AC21+#REF!+#REF!,#REF!,#REF!,#REF!,#REF!,#REF!,#REF!,#REF!)</f>
        <v>#REF!</v>
      </c>
      <c r="AD19" s="78" t="e">
        <f>SUM(AD21+#REF!+#REF!,#REF!,#REF!,#REF!,#REF!,#REF!,#REF!,#REF!)</f>
        <v>#REF!</v>
      </c>
      <c r="AE19" s="32" t="e">
        <f>SUM(O19,Q19,S19,U19,W19,Y19,AA19,AC19)</f>
        <v>#REF!</v>
      </c>
      <c r="AF19" s="33" t="e">
        <f>SUM(P19,R19,T19,V19,X19,Z19,AB19,AD19)</f>
        <v>#REF!</v>
      </c>
      <c r="AG19" s="34" t="e">
        <f>AG21+#REF!</f>
        <v>#REF!</v>
      </c>
      <c r="AH19" s="35"/>
      <c r="AI19" s="35"/>
      <c r="AJ19" s="36"/>
    </row>
    <row r="20" spans="2:36" ht="4.5" customHeight="1" thickBot="1">
      <c r="B20" s="631"/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632"/>
      <c r="AE20" s="632"/>
      <c r="AF20" s="632"/>
      <c r="AG20" s="632"/>
      <c r="AH20" s="632"/>
      <c r="AI20" s="632"/>
      <c r="AJ20" s="633"/>
    </row>
    <row r="21" spans="2:36" ht="108" customHeight="1" thickBot="1">
      <c r="B21" s="37" t="s">
        <v>58</v>
      </c>
      <c r="C21" s="38" t="s">
        <v>92</v>
      </c>
      <c r="D21" s="38" t="s">
        <v>59</v>
      </c>
      <c r="E21" s="38" t="s">
        <v>72</v>
      </c>
      <c r="F21" s="38" t="s">
        <v>73</v>
      </c>
      <c r="G21" s="38" t="s">
        <v>74</v>
      </c>
      <c r="H21" s="39" t="s">
        <v>104</v>
      </c>
      <c r="I21" s="40" t="s">
        <v>93</v>
      </c>
      <c r="J21" s="41"/>
      <c r="K21" s="41"/>
      <c r="L21" s="41"/>
      <c r="M21" s="41"/>
      <c r="N21" s="42"/>
      <c r="O21" s="43">
        <f>SUM(O22:O22)</f>
        <v>0</v>
      </c>
      <c r="P21" s="44">
        <f>SUM(P22:P22)</f>
        <v>0</v>
      </c>
      <c r="Q21" s="45">
        <f aca="true" t="shared" si="3" ref="Q21:AA21">SUM(Q22:Q22)</f>
        <v>0</v>
      </c>
      <c r="R21" s="44">
        <f t="shared" si="3"/>
        <v>0</v>
      </c>
      <c r="S21" s="45">
        <f t="shared" si="3"/>
        <v>0</v>
      </c>
      <c r="T21" s="44">
        <f t="shared" si="3"/>
        <v>0</v>
      </c>
      <c r="U21" s="45">
        <f t="shared" si="3"/>
        <v>0</v>
      </c>
      <c r="V21" s="44">
        <f t="shared" si="3"/>
        <v>0</v>
      </c>
      <c r="W21" s="45">
        <f t="shared" si="3"/>
        <v>0</v>
      </c>
      <c r="X21" s="44">
        <f t="shared" si="3"/>
        <v>0</v>
      </c>
      <c r="Y21" s="45">
        <f t="shared" si="3"/>
        <v>0</v>
      </c>
      <c r="Z21" s="44">
        <f t="shared" si="3"/>
        <v>0</v>
      </c>
      <c r="AA21" s="45">
        <f t="shared" si="3"/>
        <v>0</v>
      </c>
      <c r="AB21" s="44">
        <f>SUM(AB22:AB22)</f>
        <v>0</v>
      </c>
      <c r="AC21" s="45">
        <f>SUM(AC22:AC22)</f>
        <v>0</v>
      </c>
      <c r="AD21" s="44">
        <f>SUM(AD22:AD22)</f>
        <v>0</v>
      </c>
      <c r="AE21" s="45">
        <f>SUM(O21,Q21,S21,U21,W21,Y21,AA21,AC21)</f>
        <v>0</v>
      </c>
      <c r="AF21" s="44">
        <f>SUM(P21,R21,T21,V21,X21,Z21,AB21,AD21)</f>
        <v>0</v>
      </c>
      <c r="AG21" s="46">
        <f>SUM(AG22:AG22)</f>
        <v>0</v>
      </c>
      <c r="AH21" s="47"/>
      <c r="AI21" s="47"/>
      <c r="AJ21" s="48"/>
    </row>
    <row r="22" spans="2:36" ht="108" customHeight="1" thickBot="1">
      <c r="B22" s="49" t="s">
        <v>243</v>
      </c>
      <c r="C22" s="50"/>
      <c r="D22" s="51"/>
      <c r="E22" s="51"/>
      <c r="F22" s="52"/>
      <c r="G22" s="51"/>
      <c r="H22" s="53" t="s">
        <v>244</v>
      </c>
      <c r="I22" s="53" t="s">
        <v>236</v>
      </c>
      <c r="J22" s="53">
        <v>0.1</v>
      </c>
      <c r="K22" s="54">
        <v>0.1</v>
      </c>
      <c r="L22" s="55"/>
      <c r="M22" s="55"/>
      <c r="N22" s="56"/>
      <c r="O22" s="57"/>
      <c r="P22" s="58"/>
      <c r="Q22" s="59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1"/>
      <c r="AG22" s="62"/>
      <c r="AH22" s="63"/>
      <c r="AI22" s="63"/>
      <c r="AJ22" s="64"/>
    </row>
    <row r="23" spans="2:36" ht="24.75" customHeight="1" thickBot="1">
      <c r="B23" s="620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2"/>
    </row>
    <row r="24" spans="2:36" ht="9.75" customHeight="1" thickBot="1">
      <c r="B24" s="620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2"/>
    </row>
    <row r="25" spans="2:36" ht="35.25" customHeight="1" thickBot="1">
      <c r="B25" s="656" t="s">
        <v>797</v>
      </c>
      <c r="C25" s="657"/>
      <c r="D25" s="658"/>
      <c r="E25" s="399"/>
      <c r="F25" s="657" t="s">
        <v>790</v>
      </c>
      <c r="G25" s="657"/>
      <c r="H25" s="657"/>
      <c r="I25" s="657"/>
      <c r="J25" s="657"/>
      <c r="K25" s="657"/>
      <c r="L25" s="657"/>
      <c r="M25" s="657"/>
      <c r="N25" s="658"/>
      <c r="O25" s="659" t="s">
        <v>45</v>
      </c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1"/>
      <c r="AG25" s="662" t="s">
        <v>46</v>
      </c>
      <c r="AH25" s="663"/>
      <c r="AI25" s="663"/>
      <c r="AJ25" s="664"/>
    </row>
    <row r="26" spans="2:36" ht="35.25" customHeight="1">
      <c r="B26" s="644" t="s">
        <v>61</v>
      </c>
      <c r="C26" s="646" t="s">
        <v>47</v>
      </c>
      <c r="D26" s="647"/>
      <c r="E26" s="647"/>
      <c r="F26" s="647"/>
      <c r="G26" s="647"/>
      <c r="H26" s="647"/>
      <c r="I26" s="650" t="s">
        <v>48</v>
      </c>
      <c r="J26" s="652" t="s">
        <v>62</v>
      </c>
      <c r="K26" s="652" t="s">
        <v>49</v>
      </c>
      <c r="L26" s="654" t="s">
        <v>103</v>
      </c>
      <c r="M26" s="639" t="s">
        <v>63</v>
      </c>
      <c r="N26" s="641" t="s">
        <v>64</v>
      </c>
      <c r="O26" s="643" t="s">
        <v>94</v>
      </c>
      <c r="P26" s="635"/>
      <c r="Q26" s="634" t="s">
        <v>95</v>
      </c>
      <c r="R26" s="635"/>
      <c r="S26" s="634" t="s">
        <v>96</v>
      </c>
      <c r="T26" s="635"/>
      <c r="U26" s="634" t="s">
        <v>52</v>
      </c>
      <c r="V26" s="635"/>
      <c r="W26" s="634" t="s">
        <v>51</v>
      </c>
      <c r="X26" s="635"/>
      <c r="Y26" s="634" t="s">
        <v>97</v>
      </c>
      <c r="Z26" s="635"/>
      <c r="AA26" s="634" t="s">
        <v>50</v>
      </c>
      <c r="AB26" s="635"/>
      <c r="AC26" s="634" t="s">
        <v>53</v>
      </c>
      <c r="AD26" s="635"/>
      <c r="AE26" s="634" t="s">
        <v>54</v>
      </c>
      <c r="AF26" s="636"/>
      <c r="AG26" s="637" t="s">
        <v>55</v>
      </c>
      <c r="AH26" s="623" t="s">
        <v>56</v>
      </c>
      <c r="AI26" s="625" t="s">
        <v>57</v>
      </c>
      <c r="AJ26" s="627" t="s">
        <v>65</v>
      </c>
    </row>
    <row r="27" spans="2:36" ht="80.25" customHeight="1" thickBot="1">
      <c r="B27" s="645"/>
      <c r="C27" s="648"/>
      <c r="D27" s="649"/>
      <c r="E27" s="649"/>
      <c r="F27" s="649"/>
      <c r="G27" s="649"/>
      <c r="H27" s="649"/>
      <c r="I27" s="651"/>
      <c r="J27" s="653" t="s">
        <v>62</v>
      </c>
      <c r="K27" s="653"/>
      <c r="L27" s="655"/>
      <c r="M27" s="640"/>
      <c r="N27" s="642"/>
      <c r="O27" s="21" t="s">
        <v>66</v>
      </c>
      <c r="P27" s="22" t="s">
        <v>67</v>
      </c>
      <c r="Q27" s="23" t="s">
        <v>66</v>
      </c>
      <c r="R27" s="22" t="s">
        <v>67</v>
      </c>
      <c r="S27" s="23" t="s">
        <v>66</v>
      </c>
      <c r="T27" s="22" t="s">
        <v>67</v>
      </c>
      <c r="U27" s="23" t="s">
        <v>66</v>
      </c>
      <c r="V27" s="22" t="s">
        <v>67</v>
      </c>
      <c r="W27" s="23" t="s">
        <v>66</v>
      </c>
      <c r="X27" s="22" t="s">
        <v>67</v>
      </c>
      <c r="Y27" s="23" t="s">
        <v>66</v>
      </c>
      <c r="Z27" s="22" t="s">
        <v>67</v>
      </c>
      <c r="AA27" s="23" t="s">
        <v>66</v>
      </c>
      <c r="AB27" s="22" t="s">
        <v>68</v>
      </c>
      <c r="AC27" s="23" t="s">
        <v>66</v>
      </c>
      <c r="AD27" s="22" t="s">
        <v>68</v>
      </c>
      <c r="AE27" s="23" t="s">
        <v>66</v>
      </c>
      <c r="AF27" s="24" t="s">
        <v>68</v>
      </c>
      <c r="AG27" s="638"/>
      <c r="AH27" s="624"/>
      <c r="AI27" s="626"/>
      <c r="AJ27" s="628"/>
    </row>
    <row r="28" spans="2:36" ht="108" customHeight="1" thickBot="1">
      <c r="B28" s="25" t="s">
        <v>69</v>
      </c>
      <c r="C28" s="629" t="s">
        <v>247</v>
      </c>
      <c r="D28" s="630"/>
      <c r="E28" s="630"/>
      <c r="F28" s="630"/>
      <c r="G28" s="630"/>
      <c r="H28" s="630"/>
      <c r="I28" s="26" t="s">
        <v>236</v>
      </c>
      <c r="J28" s="27">
        <v>0</v>
      </c>
      <c r="K28" s="28">
        <v>0</v>
      </c>
      <c r="L28" s="28"/>
      <c r="M28" s="29"/>
      <c r="N28" s="30"/>
      <c r="O28" s="31">
        <f>SUM(O30,O33,O36,O39)</f>
        <v>0</v>
      </c>
      <c r="P28" s="32">
        <f aca="true" t="shared" si="4" ref="P28:AD28">SUM(P30,P33,P36,P39)</f>
        <v>0</v>
      </c>
      <c r="Q28" s="32">
        <f t="shared" si="4"/>
        <v>0</v>
      </c>
      <c r="R28" s="32">
        <f t="shared" si="4"/>
        <v>0</v>
      </c>
      <c r="S28" s="32">
        <f t="shared" si="4"/>
        <v>0</v>
      </c>
      <c r="T28" s="32">
        <f t="shared" si="4"/>
        <v>0</v>
      </c>
      <c r="U28" s="32">
        <f t="shared" si="4"/>
        <v>0</v>
      </c>
      <c r="V28" s="32">
        <f t="shared" si="4"/>
        <v>0</v>
      </c>
      <c r="W28" s="32">
        <f t="shared" si="4"/>
        <v>0</v>
      </c>
      <c r="X28" s="32">
        <f t="shared" si="4"/>
        <v>0</v>
      </c>
      <c r="Y28" s="32">
        <f t="shared" si="4"/>
        <v>0</v>
      </c>
      <c r="Z28" s="32">
        <f t="shared" si="4"/>
        <v>0</v>
      </c>
      <c r="AA28" s="32">
        <f t="shared" si="4"/>
        <v>0</v>
      </c>
      <c r="AB28" s="32">
        <f t="shared" si="4"/>
        <v>0</v>
      </c>
      <c r="AC28" s="32">
        <f t="shared" si="4"/>
        <v>0</v>
      </c>
      <c r="AD28" s="32">
        <f t="shared" si="4"/>
        <v>0</v>
      </c>
      <c r="AE28" s="32">
        <f>SUM(O28,Q28,S28,U28,W28,Y28,AA28,AC28)</f>
        <v>0</v>
      </c>
      <c r="AF28" s="33">
        <f>SUM(P28,R28,T28,V28,X28,Z28,AB28,AD28)</f>
        <v>0</v>
      </c>
      <c r="AG28" s="34">
        <f>AG30+AG33</f>
        <v>0</v>
      </c>
      <c r="AH28" s="35"/>
      <c r="AI28" s="35"/>
      <c r="AJ28" s="36"/>
    </row>
    <row r="29" spans="2:36" ht="4.5" customHeight="1" thickBot="1">
      <c r="B29" s="631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E29" s="632"/>
      <c r="AF29" s="632"/>
      <c r="AG29" s="632"/>
      <c r="AH29" s="632"/>
      <c r="AI29" s="632"/>
      <c r="AJ29" s="633"/>
    </row>
    <row r="30" spans="2:36" ht="108" customHeight="1" thickBot="1">
      <c r="B30" s="37" t="s">
        <v>58</v>
      </c>
      <c r="C30" s="38" t="s">
        <v>92</v>
      </c>
      <c r="D30" s="38" t="s">
        <v>59</v>
      </c>
      <c r="E30" s="38" t="s">
        <v>72</v>
      </c>
      <c r="F30" s="38" t="s">
        <v>73</v>
      </c>
      <c r="G30" s="38" t="s">
        <v>74</v>
      </c>
      <c r="H30" s="39" t="s">
        <v>104</v>
      </c>
      <c r="I30" s="40" t="s">
        <v>93</v>
      </c>
      <c r="J30" s="41"/>
      <c r="K30" s="41"/>
      <c r="L30" s="41"/>
      <c r="M30" s="41"/>
      <c r="N30" s="42"/>
      <c r="O30" s="43">
        <f>SUM(O31:O31)</f>
        <v>0</v>
      </c>
      <c r="P30" s="44">
        <f>SUM(P31:P31)</f>
        <v>0</v>
      </c>
      <c r="Q30" s="45">
        <f aca="true" t="shared" si="5" ref="Q30:AA30">SUM(Q31:Q31)</f>
        <v>0</v>
      </c>
      <c r="R30" s="44">
        <f t="shared" si="5"/>
        <v>0</v>
      </c>
      <c r="S30" s="45">
        <f t="shared" si="5"/>
        <v>0</v>
      </c>
      <c r="T30" s="44">
        <f t="shared" si="5"/>
        <v>0</v>
      </c>
      <c r="U30" s="45">
        <f t="shared" si="5"/>
        <v>0</v>
      </c>
      <c r="V30" s="44">
        <f t="shared" si="5"/>
        <v>0</v>
      </c>
      <c r="W30" s="45">
        <f t="shared" si="5"/>
        <v>0</v>
      </c>
      <c r="X30" s="44">
        <f t="shared" si="5"/>
        <v>0</v>
      </c>
      <c r="Y30" s="45">
        <f t="shared" si="5"/>
        <v>0</v>
      </c>
      <c r="Z30" s="44">
        <f t="shared" si="5"/>
        <v>0</v>
      </c>
      <c r="AA30" s="45">
        <f t="shared" si="5"/>
        <v>0</v>
      </c>
      <c r="AB30" s="44">
        <f>SUM(AB31:AB31)</f>
        <v>0</v>
      </c>
      <c r="AC30" s="45">
        <f>SUM(AC31:AC31)</f>
        <v>0</v>
      </c>
      <c r="AD30" s="44">
        <f>SUM(AD31:AD31)</f>
        <v>0</v>
      </c>
      <c r="AE30" s="45">
        <f>SUM(O30,Q30,S30,U30,W30,Y30,AA30,AC30)</f>
        <v>0</v>
      </c>
      <c r="AF30" s="44">
        <f>SUM(P30,R30,T30,V30,X30,Z30,AB30,AD30)</f>
        <v>0</v>
      </c>
      <c r="AG30" s="46">
        <f>SUM(AG31:AG31)</f>
        <v>0</v>
      </c>
      <c r="AH30" s="47"/>
      <c r="AI30" s="47"/>
      <c r="AJ30" s="48"/>
    </row>
    <row r="31" spans="2:36" ht="108" customHeight="1" thickBot="1">
      <c r="B31" s="49" t="s">
        <v>243</v>
      </c>
      <c r="C31" s="50"/>
      <c r="D31" s="51"/>
      <c r="E31" s="51"/>
      <c r="F31" s="52"/>
      <c r="G31" s="51"/>
      <c r="H31" s="53" t="s">
        <v>248</v>
      </c>
      <c r="I31" s="53" t="s">
        <v>249</v>
      </c>
      <c r="J31" s="53">
        <v>0</v>
      </c>
      <c r="K31" s="54">
        <v>0.8</v>
      </c>
      <c r="L31" s="55"/>
      <c r="M31" s="55"/>
      <c r="N31" s="56"/>
      <c r="O31" s="57"/>
      <c r="P31" s="58"/>
      <c r="Q31" s="59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1"/>
      <c r="AG31" s="62"/>
      <c r="AH31" s="63"/>
      <c r="AI31" s="63"/>
      <c r="AJ31" s="64"/>
    </row>
    <row r="32" spans="2:36" ht="4.5" customHeight="1" thickBot="1">
      <c r="B32" s="620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2"/>
    </row>
    <row r="33" spans="2:36" ht="108" customHeight="1" thickBot="1">
      <c r="B33" s="37" t="s">
        <v>58</v>
      </c>
      <c r="C33" s="38" t="s">
        <v>92</v>
      </c>
      <c r="D33" s="38" t="s">
        <v>59</v>
      </c>
      <c r="E33" s="38" t="s">
        <v>91</v>
      </c>
      <c r="F33" s="38" t="s">
        <v>73</v>
      </c>
      <c r="G33" s="38" t="s">
        <v>74</v>
      </c>
      <c r="H33" s="39" t="s">
        <v>104</v>
      </c>
      <c r="I33" s="40" t="s">
        <v>93</v>
      </c>
      <c r="J33" s="38"/>
      <c r="K33" s="65"/>
      <c r="L33" s="65"/>
      <c r="M33" s="41"/>
      <c r="N33" s="42"/>
      <c r="O33" s="43">
        <f>SUM(O34:O34)</f>
        <v>0</v>
      </c>
      <c r="P33" s="44">
        <f>SUM(P34:P34)</f>
        <v>0</v>
      </c>
      <c r="Q33" s="45">
        <f aca="true" t="shared" si="6" ref="Q33:AD33">SUM(Q34:Q34)</f>
        <v>0</v>
      </c>
      <c r="R33" s="44">
        <f t="shared" si="6"/>
        <v>0</v>
      </c>
      <c r="S33" s="45">
        <f t="shared" si="6"/>
        <v>0</v>
      </c>
      <c r="T33" s="44">
        <f t="shared" si="6"/>
        <v>0</v>
      </c>
      <c r="U33" s="45">
        <f t="shared" si="6"/>
        <v>0</v>
      </c>
      <c r="V33" s="44">
        <f t="shared" si="6"/>
        <v>0</v>
      </c>
      <c r="W33" s="45">
        <f t="shared" si="6"/>
        <v>0</v>
      </c>
      <c r="X33" s="44">
        <f t="shared" si="6"/>
        <v>0</v>
      </c>
      <c r="Y33" s="45">
        <f t="shared" si="6"/>
        <v>0</v>
      </c>
      <c r="Z33" s="44">
        <f t="shared" si="6"/>
        <v>0</v>
      </c>
      <c r="AA33" s="45">
        <f t="shared" si="6"/>
        <v>0</v>
      </c>
      <c r="AB33" s="44">
        <f t="shared" si="6"/>
        <v>0</v>
      </c>
      <c r="AC33" s="45">
        <f t="shared" si="6"/>
        <v>0</v>
      </c>
      <c r="AD33" s="44">
        <f t="shared" si="6"/>
        <v>0</v>
      </c>
      <c r="AE33" s="45">
        <f>SUM(O33,Q33,S33,U33,W33,Y33,AA33,AC33)</f>
        <v>0</v>
      </c>
      <c r="AF33" s="44">
        <f>SUM(P33,R33,T33,V33,X33,Z33,AB33,AD33)</f>
        <v>0</v>
      </c>
      <c r="AG33" s="46">
        <f>SUM(AG34:AG34)</f>
        <v>0</v>
      </c>
      <c r="AH33" s="47"/>
      <c r="AI33" s="47"/>
      <c r="AJ33" s="48"/>
    </row>
    <row r="34" spans="2:36" ht="108" customHeight="1" thickBot="1">
      <c r="B34" s="49" t="s">
        <v>243</v>
      </c>
      <c r="C34" s="50"/>
      <c r="D34" s="51"/>
      <c r="E34" s="51"/>
      <c r="F34" s="66"/>
      <c r="G34" s="51"/>
      <c r="H34" s="67" t="s">
        <v>250</v>
      </c>
      <c r="I34" s="68" t="s">
        <v>236</v>
      </c>
      <c r="J34" s="53">
        <v>0.1</v>
      </c>
      <c r="K34" s="69">
        <v>0.1</v>
      </c>
      <c r="L34" s="70"/>
      <c r="M34" s="71"/>
      <c r="N34" s="72"/>
      <c r="O34" s="73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74"/>
      <c r="AH34" s="63"/>
      <c r="AI34" s="71"/>
      <c r="AJ34" s="75"/>
    </row>
    <row r="35" spans="2:36" ht="4.5" customHeight="1" thickBot="1">
      <c r="B35" s="620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2"/>
    </row>
    <row r="36" spans="2:36" ht="108" customHeight="1" thickBot="1">
      <c r="B36" s="37" t="s">
        <v>58</v>
      </c>
      <c r="C36" s="38" t="s">
        <v>92</v>
      </c>
      <c r="D36" s="38" t="s">
        <v>59</v>
      </c>
      <c r="E36" s="38" t="s">
        <v>72</v>
      </c>
      <c r="F36" s="38" t="s">
        <v>73</v>
      </c>
      <c r="G36" s="38" t="s">
        <v>74</v>
      </c>
      <c r="H36" s="39" t="s">
        <v>104</v>
      </c>
      <c r="I36" s="40" t="s">
        <v>93</v>
      </c>
      <c r="J36" s="41"/>
      <c r="K36" s="41"/>
      <c r="L36" s="41"/>
      <c r="M36" s="41"/>
      <c r="N36" s="42"/>
      <c r="O36" s="43">
        <f>SUM(O37:O37)</f>
        <v>0</v>
      </c>
      <c r="P36" s="44">
        <f>SUM(P37:P37)</f>
        <v>0</v>
      </c>
      <c r="Q36" s="45">
        <f aca="true" t="shared" si="7" ref="Q36:AA36">SUM(Q37:Q37)</f>
        <v>0</v>
      </c>
      <c r="R36" s="44">
        <f t="shared" si="7"/>
        <v>0</v>
      </c>
      <c r="S36" s="45">
        <f t="shared" si="7"/>
        <v>0</v>
      </c>
      <c r="T36" s="44">
        <f t="shared" si="7"/>
        <v>0</v>
      </c>
      <c r="U36" s="45">
        <f t="shared" si="7"/>
        <v>0</v>
      </c>
      <c r="V36" s="44">
        <f t="shared" si="7"/>
        <v>0</v>
      </c>
      <c r="W36" s="45">
        <f t="shared" si="7"/>
        <v>0</v>
      </c>
      <c r="X36" s="44">
        <f t="shared" si="7"/>
        <v>0</v>
      </c>
      <c r="Y36" s="45">
        <f t="shared" si="7"/>
        <v>0</v>
      </c>
      <c r="Z36" s="44">
        <f t="shared" si="7"/>
        <v>0</v>
      </c>
      <c r="AA36" s="45">
        <f t="shared" si="7"/>
        <v>0</v>
      </c>
      <c r="AB36" s="44">
        <f>SUM(AB37:AB37)</f>
        <v>0</v>
      </c>
      <c r="AC36" s="45">
        <f>SUM(AC37:AC37)</f>
        <v>0</v>
      </c>
      <c r="AD36" s="44">
        <f>SUM(AD37:AD37)</f>
        <v>0</v>
      </c>
      <c r="AE36" s="45">
        <f>SUM(O36,Q36,S36,U36,W36,Y36,AA36,AC36)</f>
        <v>0</v>
      </c>
      <c r="AF36" s="44">
        <f>SUM(P36,R36,T36,V36,X36,Z36,AB36,AD36)</f>
        <v>0</v>
      </c>
      <c r="AG36" s="46">
        <f>SUM(AG37:AG37)</f>
        <v>0</v>
      </c>
      <c r="AH36" s="47"/>
      <c r="AI36" s="47"/>
      <c r="AJ36" s="48"/>
    </row>
    <row r="37" spans="2:36" ht="108" customHeight="1" thickBot="1">
      <c r="B37" s="49" t="s">
        <v>243</v>
      </c>
      <c r="C37" s="50"/>
      <c r="D37" s="51"/>
      <c r="E37" s="51"/>
      <c r="F37" s="52"/>
      <c r="G37" s="51"/>
      <c r="H37" s="53" t="s">
        <v>252</v>
      </c>
      <c r="I37" s="53" t="s">
        <v>236</v>
      </c>
      <c r="J37" s="53">
        <v>0.1</v>
      </c>
      <c r="K37" s="54">
        <v>0.1</v>
      </c>
      <c r="L37" s="55"/>
      <c r="M37" s="55"/>
      <c r="N37" s="56"/>
      <c r="O37" s="57"/>
      <c r="P37" s="58"/>
      <c r="Q37" s="59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1"/>
      <c r="AG37" s="62"/>
      <c r="AH37" s="63"/>
      <c r="AI37" s="63"/>
      <c r="AJ37" s="64"/>
    </row>
    <row r="38" spans="2:36" ht="4.5" customHeight="1" thickBot="1">
      <c r="B38" s="620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2"/>
    </row>
    <row r="39" spans="2:36" ht="108" customHeight="1" thickBot="1">
      <c r="B39" s="37" t="s">
        <v>58</v>
      </c>
      <c r="C39" s="38" t="s">
        <v>92</v>
      </c>
      <c r="D39" s="38" t="s">
        <v>59</v>
      </c>
      <c r="E39" s="38" t="s">
        <v>91</v>
      </c>
      <c r="F39" s="38" t="s">
        <v>73</v>
      </c>
      <c r="G39" s="38" t="s">
        <v>74</v>
      </c>
      <c r="H39" s="39" t="s">
        <v>104</v>
      </c>
      <c r="I39" s="40" t="s">
        <v>93</v>
      </c>
      <c r="J39" s="38"/>
      <c r="K39" s="65"/>
      <c r="L39" s="65"/>
      <c r="M39" s="41"/>
      <c r="N39" s="42"/>
      <c r="O39" s="43">
        <f>SUM(O40:O40)</f>
        <v>0</v>
      </c>
      <c r="P39" s="44">
        <f>SUM(P40:P40)</f>
        <v>0</v>
      </c>
      <c r="Q39" s="45">
        <f aca="true" t="shared" si="8" ref="Q39:AD47">SUM(Q40:Q40)</f>
        <v>0</v>
      </c>
      <c r="R39" s="44">
        <f t="shared" si="8"/>
        <v>0</v>
      </c>
      <c r="S39" s="45">
        <f t="shared" si="8"/>
        <v>0</v>
      </c>
      <c r="T39" s="44">
        <f t="shared" si="8"/>
        <v>0</v>
      </c>
      <c r="U39" s="45">
        <f t="shared" si="8"/>
        <v>0</v>
      </c>
      <c r="V39" s="44">
        <f t="shared" si="8"/>
        <v>0</v>
      </c>
      <c r="W39" s="45">
        <f t="shared" si="8"/>
        <v>0</v>
      </c>
      <c r="X39" s="44">
        <f t="shared" si="8"/>
        <v>0</v>
      </c>
      <c r="Y39" s="45">
        <f t="shared" si="8"/>
        <v>0</v>
      </c>
      <c r="Z39" s="44">
        <f t="shared" si="8"/>
        <v>0</v>
      </c>
      <c r="AA39" s="45">
        <f t="shared" si="8"/>
        <v>0</v>
      </c>
      <c r="AB39" s="44">
        <f t="shared" si="8"/>
        <v>0</v>
      </c>
      <c r="AC39" s="45">
        <f t="shared" si="8"/>
        <v>0</v>
      </c>
      <c r="AD39" s="44">
        <f t="shared" si="8"/>
        <v>0</v>
      </c>
      <c r="AE39" s="45">
        <f>SUM(O39,Q39,S39,U39,W39,Y39,AA39,AC39)</f>
        <v>0</v>
      </c>
      <c r="AF39" s="44">
        <f>SUM(P39,R39,T39,V39,X39,Z39,AB39,AD39)</f>
        <v>0</v>
      </c>
      <c r="AG39" s="46">
        <f>SUM(AG40:AG40)</f>
        <v>0</v>
      </c>
      <c r="AH39" s="47"/>
      <c r="AI39" s="47"/>
      <c r="AJ39" s="48"/>
    </row>
    <row r="40" spans="2:36" ht="108" customHeight="1" thickBot="1">
      <c r="B40" s="49" t="s">
        <v>243</v>
      </c>
      <c r="C40" s="50"/>
      <c r="D40" s="51"/>
      <c r="E40" s="51"/>
      <c r="F40" s="66"/>
      <c r="G40" s="51"/>
      <c r="H40" s="67" t="s">
        <v>376</v>
      </c>
      <c r="I40" s="68" t="s">
        <v>377</v>
      </c>
      <c r="J40" s="53">
        <v>0</v>
      </c>
      <c r="K40" s="410">
        <v>0.3</v>
      </c>
      <c r="L40" s="70"/>
      <c r="M40" s="71"/>
      <c r="N40" s="72"/>
      <c r="O40" s="73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4"/>
      <c r="AH40" s="63"/>
      <c r="AI40" s="71"/>
      <c r="AJ40" s="75"/>
    </row>
    <row r="41" spans="2:36" ht="108" customHeight="1" thickBot="1">
      <c r="B41" s="37" t="s">
        <v>58</v>
      </c>
      <c r="C41" s="38" t="s">
        <v>92</v>
      </c>
      <c r="D41" s="38" t="s">
        <v>59</v>
      </c>
      <c r="E41" s="38" t="s">
        <v>91</v>
      </c>
      <c r="F41" s="38" t="s">
        <v>73</v>
      </c>
      <c r="G41" s="38" t="s">
        <v>74</v>
      </c>
      <c r="H41" s="39" t="s">
        <v>104</v>
      </c>
      <c r="I41" s="40" t="s">
        <v>93</v>
      </c>
      <c r="J41" s="38"/>
      <c r="K41" s="65"/>
      <c r="L41" s="65"/>
      <c r="M41" s="41"/>
      <c r="N41" s="42"/>
      <c r="O41" s="43">
        <f>SUM(O42:O42)</f>
        <v>0</v>
      </c>
      <c r="P41" s="44">
        <f>SUM(P42:P42)</f>
        <v>0</v>
      </c>
      <c r="Q41" s="45">
        <f t="shared" si="8"/>
        <v>0</v>
      </c>
      <c r="R41" s="44">
        <f t="shared" si="8"/>
        <v>0</v>
      </c>
      <c r="S41" s="45">
        <f t="shared" si="8"/>
        <v>0</v>
      </c>
      <c r="T41" s="44">
        <f t="shared" si="8"/>
        <v>0</v>
      </c>
      <c r="U41" s="45">
        <f t="shared" si="8"/>
        <v>0</v>
      </c>
      <c r="V41" s="44">
        <f t="shared" si="8"/>
        <v>0</v>
      </c>
      <c r="W41" s="45">
        <f t="shared" si="8"/>
        <v>0</v>
      </c>
      <c r="X41" s="44">
        <f t="shared" si="8"/>
        <v>0</v>
      </c>
      <c r="Y41" s="45">
        <f t="shared" si="8"/>
        <v>0</v>
      </c>
      <c r="Z41" s="44">
        <f t="shared" si="8"/>
        <v>0</v>
      </c>
      <c r="AA41" s="45">
        <f t="shared" si="8"/>
        <v>0</v>
      </c>
      <c r="AB41" s="44">
        <f t="shared" si="8"/>
        <v>0</v>
      </c>
      <c r="AC41" s="45">
        <f t="shared" si="8"/>
        <v>0</v>
      </c>
      <c r="AD41" s="44">
        <f t="shared" si="8"/>
        <v>0</v>
      </c>
      <c r="AE41" s="45">
        <f>SUM(O41,Q41,S41,U41,W41,Y41,AA41,AC41)</f>
        <v>0</v>
      </c>
      <c r="AF41" s="44">
        <f>SUM(P41,R41,T41,V41,X41,Z41,AB41,AD41)</f>
        <v>0</v>
      </c>
      <c r="AG41" s="46">
        <f>SUM(AG42:AG42)</f>
        <v>0</v>
      </c>
      <c r="AH41" s="47"/>
      <c r="AI41" s="47"/>
      <c r="AJ41" s="48"/>
    </row>
    <row r="42" spans="2:36" ht="108" customHeight="1" thickBot="1">
      <c r="B42" s="49" t="s">
        <v>243</v>
      </c>
      <c r="C42" s="50"/>
      <c r="D42" s="51"/>
      <c r="E42" s="51"/>
      <c r="F42" s="66"/>
      <c r="G42" s="51"/>
      <c r="H42" s="67" t="s">
        <v>253</v>
      </c>
      <c r="I42" s="68" t="s">
        <v>254</v>
      </c>
      <c r="J42" s="53">
        <v>0</v>
      </c>
      <c r="K42" s="410">
        <v>0.06</v>
      </c>
      <c r="L42" s="70"/>
      <c r="M42" s="71"/>
      <c r="N42" s="72"/>
      <c r="O42" s="73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74"/>
      <c r="AH42" s="63"/>
      <c r="AI42" s="71"/>
      <c r="AJ42" s="75"/>
    </row>
    <row r="43" spans="2:36" ht="108" customHeight="1" thickBot="1">
      <c r="B43" s="37" t="s">
        <v>58</v>
      </c>
      <c r="C43" s="38" t="s">
        <v>92</v>
      </c>
      <c r="D43" s="38" t="s">
        <v>59</v>
      </c>
      <c r="E43" s="38" t="s">
        <v>91</v>
      </c>
      <c r="F43" s="38" t="s">
        <v>73</v>
      </c>
      <c r="G43" s="38" t="s">
        <v>74</v>
      </c>
      <c r="H43" s="39" t="s">
        <v>104</v>
      </c>
      <c r="I43" s="40" t="s">
        <v>93</v>
      </c>
      <c r="J43" s="38"/>
      <c r="K43" s="65"/>
      <c r="L43" s="65"/>
      <c r="M43" s="41"/>
      <c r="N43" s="42"/>
      <c r="O43" s="43">
        <f>SUM(O44:O44)</f>
        <v>0</v>
      </c>
      <c r="P43" s="44">
        <f>SUM(P44:P44)</f>
        <v>0</v>
      </c>
      <c r="Q43" s="45">
        <f t="shared" si="8"/>
        <v>0</v>
      </c>
      <c r="R43" s="44">
        <f t="shared" si="8"/>
        <v>0</v>
      </c>
      <c r="S43" s="45">
        <f t="shared" si="8"/>
        <v>0</v>
      </c>
      <c r="T43" s="44">
        <f t="shared" si="8"/>
        <v>0</v>
      </c>
      <c r="U43" s="45">
        <f t="shared" si="8"/>
        <v>0</v>
      </c>
      <c r="V43" s="44">
        <f t="shared" si="8"/>
        <v>0</v>
      </c>
      <c r="W43" s="45">
        <f t="shared" si="8"/>
        <v>0</v>
      </c>
      <c r="X43" s="44">
        <f t="shared" si="8"/>
        <v>0</v>
      </c>
      <c r="Y43" s="45">
        <f t="shared" si="8"/>
        <v>0</v>
      </c>
      <c r="Z43" s="44">
        <f t="shared" si="8"/>
        <v>0</v>
      </c>
      <c r="AA43" s="45">
        <f t="shared" si="8"/>
        <v>0</v>
      </c>
      <c r="AB43" s="44">
        <f t="shared" si="8"/>
        <v>0</v>
      </c>
      <c r="AC43" s="45">
        <f t="shared" si="8"/>
        <v>0</v>
      </c>
      <c r="AD43" s="44">
        <f t="shared" si="8"/>
        <v>0</v>
      </c>
      <c r="AE43" s="45">
        <f>SUM(O43,Q43,S43,U43,W43,Y43,AA43,AC43)</f>
        <v>0</v>
      </c>
      <c r="AF43" s="44">
        <f>SUM(P43,R43,T43,V43,X43,Z43,AB43,AD43)</f>
        <v>0</v>
      </c>
      <c r="AG43" s="46">
        <f>SUM(AG44:AG44)</f>
        <v>0</v>
      </c>
      <c r="AH43" s="47"/>
      <c r="AI43" s="47"/>
      <c r="AJ43" s="48"/>
    </row>
    <row r="44" spans="2:36" ht="108" customHeight="1" thickBot="1">
      <c r="B44" s="49" t="s">
        <v>243</v>
      </c>
      <c r="C44" s="50"/>
      <c r="D44" s="51"/>
      <c r="E44" s="51"/>
      <c r="F44" s="66"/>
      <c r="G44" s="51"/>
      <c r="H44" s="67" t="s">
        <v>256</v>
      </c>
      <c r="I44" s="68" t="s">
        <v>257</v>
      </c>
      <c r="J44" s="53">
        <v>0</v>
      </c>
      <c r="K44" s="410">
        <v>0.1</v>
      </c>
      <c r="L44" s="70"/>
      <c r="M44" s="71"/>
      <c r="N44" s="72"/>
      <c r="O44" s="73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74"/>
      <c r="AH44" s="63"/>
      <c r="AI44" s="71"/>
      <c r="AJ44" s="75"/>
    </row>
    <row r="45" spans="2:36" ht="108" customHeight="1" thickBot="1">
      <c r="B45" s="37" t="s">
        <v>58</v>
      </c>
      <c r="C45" s="38" t="s">
        <v>92</v>
      </c>
      <c r="D45" s="38" t="s">
        <v>59</v>
      </c>
      <c r="E45" s="38" t="s">
        <v>91</v>
      </c>
      <c r="F45" s="38" t="s">
        <v>73</v>
      </c>
      <c r="G45" s="38" t="s">
        <v>74</v>
      </c>
      <c r="H45" s="39" t="s">
        <v>104</v>
      </c>
      <c r="I45" s="40" t="s">
        <v>93</v>
      </c>
      <c r="J45" s="38"/>
      <c r="K45" s="65"/>
      <c r="L45" s="65"/>
      <c r="M45" s="41"/>
      <c r="N45" s="42"/>
      <c r="O45" s="43">
        <f>SUM(O46:O46)</f>
        <v>0</v>
      </c>
      <c r="P45" s="44">
        <f>SUM(P46:P46)</f>
        <v>0</v>
      </c>
      <c r="Q45" s="45">
        <f t="shared" si="8"/>
        <v>0</v>
      </c>
      <c r="R45" s="44">
        <f t="shared" si="8"/>
        <v>0</v>
      </c>
      <c r="S45" s="45">
        <f t="shared" si="8"/>
        <v>0</v>
      </c>
      <c r="T45" s="44">
        <f t="shared" si="8"/>
        <v>0</v>
      </c>
      <c r="U45" s="45">
        <f t="shared" si="8"/>
        <v>0</v>
      </c>
      <c r="V45" s="44">
        <f t="shared" si="8"/>
        <v>0</v>
      </c>
      <c r="W45" s="45">
        <f t="shared" si="8"/>
        <v>0</v>
      </c>
      <c r="X45" s="44">
        <f t="shared" si="8"/>
        <v>0</v>
      </c>
      <c r="Y45" s="45">
        <f t="shared" si="8"/>
        <v>0</v>
      </c>
      <c r="Z45" s="44">
        <f t="shared" si="8"/>
        <v>0</v>
      </c>
      <c r="AA45" s="45">
        <f t="shared" si="8"/>
        <v>0</v>
      </c>
      <c r="AB45" s="44">
        <f t="shared" si="8"/>
        <v>0</v>
      </c>
      <c r="AC45" s="45">
        <f t="shared" si="8"/>
        <v>0</v>
      </c>
      <c r="AD45" s="44">
        <f t="shared" si="8"/>
        <v>0</v>
      </c>
      <c r="AE45" s="45">
        <f>SUM(O45,Q45,S45,U45,W45,Y45,AA45,AC45)</f>
        <v>0</v>
      </c>
      <c r="AF45" s="44">
        <f>SUM(P45,R45,T45,V45,X45,Z45,AB45,AD45)</f>
        <v>0</v>
      </c>
      <c r="AG45" s="46">
        <f>SUM(AG46:AG46)</f>
        <v>0</v>
      </c>
      <c r="AH45" s="47"/>
      <c r="AI45" s="47"/>
      <c r="AJ45" s="48"/>
    </row>
    <row r="46" spans="2:36" ht="108" customHeight="1" thickBot="1">
      <c r="B46" s="49" t="s">
        <v>243</v>
      </c>
      <c r="C46" s="50"/>
      <c r="D46" s="51"/>
      <c r="E46" s="51"/>
      <c r="F46" s="66"/>
      <c r="G46" s="51"/>
      <c r="H46" s="67" t="s">
        <v>260</v>
      </c>
      <c r="I46" s="68" t="s">
        <v>261</v>
      </c>
      <c r="J46" s="411">
        <v>0.02</v>
      </c>
      <c r="K46" s="410">
        <v>0.02</v>
      </c>
      <c r="L46" s="70"/>
      <c r="M46" s="71"/>
      <c r="N46" s="72"/>
      <c r="O46" s="73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74"/>
      <c r="AH46" s="63"/>
      <c r="AI46" s="71"/>
      <c r="AJ46" s="75"/>
    </row>
    <row r="47" spans="2:36" ht="108" customHeight="1" thickBot="1">
      <c r="B47" s="37" t="s">
        <v>58</v>
      </c>
      <c r="C47" s="38" t="s">
        <v>92</v>
      </c>
      <c r="D47" s="38" t="s">
        <v>59</v>
      </c>
      <c r="E47" s="38" t="s">
        <v>91</v>
      </c>
      <c r="F47" s="38" t="s">
        <v>73</v>
      </c>
      <c r="G47" s="38" t="s">
        <v>74</v>
      </c>
      <c r="H47" s="39" t="s">
        <v>104</v>
      </c>
      <c r="I47" s="40" t="s">
        <v>93</v>
      </c>
      <c r="J47" s="38"/>
      <c r="K47" s="65"/>
      <c r="L47" s="65"/>
      <c r="M47" s="41"/>
      <c r="N47" s="42"/>
      <c r="O47" s="43">
        <f>SUM(O48:O48)</f>
        <v>0</v>
      </c>
      <c r="P47" s="44">
        <f>SUM(P48:P48)</f>
        <v>0</v>
      </c>
      <c r="Q47" s="45">
        <f t="shared" si="8"/>
        <v>0</v>
      </c>
      <c r="R47" s="44">
        <f t="shared" si="8"/>
        <v>0</v>
      </c>
      <c r="S47" s="45">
        <f t="shared" si="8"/>
        <v>0</v>
      </c>
      <c r="T47" s="44">
        <f t="shared" si="8"/>
        <v>0</v>
      </c>
      <c r="U47" s="45">
        <f t="shared" si="8"/>
        <v>0</v>
      </c>
      <c r="V47" s="44">
        <f t="shared" si="8"/>
        <v>0</v>
      </c>
      <c r="W47" s="45">
        <f t="shared" si="8"/>
        <v>0</v>
      </c>
      <c r="X47" s="44">
        <f t="shared" si="8"/>
        <v>0</v>
      </c>
      <c r="Y47" s="45">
        <f t="shared" si="8"/>
        <v>0</v>
      </c>
      <c r="Z47" s="44">
        <f t="shared" si="8"/>
        <v>0</v>
      </c>
      <c r="AA47" s="45">
        <f t="shared" si="8"/>
        <v>0</v>
      </c>
      <c r="AB47" s="44">
        <f t="shared" si="8"/>
        <v>0</v>
      </c>
      <c r="AC47" s="45">
        <f t="shared" si="8"/>
        <v>0</v>
      </c>
      <c r="AD47" s="44">
        <f t="shared" si="8"/>
        <v>0</v>
      </c>
      <c r="AE47" s="45">
        <f>SUM(O47,Q47,S47,U47,W47,Y47,AA47,AC47)</f>
        <v>0</v>
      </c>
      <c r="AF47" s="44">
        <f>SUM(P47,R47,T47,V47,X47,Z47,AB47,AD47)</f>
        <v>0</v>
      </c>
      <c r="AG47" s="46">
        <f>SUM(AG48:AG48)</f>
        <v>0</v>
      </c>
      <c r="AH47" s="47"/>
      <c r="AI47" s="47"/>
      <c r="AJ47" s="48"/>
    </row>
    <row r="48" spans="2:36" ht="108" customHeight="1" thickBot="1">
      <c r="B48" s="49" t="s">
        <v>264</v>
      </c>
      <c r="C48" s="50"/>
      <c r="D48" s="51"/>
      <c r="E48" s="51"/>
      <c r="F48" s="66"/>
      <c r="G48" s="51"/>
      <c r="H48" s="67" t="s">
        <v>265</v>
      </c>
      <c r="I48" s="68" t="s">
        <v>236</v>
      </c>
      <c r="J48" s="53">
        <v>0.1</v>
      </c>
      <c r="K48" s="69">
        <v>0.1</v>
      </c>
      <c r="L48" s="70"/>
      <c r="M48" s="71"/>
      <c r="N48" s="72"/>
      <c r="O48" s="73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74"/>
      <c r="AH48" s="63"/>
      <c r="AI48" s="71"/>
      <c r="AJ48" s="75"/>
    </row>
    <row r="49" spans="2:36" ht="32.25" customHeight="1" thickBot="1">
      <c r="B49" s="620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  <c r="AJ49" s="622"/>
    </row>
    <row r="50" spans="2:36" ht="32.25" customHeight="1" thickBot="1">
      <c r="B50" s="656" t="s">
        <v>797</v>
      </c>
      <c r="C50" s="657"/>
      <c r="D50" s="658"/>
      <c r="E50" s="399"/>
      <c r="F50" s="657" t="s">
        <v>790</v>
      </c>
      <c r="G50" s="657"/>
      <c r="H50" s="657"/>
      <c r="I50" s="657"/>
      <c r="J50" s="657"/>
      <c r="K50" s="657"/>
      <c r="L50" s="657"/>
      <c r="M50" s="657"/>
      <c r="N50" s="658"/>
      <c r="O50" s="659" t="s">
        <v>45</v>
      </c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  <c r="AE50" s="660"/>
      <c r="AF50" s="661"/>
      <c r="AG50" s="662" t="s">
        <v>46</v>
      </c>
      <c r="AH50" s="663"/>
      <c r="AI50" s="663"/>
      <c r="AJ50" s="664"/>
    </row>
    <row r="51" spans="2:36" ht="32.25" customHeight="1">
      <c r="B51" s="644" t="s">
        <v>61</v>
      </c>
      <c r="C51" s="646" t="s">
        <v>47</v>
      </c>
      <c r="D51" s="647"/>
      <c r="E51" s="647"/>
      <c r="F51" s="647"/>
      <c r="G51" s="647"/>
      <c r="H51" s="647"/>
      <c r="I51" s="650" t="s">
        <v>48</v>
      </c>
      <c r="J51" s="652" t="s">
        <v>62</v>
      </c>
      <c r="K51" s="652" t="s">
        <v>49</v>
      </c>
      <c r="L51" s="654" t="s">
        <v>103</v>
      </c>
      <c r="M51" s="639" t="s">
        <v>63</v>
      </c>
      <c r="N51" s="641" t="s">
        <v>64</v>
      </c>
      <c r="O51" s="643" t="s">
        <v>94</v>
      </c>
      <c r="P51" s="635"/>
      <c r="Q51" s="634" t="s">
        <v>95</v>
      </c>
      <c r="R51" s="635"/>
      <c r="S51" s="634" t="s">
        <v>96</v>
      </c>
      <c r="T51" s="635"/>
      <c r="U51" s="634" t="s">
        <v>52</v>
      </c>
      <c r="V51" s="635"/>
      <c r="W51" s="634" t="s">
        <v>51</v>
      </c>
      <c r="X51" s="635"/>
      <c r="Y51" s="634" t="s">
        <v>97</v>
      </c>
      <c r="Z51" s="635"/>
      <c r="AA51" s="634" t="s">
        <v>50</v>
      </c>
      <c r="AB51" s="635"/>
      <c r="AC51" s="634" t="s">
        <v>53</v>
      </c>
      <c r="AD51" s="635"/>
      <c r="AE51" s="634" t="s">
        <v>54</v>
      </c>
      <c r="AF51" s="636"/>
      <c r="AG51" s="637" t="s">
        <v>55</v>
      </c>
      <c r="AH51" s="623" t="s">
        <v>56</v>
      </c>
      <c r="AI51" s="625" t="s">
        <v>57</v>
      </c>
      <c r="AJ51" s="627" t="s">
        <v>65</v>
      </c>
    </row>
    <row r="52" spans="2:36" ht="32.25" customHeight="1" thickBot="1">
      <c r="B52" s="645"/>
      <c r="C52" s="648"/>
      <c r="D52" s="649"/>
      <c r="E52" s="649"/>
      <c r="F52" s="649"/>
      <c r="G52" s="649"/>
      <c r="H52" s="649"/>
      <c r="I52" s="651"/>
      <c r="J52" s="653" t="s">
        <v>62</v>
      </c>
      <c r="K52" s="653"/>
      <c r="L52" s="655"/>
      <c r="M52" s="640"/>
      <c r="N52" s="642"/>
      <c r="O52" s="21" t="s">
        <v>66</v>
      </c>
      <c r="P52" s="22" t="s">
        <v>67</v>
      </c>
      <c r="Q52" s="23" t="s">
        <v>66</v>
      </c>
      <c r="R52" s="22" t="s">
        <v>67</v>
      </c>
      <c r="S52" s="23" t="s">
        <v>66</v>
      </c>
      <c r="T52" s="22" t="s">
        <v>67</v>
      </c>
      <c r="U52" s="23" t="s">
        <v>66</v>
      </c>
      <c r="V52" s="22" t="s">
        <v>67</v>
      </c>
      <c r="W52" s="23" t="s">
        <v>66</v>
      </c>
      <c r="X52" s="22" t="s">
        <v>67</v>
      </c>
      <c r="Y52" s="23" t="s">
        <v>66</v>
      </c>
      <c r="Z52" s="22" t="s">
        <v>67</v>
      </c>
      <c r="AA52" s="23" t="s">
        <v>66</v>
      </c>
      <c r="AB52" s="22" t="s">
        <v>68</v>
      </c>
      <c r="AC52" s="23" t="s">
        <v>66</v>
      </c>
      <c r="AD52" s="22" t="s">
        <v>68</v>
      </c>
      <c r="AE52" s="23" t="s">
        <v>66</v>
      </c>
      <c r="AF52" s="24" t="s">
        <v>68</v>
      </c>
      <c r="AG52" s="638"/>
      <c r="AH52" s="624"/>
      <c r="AI52" s="626"/>
      <c r="AJ52" s="628"/>
    </row>
    <row r="53" spans="2:36" ht="44.25" customHeight="1" thickBot="1">
      <c r="B53" s="25" t="s">
        <v>69</v>
      </c>
      <c r="C53" s="629" t="s">
        <v>798</v>
      </c>
      <c r="D53" s="630"/>
      <c r="E53" s="630"/>
      <c r="F53" s="630"/>
      <c r="G53" s="630"/>
      <c r="H53" s="630"/>
      <c r="I53" s="26" t="s">
        <v>382</v>
      </c>
      <c r="J53" s="27">
        <v>0</v>
      </c>
      <c r="K53" s="28">
        <v>2</v>
      </c>
      <c r="L53" s="28"/>
      <c r="M53" s="29"/>
      <c r="N53" s="30"/>
      <c r="O53" s="31" t="e">
        <f>SUM(O55,#REF!,#REF!)</f>
        <v>#REF!</v>
      </c>
      <c r="P53" s="32" t="e">
        <f>SUM(P55,#REF!,#REF!)</f>
        <v>#REF!</v>
      </c>
      <c r="Q53" s="32" t="e">
        <f>SUM(Q55,#REF!,#REF!)</f>
        <v>#REF!</v>
      </c>
      <c r="R53" s="32" t="e">
        <f>SUM(R55,#REF!,#REF!)</f>
        <v>#REF!</v>
      </c>
      <c r="S53" s="32" t="e">
        <f>SUM(S55,#REF!,#REF!)</f>
        <v>#REF!</v>
      </c>
      <c r="T53" s="32" t="e">
        <f>SUM(T55,#REF!,#REF!)</f>
        <v>#REF!</v>
      </c>
      <c r="U53" s="32" t="e">
        <f>SUM(U55,#REF!,#REF!)</f>
        <v>#REF!</v>
      </c>
      <c r="V53" s="32" t="e">
        <f>SUM(V55,#REF!,#REF!)</f>
        <v>#REF!</v>
      </c>
      <c r="W53" s="32" t="e">
        <f>SUM(W55,#REF!,#REF!)</f>
        <v>#REF!</v>
      </c>
      <c r="X53" s="32" t="e">
        <f>SUM(X55,#REF!,#REF!)</f>
        <v>#REF!</v>
      </c>
      <c r="Y53" s="32" t="e">
        <f>SUM(Y55,#REF!,#REF!)</f>
        <v>#REF!</v>
      </c>
      <c r="Z53" s="32" t="e">
        <f>SUM(Z55,#REF!,#REF!)</f>
        <v>#REF!</v>
      </c>
      <c r="AA53" s="32" t="e">
        <f>SUM(AA55,#REF!,#REF!)</f>
        <v>#REF!</v>
      </c>
      <c r="AB53" s="32" t="e">
        <f>SUM(AB55,#REF!,#REF!)</f>
        <v>#REF!</v>
      </c>
      <c r="AC53" s="32" t="e">
        <f>SUM(AC55,#REF!,#REF!)</f>
        <v>#REF!</v>
      </c>
      <c r="AD53" s="32" t="e">
        <f>SUM(AD55,#REF!,#REF!)</f>
        <v>#REF!</v>
      </c>
      <c r="AE53" s="32" t="e">
        <f>SUM(O53,Q53,S53,U53,W53,Y53,AA53,AC53)</f>
        <v>#REF!</v>
      </c>
      <c r="AF53" s="33" t="e">
        <f>SUM(P53,R53,T53,V53,X53,Z53,AB53,AD53)</f>
        <v>#REF!</v>
      </c>
      <c r="AG53" s="34" t="e">
        <f>AG55+#REF!</f>
        <v>#REF!</v>
      </c>
      <c r="AH53" s="35"/>
      <c r="AI53" s="35"/>
      <c r="AJ53" s="36"/>
    </row>
    <row r="54" spans="2:36" ht="10.5" customHeight="1" thickBot="1">
      <c r="B54" s="631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3"/>
    </row>
    <row r="55" spans="2:36" ht="39" customHeight="1" thickBot="1">
      <c r="B55" s="37" t="s">
        <v>58</v>
      </c>
      <c r="C55" s="38" t="s">
        <v>92</v>
      </c>
      <c r="D55" s="38" t="s">
        <v>59</v>
      </c>
      <c r="E55" s="38" t="s">
        <v>72</v>
      </c>
      <c r="F55" s="38" t="s">
        <v>73</v>
      </c>
      <c r="G55" s="38" t="s">
        <v>74</v>
      </c>
      <c r="H55" s="39" t="s">
        <v>104</v>
      </c>
      <c r="I55" s="40" t="s">
        <v>93</v>
      </c>
      <c r="J55" s="41"/>
      <c r="K55" s="41"/>
      <c r="L55" s="41"/>
      <c r="M55" s="41"/>
      <c r="N55" s="42"/>
      <c r="O55" s="43">
        <f>SUM(O56:O56)</f>
        <v>0</v>
      </c>
      <c r="P55" s="44">
        <f>SUM(P56:P56)</f>
        <v>0</v>
      </c>
      <c r="Q55" s="45">
        <f aca="true" t="shared" si="9" ref="Q55:AA55">SUM(Q56:Q56)</f>
        <v>0</v>
      </c>
      <c r="R55" s="44">
        <f t="shared" si="9"/>
        <v>0</v>
      </c>
      <c r="S55" s="45">
        <f t="shared" si="9"/>
        <v>0</v>
      </c>
      <c r="T55" s="44">
        <f t="shared" si="9"/>
        <v>0</v>
      </c>
      <c r="U55" s="45">
        <f t="shared" si="9"/>
        <v>0</v>
      </c>
      <c r="V55" s="44">
        <f t="shared" si="9"/>
        <v>0</v>
      </c>
      <c r="W55" s="45">
        <f t="shared" si="9"/>
        <v>0</v>
      </c>
      <c r="X55" s="44">
        <f t="shared" si="9"/>
        <v>0</v>
      </c>
      <c r="Y55" s="45">
        <f t="shared" si="9"/>
        <v>0</v>
      </c>
      <c r="Z55" s="44">
        <f t="shared" si="9"/>
        <v>0</v>
      </c>
      <c r="AA55" s="45">
        <f t="shared" si="9"/>
        <v>0</v>
      </c>
      <c r="AB55" s="44">
        <f>SUM(AB56:AB56)</f>
        <v>0</v>
      </c>
      <c r="AC55" s="45">
        <f>SUM(AC56:AC56)</f>
        <v>0</v>
      </c>
      <c r="AD55" s="44">
        <f>SUM(AD56:AD56)</f>
        <v>0</v>
      </c>
      <c r="AE55" s="45">
        <f>SUM(O55,Q55,S55,U55,W55,Y55,AA55,AC55)</f>
        <v>0</v>
      </c>
      <c r="AF55" s="44">
        <f>SUM(P55,R55,T55,V55,X55,Z55,AB55,AD55)</f>
        <v>0</v>
      </c>
      <c r="AG55" s="46">
        <f>SUM(AG56:AG56)</f>
        <v>0</v>
      </c>
      <c r="AH55" s="47"/>
      <c r="AI55" s="47"/>
      <c r="AJ55" s="48"/>
    </row>
    <row r="56" spans="2:36" ht="75" customHeight="1" thickBot="1">
      <c r="B56" s="49" t="s">
        <v>268</v>
      </c>
      <c r="C56" s="50"/>
      <c r="D56" s="51"/>
      <c r="E56" s="51"/>
      <c r="F56" s="52"/>
      <c r="G56" s="51"/>
      <c r="H56" s="53" t="s">
        <v>269</v>
      </c>
      <c r="I56" s="53" t="s">
        <v>270</v>
      </c>
      <c r="J56" s="53">
        <v>0</v>
      </c>
      <c r="K56" s="407">
        <v>1</v>
      </c>
      <c r="L56" s="55"/>
      <c r="M56" s="55"/>
      <c r="N56" s="56"/>
      <c r="O56" s="57"/>
      <c r="P56" s="58"/>
      <c r="Q56" s="59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1"/>
      <c r="AF56" s="61"/>
      <c r="AG56" s="62"/>
      <c r="AH56" s="63"/>
      <c r="AI56" s="63"/>
      <c r="AJ56" s="64"/>
    </row>
    <row r="57" spans="2:36" ht="39.75" customHeight="1" thickBot="1">
      <c r="B57" s="620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1"/>
      <c r="AH57" s="621"/>
      <c r="AI57" s="621"/>
      <c r="AJ57" s="622"/>
    </row>
    <row r="58" spans="2:36" ht="35.25" customHeight="1" thickBot="1">
      <c r="B58" s="656" t="s">
        <v>799</v>
      </c>
      <c r="C58" s="657"/>
      <c r="D58" s="658"/>
      <c r="E58" s="399"/>
      <c r="F58" s="657" t="s">
        <v>800</v>
      </c>
      <c r="G58" s="657"/>
      <c r="H58" s="657"/>
      <c r="I58" s="657"/>
      <c r="J58" s="657"/>
      <c r="K58" s="657"/>
      <c r="L58" s="657"/>
      <c r="M58" s="657"/>
      <c r="N58" s="658"/>
      <c r="O58" s="659" t="s">
        <v>45</v>
      </c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/>
      <c r="AA58" s="660"/>
      <c r="AB58" s="660"/>
      <c r="AC58" s="660"/>
      <c r="AD58" s="660"/>
      <c r="AE58" s="660"/>
      <c r="AF58" s="661"/>
      <c r="AG58" s="662" t="s">
        <v>46</v>
      </c>
      <c r="AH58" s="663"/>
      <c r="AI58" s="663"/>
      <c r="AJ58" s="664"/>
    </row>
    <row r="59" spans="2:36" ht="35.25" customHeight="1">
      <c r="B59" s="644" t="s">
        <v>61</v>
      </c>
      <c r="C59" s="646" t="s">
        <v>47</v>
      </c>
      <c r="D59" s="647"/>
      <c r="E59" s="647"/>
      <c r="F59" s="647"/>
      <c r="G59" s="647"/>
      <c r="H59" s="647"/>
      <c r="I59" s="650" t="s">
        <v>48</v>
      </c>
      <c r="J59" s="652" t="s">
        <v>62</v>
      </c>
      <c r="K59" s="652" t="s">
        <v>49</v>
      </c>
      <c r="L59" s="654" t="s">
        <v>103</v>
      </c>
      <c r="M59" s="639" t="s">
        <v>63</v>
      </c>
      <c r="N59" s="641" t="s">
        <v>64</v>
      </c>
      <c r="O59" s="643" t="s">
        <v>94</v>
      </c>
      <c r="P59" s="635"/>
      <c r="Q59" s="634" t="s">
        <v>95</v>
      </c>
      <c r="R59" s="635"/>
      <c r="S59" s="634" t="s">
        <v>96</v>
      </c>
      <c r="T59" s="635"/>
      <c r="U59" s="634" t="s">
        <v>52</v>
      </c>
      <c r="V59" s="635"/>
      <c r="W59" s="634" t="s">
        <v>51</v>
      </c>
      <c r="X59" s="635"/>
      <c r="Y59" s="634" t="s">
        <v>97</v>
      </c>
      <c r="Z59" s="635"/>
      <c r="AA59" s="634" t="s">
        <v>50</v>
      </c>
      <c r="AB59" s="635"/>
      <c r="AC59" s="634" t="s">
        <v>53</v>
      </c>
      <c r="AD59" s="635"/>
      <c r="AE59" s="634" t="s">
        <v>54</v>
      </c>
      <c r="AF59" s="636"/>
      <c r="AG59" s="637" t="s">
        <v>55</v>
      </c>
      <c r="AH59" s="623" t="s">
        <v>56</v>
      </c>
      <c r="AI59" s="625" t="s">
        <v>57</v>
      </c>
      <c r="AJ59" s="627" t="s">
        <v>65</v>
      </c>
    </row>
    <row r="60" spans="2:36" ht="80.25" customHeight="1" thickBot="1">
      <c r="B60" s="645"/>
      <c r="C60" s="648"/>
      <c r="D60" s="649"/>
      <c r="E60" s="649"/>
      <c r="F60" s="649"/>
      <c r="G60" s="649"/>
      <c r="H60" s="649"/>
      <c r="I60" s="651"/>
      <c r="J60" s="653" t="s">
        <v>62</v>
      </c>
      <c r="K60" s="653"/>
      <c r="L60" s="655"/>
      <c r="M60" s="640"/>
      <c r="N60" s="642"/>
      <c r="O60" s="21" t="s">
        <v>66</v>
      </c>
      <c r="P60" s="22" t="s">
        <v>67</v>
      </c>
      <c r="Q60" s="23" t="s">
        <v>66</v>
      </c>
      <c r="R60" s="22" t="s">
        <v>67</v>
      </c>
      <c r="S60" s="23" t="s">
        <v>66</v>
      </c>
      <c r="T60" s="22" t="s">
        <v>67</v>
      </c>
      <c r="U60" s="23" t="s">
        <v>66</v>
      </c>
      <c r="V60" s="22" t="s">
        <v>67</v>
      </c>
      <c r="W60" s="23" t="s">
        <v>66</v>
      </c>
      <c r="X60" s="22" t="s">
        <v>67</v>
      </c>
      <c r="Y60" s="23" t="s">
        <v>66</v>
      </c>
      <c r="Z60" s="22" t="s">
        <v>67</v>
      </c>
      <c r="AA60" s="23" t="s">
        <v>66</v>
      </c>
      <c r="AB60" s="22" t="s">
        <v>68</v>
      </c>
      <c r="AC60" s="23" t="s">
        <v>66</v>
      </c>
      <c r="AD60" s="22" t="s">
        <v>68</v>
      </c>
      <c r="AE60" s="23" t="s">
        <v>66</v>
      </c>
      <c r="AF60" s="24" t="s">
        <v>68</v>
      </c>
      <c r="AG60" s="638"/>
      <c r="AH60" s="624"/>
      <c r="AI60" s="626"/>
      <c r="AJ60" s="628"/>
    </row>
    <row r="61" spans="2:36" ht="108" customHeight="1" thickBot="1">
      <c r="B61" s="25" t="s">
        <v>69</v>
      </c>
      <c r="C61" s="629" t="s">
        <v>274</v>
      </c>
      <c r="D61" s="630"/>
      <c r="E61" s="630"/>
      <c r="F61" s="630"/>
      <c r="G61" s="630"/>
      <c r="H61" s="630"/>
      <c r="I61" s="26" t="s">
        <v>766</v>
      </c>
      <c r="J61" s="403">
        <v>0.94</v>
      </c>
      <c r="K61" s="404">
        <v>0.94</v>
      </c>
      <c r="L61" s="28"/>
      <c r="M61" s="29"/>
      <c r="N61" s="30"/>
      <c r="O61" s="31">
        <f>O63+O66</f>
        <v>0</v>
      </c>
      <c r="P61" s="32">
        <f aca="true" t="shared" si="10" ref="P61:AD61">P63+P66</f>
        <v>0</v>
      </c>
      <c r="Q61" s="32">
        <f t="shared" si="10"/>
        <v>0</v>
      </c>
      <c r="R61" s="32">
        <f t="shared" si="10"/>
        <v>0</v>
      </c>
      <c r="S61" s="32">
        <f t="shared" si="10"/>
        <v>0</v>
      </c>
      <c r="T61" s="32">
        <f t="shared" si="10"/>
        <v>0</v>
      </c>
      <c r="U61" s="32">
        <f t="shared" si="10"/>
        <v>0</v>
      </c>
      <c r="V61" s="32">
        <f t="shared" si="10"/>
        <v>0</v>
      </c>
      <c r="W61" s="32">
        <f t="shared" si="10"/>
        <v>0</v>
      </c>
      <c r="X61" s="32">
        <f t="shared" si="10"/>
        <v>0</v>
      </c>
      <c r="Y61" s="32">
        <f t="shared" si="10"/>
        <v>0</v>
      </c>
      <c r="Z61" s="32">
        <f t="shared" si="10"/>
        <v>0</v>
      </c>
      <c r="AA61" s="32">
        <f t="shared" si="10"/>
        <v>0</v>
      </c>
      <c r="AB61" s="32">
        <f t="shared" si="10"/>
        <v>0</v>
      </c>
      <c r="AC61" s="32">
        <f t="shared" si="10"/>
        <v>0</v>
      </c>
      <c r="AD61" s="32">
        <f t="shared" si="10"/>
        <v>0</v>
      </c>
      <c r="AE61" s="32">
        <f>SUM(O61,Q61,S61,U61,W61,Y61,AA61,AC61)</f>
        <v>0</v>
      </c>
      <c r="AF61" s="33">
        <f>SUM(P61,R61,T61,V61,X61,Z61,AB61,AD61)</f>
        <v>0</v>
      </c>
      <c r="AG61" s="34">
        <f>AG63+AG66</f>
        <v>0</v>
      </c>
      <c r="AH61" s="35"/>
      <c r="AI61" s="35"/>
      <c r="AJ61" s="36"/>
    </row>
    <row r="62" spans="2:36" ht="4.5" customHeight="1" thickBot="1">
      <c r="B62" s="631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632"/>
      <c r="AA62" s="632"/>
      <c r="AB62" s="632"/>
      <c r="AC62" s="632"/>
      <c r="AD62" s="632"/>
      <c r="AE62" s="632"/>
      <c r="AF62" s="632"/>
      <c r="AG62" s="632"/>
      <c r="AH62" s="632"/>
      <c r="AI62" s="632"/>
      <c r="AJ62" s="633"/>
    </row>
    <row r="63" spans="2:36" ht="108" customHeight="1" thickBot="1">
      <c r="B63" s="37" t="s">
        <v>58</v>
      </c>
      <c r="C63" s="38" t="s">
        <v>92</v>
      </c>
      <c r="D63" s="38" t="s">
        <v>59</v>
      </c>
      <c r="E63" s="38" t="s">
        <v>72</v>
      </c>
      <c r="F63" s="38" t="s">
        <v>73</v>
      </c>
      <c r="G63" s="38" t="s">
        <v>74</v>
      </c>
      <c r="H63" s="39" t="s">
        <v>104</v>
      </c>
      <c r="I63" s="40" t="s">
        <v>93</v>
      </c>
      <c r="J63" s="41"/>
      <c r="K63" s="41"/>
      <c r="L63" s="41"/>
      <c r="M63" s="41"/>
      <c r="N63" s="42"/>
      <c r="O63" s="43">
        <f>SUM(O64:O64)</f>
        <v>0</v>
      </c>
      <c r="P63" s="44">
        <f>SUM(P64:P64)</f>
        <v>0</v>
      </c>
      <c r="Q63" s="45">
        <f aca="true" t="shared" si="11" ref="Q63:AD63">SUM(Q64:Q64)</f>
        <v>0</v>
      </c>
      <c r="R63" s="44">
        <f t="shared" si="11"/>
        <v>0</v>
      </c>
      <c r="S63" s="45">
        <f t="shared" si="11"/>
        <v>0</v>
      </c>
      <c r="T63" s="44">
        <f t="shared" si="11"/>
        <v>0</v>
      </c>
      <c r="U63" s="45">
        <f t="shared" si="11"/>
        <v>0</v>
      </c>
      <c r="V63" s="44">
        <f t="shared" si="11"/>
        <v>0</v>
      </c>
      <c r="W63" s="45">
        <f t="shared" si="11"/>
        <v>0</v>
      </c>
      <c r="X63" s="44">
        <f t="shared" si="11"/>
        <v>0</v>
      </c>
      <c r="Y63" s="45">
        <f t="shared" si="11"/>
        <v>0</v>
      </c>
      <c r="Z63" s="44">
        <f t="shared" si="11"/>
        <v>0</v>
      </c>
      <c r="AA63" s="45">
        <f t="shared" si="11"/>
        <v>0</v>
      </c>
      <c r="AB63" s="44">
        <f>SUM(AB64:AB64)</f>
        <v>0</v>
      </c>
      <c r="AC63" s="45">
        <f t="shared" si="11"/>
        <v>0</v>
      </c>
      <c r="AD63" s="44">
        <f t="shared" si="11"/>
        <v>0</v>
      </c>
      <c r="AE63" s="45">
        <f>SUM(O63,Q63,S63,U63,W63,Y63,AA63,AC63)</f>
        <v>0</v>
      </c>
      <c r="AF63" s="44">
        <f>SUM(P63,R63,T63,V63,X63,Z63,AB63,AD63)</f>
        <v>0</v>
      </c>
      <c r="AG63" s="46">
        <f>SUM(AG64:AG64)</f>
        <v>0</v>
      </c>
      <c r="AH63" s="47"/>
      <c r="AI63" s="47"/>
      <c r="AJ63" s="48"/>
    </row>
    <row r="64" spans="2:36" ht="108" customHeight="1" thickBot="1">
      <c r="B64" s="49" t="s">
        <v>273</v>
      </c>
      <c r="C64" s="50"/>
      <c r="D64" s="51"/>
      <c r="E64" s="51"/>
      <c r="F64" s="52"/>
      <c r="G64" s="51"/>
      <c r="H64" s="53" t="s">
        <v>627</v>
      </c>
      <c r="I64" s="53" t="s">
        <v>628</v>
      </c>
      <c r="J64" s="411">
        <v>1</v>
      </c>
      <c r="K64" s="407">
        <v>1</v>
      </c>
      <c r="L64" s="55"/>
      <c r="M64" s="55"/>
      <c r="N64" s="56"/>
      <c r="O64" s="57"/>
      <c r="P64" s="58"/>
      <c r="Q64" s="59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  <c r="AF64" s="61"/>
      <c r="AG64" s="62"/>
      <c r="AH64" s="63"/>
      <c r="AI64" s="63"/>
      <c r="AJ64" s="64"/>
    </row>
    <row r="65" spans="2:36" ht="4.5" customHeight="1" thickBot="1">
      <c r="B65" s="620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21"/>
      <c r="AA65" s="621"/>
      <c r="AB65" s="621"/>
      <c r="AC65" s="621"/>
      <c r="AD65" s="621"/>
      <c r="AE65" s="621"/>
      <c r="AF65" s="621"/>
      <c r="AG65" s="621"/>
      <c r="AH65" s="621"/>
      <c r="AI65" s="621"/>
      <c r="AJ65" s="622"/>
    </row>
    <row r="66" spans="2:36" ht="108" customHeight="1" thickBot="1">
      <c r="B66" s="37" t="s">
        <v>58</v>
      </c>
      <c r="C66" s="38" t="s">
        <v>92</v>
      </c>
      <c r="D66" s="38" t="s">
        <v>59</v>
      </c>
      <c r="E66" s="38" t="s">
        <v>91</v>
      </c>
      <c r="F66" s="38" t="s">
        <v>73</v>
      </c>
      <c r="G66" s="38" t="s">
        <v>74</v>
      </c>
      <c r="H66" s="39" t="s">
        <v>104</v>
      </c>
      <c r="I66" s="40" t="s">
        <v>93</v>
      </c>
      <c r="J66" s="38"/>
      <c r="K66" s="65"/>
      <c r="L66" s="65"/>
      <c r="M66" s="41"/>
      <c r="N66" s="42"/>
      <c r="O66" s="43">
        <f>SUM(O67:O67)</f>
        <v>0</v>
      </c>
      <c r="P66" s="44">
        <f>SUM(P67:P67)</f>
        <v>0</v>
      </c>
      <c r="Q66" s="45">
        <f aca="true" t="shared" si="12" ref="Q66:AD66">SUM(Q67:Q67)</f>
        <v>0</v>
      </c>
      <c r="R66" s="44">
        <f t="shared" si="12"/>
        <v>0</v>
      </c>
      <c r="S66" s="45">
        <f t="shared" si="12"/>
        <v>0</v>
      </c>
      <c r="T66" s="44">
        <f t="shared" si="12"/>
        <v>0</v>
      </c>
      <c r="U66" s="45">
        <f t="shared" si="12"/>
        <v>0</v>
      </c>
      <c r="V66" s="44">
        <f t="shared" si="12"/>
        <v>0</v>
      </c>
      <c r="W66" s="45">
        <f t="shared" si="12"/>
        <v>0</v>
      </c>
      <c r="X66" s="44">
        <f t="shared" si="12"/>
        <v>0</v>
      </c>
      <c r="Y66" s="45">
        <f t="shared" si="12"/>
        <v>0</v>
      </c>
      <c r="Z66" s="44">
        <f t="shared" si="12"/>
        <v>0</v>
      </c>
      <c r="AA66" s="45">
        <f t="shared" si="12"/>
        <v>0</v>
      </c>
      <c r="AB66" s="44">
        <f t="shared" si="12"/>
        <v>0</v>
      </c>
      <c r="AC66" s="45">
        <f t="shared" si="12"/>
        <v>0</v>
      </c>
      <c r="AD66" s="44">
        <f t="shared" si="12"/>
        <v>0</v>
      </c>
      <c r="AE66" s="45">
        <f>SUM(O66,Q66,S66,U66,W66,Y66,AA66,AC66)</f>
        <v>0</v>
      </c>
      <c r="AF66" s="44">
        <f>SUM(P66,R66,T66,V66,X66,Z66,AB66,AD66)</f>
        <v>0</v>
      </c>
      <c r="AG66" s="46">
        <f>SUM(AG67:AG67)</f>
        <v>0</v>
      </c>
      <c r="AH66" s="47"/>
      <c r="AI66" s="47"/>
      <c r="AJ66" s="48"/>
    </row>
    <row r="67" spans="2:36" ht="108" customHeight="1" thickBot="1">
      <c r="B67" s="49" t="s">
        <v>273</v>
      </c>
      <c r="C67" s="50"/>
      <c r="D67" s="51"/>
      <c r="E67" s="51"/>
      <c r="F67" s="66"/>
      <c r="G67" s="51"/>
      <c r="H67" s="67" t="s">
        <v>374</v>
      </c>
      <c r="I67" s="68" t="s">
        <v>375</v>
      </c>
      <c r="J67" s="53">
        <v>0</v>
      </c>
      <c r="K67" s="410">
        <v>0.3</v>
      </c>
      <c r="L67" s="70"/>
      <c r="M67" s="71"/>
      <c r="N67" s="72"/>
      <c r="O67" s="73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74"/>
      <c r="AH67" s="63"/>
      <c r="AI67" s="71"/>
      <c r="AJ67" s="75"/>
    </row>
    <row r="68" spans="2:36" ht="108" customHeight="1" thickBot="1">
      <c r="B68" s="37" t="s">
        <v>58</v>
      </c>
      <c r="C68" s="38" t="s">
        <v>92</v>
      </c>
      <c r="D68" s="38" t="s">
        <v>59</v>
      </c>
      <c r="E68" s="38" t="s">
        <v>91</v>
      </c>
      <c r="F68" s="38" t="s">
        <v>73</v>
      </c>
      <c r="G68" s="38" t="s">
        <v>74</v>
      </c>
      <c r="H68" s="39" t="s">
        <v>104</v>
      </c>
      <c r="I68" s="40" t="s">
        <v>93</v>
      </c>
      <c r="J68" s="38"/>
      <c r="K68" s="65"/>
      <c r="L68" s="65"/>
      <c r="M68" s="41"/>
      <c r="N68" s="42"/>
      <c r="O68" s="43">
        <f aca="true" t="shared" si="13" ref="O68:AD68">SUM(O69:O69)</f>
        <v>0</v>
      </c>
      <c r="P68" s="44">
        <f t="shared" si="13"/>
        <v>0</v>
      </c>
      <c r="Q68" s="45">
        <f t="shared" si="13"/>
        <v>0</v>
      </c>
      <c r="R68" s="44">
        <f t="shared" si="13"/>
        <v>0</v>
      </c>
      <c r="S68" s="45">
        <f t="shared" si="13"/>
        <v>0</v>
      </c>
      <c r="T68" s="44">
        <f t="shared" si="13"/>
        <v>0</v>
      </c>
      <c r="U68" s="45">
        <f t="shared" si="13"/>
        <v>0</v>
      </c>
      <c r="V68" s="44">
        <f t="shared" si="13"/>
        <v>0</v>
      </c>
      <c r="W68" s="45">
        <f t="shared" si="13"/>
        <v>0</v>
      </c>
      <c r="X68" s="44">
        <f t="shared" si="13"/>
        <v>0</v>
      </c>
      <c r="Y68" s="45">
        <f t="shared" si="13"/>
        <v>0</v>
      </c>
      <c r="Z68" s="44">
        <f t="shared" si="13"/>
        <v>0</v>
      </c>
      <c r="AA68" s="45">
        <f t="shared" si="13"/>
        <v>0</v>
      </c>
      <c r="AB68" s="44">
        <f t="shared" si="13"/>
        <v>0</v>
      </c>
      <c r="AC68" s="45">
        <f t="shared" si="13"/>
        <v>0</v>
      </c>
      <c r="AD68" s="44">
        <f t="shared" si="13"/>
        <v>0</v>
      </c>
      <c r="AE68" s="45">
        <f>SUM(O68,Q68,S68,U68,W68,Y68,AA68,AC68)</f>
        <v>0</v>
      </c>
      <c r="AF68" s="44">
        <f>SUM(P68,R68,T68,V68,X68,Z68,AB68,AD68)</f>
        <v>0</v>
      </c>
      <c r="AG68" s="46">
        <f>SUM(AG69:AG69)</f>
        <v>0</v>
      </c>
      <c r="AH68" s="47"/>
      <c r="AI68" s="47"/>
      <c r="AJ68" s="48"/>
    </row>
    <row r="69" spans="2:36" ht="108" customHeight="1" thickBot="1">
      <c r="B69" s="49" t="s">
        <v>273</v>
      </c>
      <c r="C69" s="50"/>
      <c r="D69" s="51"/>
      <c r="E69" s="51"/>
      <c r="F69" s="66"/>
      <c r="G69" s="51"/>
      <c r="H69" s="67" t="s">
        <v>372</v>
      </c>
      <c r="I69" s="68" t="s">
        <v>373</v>
      </c>
      <c r="J69" s="53">
        <v>0</v>
      </c>
      <c r="K69" s="410">
        <v>0.3</v>
      </c>
      <c r="L69" s="70"/>
      <c r="M69" s="71"/>
      <c r="N69" s="72"/>
      <c r="O69" s="73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74"/>
      <c r="AH69" s="63"/>
      <c r="AI69" s="71"/>
      <c r="AJ69" s="75"/>
    </row>
    <row r="70" spans="2:36" ht="108" customHeight="1" thickBot="1">
      <c r="B70" s="37" t="s">
        <v>58</v>
      </c>
      <c r="C70" s="38" t="s">
        <v>92</v>
      </c>
      <c r="D70" s="38" t="s">
        <v>59</v>
      </c>
      <c r="E70" s="38" t="s">
        <v>91</v>
      </c>
      <c r="F70" s="38" t="s">
        <v>73</v>
      </c>
      <c r="G70" s="38" t="s">
        <v>74</v>
      </c>
      <c r="H70" s="39" t="s">
        <v>104</v>
      </c>
      <c r="I70" s="40" t="s">
        <v>93</v>
      </c>
      <c r="J70" s="38"/>
      <c r="K70" s="65"/>
      <c r="L70" s="65"/>
      <c r="M70" s="41"/>
      <c r="N70" s="42"/>
      <c r="O70" s="43">
        <f aca="true" t="shared" si="14" ref="O70:AD70">SUM(O71:O71)</f>
        <v>0</v>
      </c>
      <c r="P70" s="44">
        <f t="shared" si="14"/>
        <v>0</v>
      </c>
      <c r="Q70" s="45">
        <f t="shared" si="14"/>
        <v>0</v>
      </c>
      <c r="R70" s="44">
        <f t="shared" si="14"/>
        <v>0</v>
      </c>
      <c r="S70" s="45">
        <f t="shared" si="14"/>
        <v>0</v>
      </c>
      <c r="T70" s="44">
        <f t="shared" si="14"/>
        <v>0</v>
      </c>
      <c r="U70" s="45">
        <f t="shared" si="14"/>
        <v>0</v>
      </c>
      <c r="V70" s="44">
        <f t="shared" si="14"/>
        <v>0</v>
      </c>
      <c r="W70" s="45">
        <f t="shared" si="14"/>
        <v>0</v>
      </c>
      <c r="X70" s="44">
        <f t="shared" si="14"/>
        <v>0</v>
      </c>
      <c r="Y70" s="45">
        <f t="shared" si="14"/>
        <v>0</v>
      </c>
      <c r="Z70" s="44">
        <f t="shared" si="14"/>
        <v>0</v>
      </c>
      <c r="AA70" s="45">
        <f t="shared" si="14"/>
        <v>0</v>
      </c>
      <c r="AB70" s="44">
        <f t="shared" si="14"/>
        <v>0</v>
      </c>
      <c r="AC70" s="45">
        <f t="shared" si="14"/>
        <v>0</v>
      </c>
      <c r="AD70" s="44">
        <f t="shared" si="14"/>
        <v>0</v>
      </c>
      <c r="AE70" s="45">
        <f>SUM(O70,Q70,S70,U70,W70,Y70,AA70,AC70)</f>
        <v>0</v>
      </c>
      <c r="AF70" s="44">
        <f>SUM(P70,R70,T70,V70,X70,Z70,AB70,AD70)</f>
        <v>0</v>
      </c>
      <c r="AG70" s="46">
        <f>SUM(AG71:AG71)</f>
        <v>0</v>
      </c>
      <c r="AH70" s="47"/>
      <c r="AI70" s="47"/>
      <c r="AJ70" s="48"/>
    </row>
    <row r="71" spans="2:36" ht="108" customHeight="1" thickBot="1">
      <c r="B71" s="49" t="s">
        <v>273</v>
      </c>
      <c r="C71" s="50"/>
      <c r="D71" s="51"/>
      <c r="E71" s="51"/>
      <c r="F71" s="66"/>
      <c r="G71" s="51"/>
      <c r="H71" s="67" t="s">
        <v>274</v>
      </c>
      <c r="I71" s="68" t="s">
        <v>198</v>
      </c>
      <c r="J71" s="411">
        <v>0.94</v>
      </c>
      <c r="K71" s="410">
        <v>0.94</v>
      </c>
      <c r="L71" s="70"/>
      <c r="M71" s="71"/>
      <c r="N71" s="72"/>
      <c r="O71" s="73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74"/>
      <c r="AH71" s="63"/>
      <c r="AI71" s="71"/>
      <c r="AJ71" s="75"/>
    </row>
  </sheetData>
  <sheetProtection/>
  <mergeCells count="150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C17:AD17"/>
    <mergeCell ref="AE17:AF17"/>
    <mergeCell ref="L17:L18"/>
    <mergeCell ref="M17:M18"/>
    <mergeCell ref="N17:N18"/>
    <mergeCell ref="O17:P17"/>
    <mergeCell ref="Q17:R17"/>
    <mergeCell ref="S17:T17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B23:AJ23"/>
    <mergeCell ref="B24:AJ24"/>
    <mergeCell ref="B25:D25"/>
    <mergeCell ref="F25:N25"/>
    <mergeCell ref="O25:AF25"/>
    <mergeCell ref="AG25:AJ25"/>
    <mergeCell ref="B26:B27"/>
    <mergeCell ref="C26:H27"/>
    <mergeCell ref="I26:I27"/>
    <mergeCell ref="J26:J27"/>
    <mergeCell ref="K26:K27"/>
    <mergeCell ref="L26:L27"/>
    <mergeCell ref="AE26:AF26"/>
    <mergeCell ref="AG26:AG27"/>
    <mergeCell ref="M26:M27"/>
    <mergeCell ref="N26:N27"/>
    <mergeCell ref="O26:P26"/>
    <mergeCell ref="Q26:R26"/>
    <mergeCell ref="S26:T26"/>
    <mergeCell ref="U26:V26"/>
    <mergeCell ref="AH26:AH27"/>
    <mergeCell ref="AI26:AI27"/>
    <mergeCell ref="AJ26:AJ27"/>
    <mergeCell ref="C28:H28"/>
    <mergeCell ref="B29:AJ29"/>
    <mergeCell ref="B32:AJ32"/>
    <mergeCell ref="W26:X26"/>
    <mergeCell ref="Y26:Z26"/>
    <mergeCell ref="AA26:AB26"/>
    <mergeCell ref="AC26:AD26"/>
    <mergeCell ref="B35:AJ35"/>
    <mergeCell ref="B38:AJ38"/>
    <mergeCell ref="B49:AJ49"/>
    <mergeCell ref="B50:D50"/>
    <mergeCell ref="F50:N50"/>
    <mergeCell ref="O50:AF50"/>
    <mergeCell ref="AG50:AJ50"/>
    <mergeCell ref="B51:B52"/>
    <mergeCell ref="C51:H52"/>
    <mergeCell ref="I51:I52"/>
    <mergeCell ref="J51:J52"/>
    <mergeCell ref="K51:K52"/>
    <mergeCell ref="L51:L52"/>
    <mergeCell ref="AG51:AG52"/>
    <mergeCell ref="M51:M52"/>
    <mergeCell ref="N51:N52"/>
    <mergeCell ref="O51:P51"/>
    <mergeCell ref="Q51:R51"/>
    <mergeCell ref="S51:T51"/>
    <mergeCell ref="U51:V51"/>
    <mergeCell ref="AH51:AH52"/>
    <mergeCell ref="AI51:AI52"/>
    <mergeCell ref="AJ51:AJ52"/>
    <mergeCell ref="C53:H53"/>
    <mergeCell ref="B54:AJ54"/>
    <mergeCell ref="W51:X51"/>
    <mergeCell ref="Y51:Z51"/>
    <mergeCell ref="AA51:AB51"/>
    <mergeCell ref="AC51:AD51"/>
    <mergeCell ref="AE51:AF51"/>
    <mergeCell ref="B57:AJ57"/>
    <mergeCell ref="B58:D58"/>
    <mergeCell ref="F58:N58"/>
    <mergeCell ref="O58:AF58"/>
    <mergeCell ref="AG58:AJ58"/>
    <mergeCell ref="B59:B60"/>
    <mergeCell ref="C59:H60"/>
    <mergeCell ref="I59:I60"/>
    <mergeCell ref="J59:J60"/>
    <mergeCell ref="K59:K60"/>
    <mergeCell ref="L59:L60"/>
    <mergeCell ref="AE59:AF59"/>
    <mergeCell ref="AG59:AG60"/>
    <mergeCell ref="M59:M60"/>
    <mergeCell ref="N59:N60"/>
    <mergeCell ref="O59:P59"/>
    <mergeCell ref="Q59:R59"/>
    <mergeCell ref="S59:T59"/>
    <mergeCell ref="U59:V59"/>
    <mergeCell ref="AH59:AH60"/>
    <mergeCell ref="AI59:AI60"/>
    <mergeCell ref="AJ59:AJ60"/>
    <mergeCell ref="C61:H61"/>
    <mergeCell ref="B62:AJ62"/>
    <mergeCell ref="B65:AJ65"/>
    <mergeCell ref="W59:X59"/>
    <mergeCell ref="Y59:Z59"/>
    <mergeCell ref="AA59:AB59"/>
    <mergeCell ref="AC59:AD5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00B0F0"/>
  </sheetPr>
  <dimension ref="B1:AK17"/>
  <sheetViews>
    <sheetView zoomScale="70" zoomScaleNormal="70" zoomScalePageLayoutView="0" workbookViewId="0" topLeftCell="B1">
      <selection activeCell="B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19.2812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781</v>
      </c>
      <c r="C2" s="666"/>
      <c r="D2" s="666"/>
      <c r="E2" s="666"/>
      <c r="F2" s="666"/>
      <c r="G2" s="666"/>
      <c r="H2" s="667"/>
      <c r="I2" s="668" t="s">
        <v>801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794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802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277</v>
      </c>
      <c r="D6" s="630"/>
      <c r="E6" s="630"/>
      <c r="F6" s="630"/>
      <c r="G6" s="630"/>
      <c r="H6" s="630"/>
      <c r="I6" s="26" t="s">
        <v>278</v>
      </c>
      <c r="J6" s="403">
        <v>0.8</v>
      </c>
      <c r="K6" s="404">
        <v>0.4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280</v>
      </c>
      <c r="C9" s="50"/>
      <c r="D9" s="51"/>
      <c r="E9" s="51"/>
      <c r="F9" s="52"/>
      <c r="G9" s="51"/>
      <c r="H9" s="53" t="s">
        <v>281</v>
      </c>
      <c r="I9" s="53" t="s">
        <v>282</v>
      </c>
      <c r="J9" s="53">
        <v>0</v>
      </c>
      <c r="K9" s="54">
        <v>50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280</v>
      </c>
      <c r="C12" s="50"/>
      <c r="D12" s="51"/>
      <c r="E12" s="51"/>
      <c r="F12" s="66"/>
      <c r="G12" s="51"/>
      <c r="H12" s="67" t="s">
        <v>634</v>
      </c>
      <c r="I12" s="68" t="s">
        <v>635</v>
      </c>
      <c r="J12" s="53">
        <v>0</v>
      </c>
      <c r="K12" s="69">
        <v>4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72</v>
      </c>
      <c r="F13" s="38" t="s">
        <v>73</v>
      </c>
      <c r="G13" s="38" t="s">
        <v>74</v>
      </c>
      <c r="H13" s="39" t="s">
        <v>104</v>
      </c>
      <c r="I13" s="40" t="s">
        <v>93</v>
      </c>
      <c r="J13" s="41"/>
      <c r="K13" s="41"/>
      <c r="L13" s="41"/>
      <c r="M13" s="41"/>
      <c r="N13" s="42"/>
      <c r="O13" s="43">
        <f>SUM(O14:O14)</f>
        <v>0</v>
      </c>
      <c r="P13" s="44">
        <f>SUM(P14:P14)</f>
        <v>0</v>
      </c>
      <c r="Q13" s="45">
        <f aca="true" t="shared" si="3" ref="Q13:AD13">SUM(Q14:Q14)</f>
        <v>0</v>
      </c>
      <c r="R13" s="44">
        <f t="shared" si="3"/>
        <v>0</v>
      </c>
      <c r="S13" s="45">
        <f t="shared" si="3"/>
        <v>0</v>
      </c>
      <c r="T13" s="44">
        <f t="shared" si="3"/>
        <v>0</v>
      </c>
      <c r="U13" s="45">
        <f t="shared" si="3"/>
        <v>0</v>
      </c>
      <c r="V13" s="44">
        <f t="shared" si="3"/>
        <v>0</v>
      </c>
      <c r="W13" s="45">
        <f t="shared" si="3"/>
        <v>0</v>
      </c>
      <c r="X13" s="44">
        <f t="shared" si="3"/>
        <v>0</v>
      </c>
      <c r="Y13" s="45">
        <f t="shared" si="3"/>
        <v>0</v>
      </c>
      <c r="Z13" s="44">
        <f t="shared" si="3"/>
        <v>0</v>
      </c>
      <c r="AA13" s="45">
        <f t="shared" si="3"/>
        <v>0</v>
      </c>
      <c r="AB13" s="44">
        <f>SUM(AB14:AB14)</f>
        <v>0</v>
      </c>
      <c r="AC13" s="45">
        <f t="shared" si="3"/>
        <v>0</v>
      </c>
      <c r="AD13" s="44">
        <f t="shared" si="3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6" ht="108" customHeight="1" thickBot="1">
      <c r="B14" s="49" t="s">
        <v>280</v>
      </c>
      <c r="C14" s="50"/>
      <c r="D14" s="51"/>
      <c r="E14" s="51"/>
      <c r="F14" s="52"/>
      <c r="G14" s="51"/>
      <c r="H14" s="53" t="s">
        <v>638</v>
      </c>
      <c r="I14" s="53" t="s">
        <v>639</v>
      </c>
      <c r="J14" s="53">
        <v>0</v>
      </c>
      <c r="K14" s="54">
        <v>2</v>
      </c>
      <c r="L14" s="55"/>
      <c r="M14" s="55"/>
      <c r="N14" s="56"/>
      <c r="O14" s="57"/>
      <c r="P14" s="58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2"/>
      <c r="AH14" s="63"/>
      <c r="AI14" s="63"/>
      <c r="AJ14" s="64"/>
    </row>
    <row r="15" spans="2:36" ht="4.5" customHeight="1" thickBot="1">
      <c r="B15" s="620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2"/>
    </row>
    <row r="16" spans="2:36" ht="108" customHeight="1" thickBot="1">
      <c r="B16" s="37" t="s">
        <v>58</v>
      </c>
      <c r="C16" s="38" t="s">
        <v>92</v>
      </c>
      <c r="D16" s="38" t="s">
        <v>59</v>
      </c>
      <c r="E16" s="38" t="s">
        <v>91</v>
      </c>
      <c r="F16" s="38" t="s">
        <v>73</v>
      </c>
      <c r="G16" s="38" t="s">
        <v>74</v>
      </c>
      <c r="H16" s="39" t="s">
        <v>104</v>
      </c>
      <c r="I16" s="40" t="s">
        <v>93</v>
      </c>
      <c r="J16" s="38"/>
      <c r="K16" s="65"/>
      <c r="L16" s="65"/>
      <c r="M16" s="41"/>
      <c r="N16" s="42"/>
      <c r="O16" s="43">
        <f>SUM(O17:O17)</f>
        <v>0</v>
      </c>
      <c r="P16" s="44">
        <f>SUM(P17:P17)</f>
        <v>0</v>
      </c>
      <c r="Q16" s="45">
        <f aca="true" t="shared" si="4" ref="Q16:AD16">SUM(Q17:Q17)</f>
        <v>0</v>
      </c>
      <c r="R16" s="44">
        <f t="shared" si="4"/>
        <v>0</v>
      </c>
      <c r="S16" s="45">
        <f t="shared" si="4"/>
        <v>0</v>
      </c>
      <c r="T16" s="44">
        <f t="shared" si="4"/>
        <v>0</v>
      </c>
      <c r="U16" s="45">
        <f t="shared" si="4"/>
        <v>0</v>
      </c>
      <c r="V16" s="44">
        <f t="shared" si="4"/>
        <v>0</v>
      </c>
      <c r="W16" s="45">
        <f t="shared" si="4"/>
        <v>0</v>
      </c>
      <c r="X16" s="44">
        <f t="shared" si="4"/>
        <v>0</v>
      </c>
      <c r="Y16" s="45">
        <f t="shared" si="4"/>
        <v>0</v>
      </c>
      <c r="Z16" s="44">
        <f t="shared" si="4"/>
        <v>0</v>
      </c>
      <c r="AA16" s="45">
        <f t="shared" si="4"/>
        <v>0</v>
      </c>
      <c r="AB16" s="44">
        <f t="shared" si="4"/>
        <v>0</v>
      </c>
      <c r="AC16" s="45">
        <f t="shared" si="4"/>
        <v>0</v>
      </c>
      <c r="AD16" s="44">
        <f t="shared" si="4"/>
        <v>0</v>
      </c>
      <c r="AE16" s="45">
        <f>SUM(O16,Q16,S16,U16,W16,Y16,AA16,AC16)</f>
        <v>0</v>
      </c>
      <c r="AF16" s="44">
        <f>SUM(P16,R16,T16,V16,X16,Z16,AB16,AD16)</f>
        <v>0</v>
      </c>
      <c r="AG16" s="46">
        <f>SUM(AG17:AG17)</f>
        <v>0</v>
      </c>
      <c r="AH16" s="47"/>
      <c r="AI16" s="47"/>
      <c r="AJ16" s="48"/>
    </row>
    <row r="17" spans="2:37" ht="108" customHeight="1" thickBot="1">
      <c r="B17" s="49" t="s">
        <v>280</v>
      </c>
      <c r="C17" s="50"/>
      <c r="D17" s="51"/>
      <c r="E17" s="51"/>
      <c r="F17" s="66"/>
      <c r="G17" s="51"/>
      <c r="H17" s="67" t="s">
        <v>686</v>
      </c>
      <c r="I17" s="68" t="s">
        <v>282</v>
      </c>
      <c r="J17" s="53">
        <v>0</v>
      </c>
      <c r="K17" s="69">
        <v>50</v>
      </c>
      <c r="L17" s="70"/>
      <c r="M17" s="71"/>
      <c r="N17" s="72"/>
      <c r="O17" s="73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74"/>
      <c r="AH17" s="63"/>
      <c r="AI17" s="71"/>
      <c r="AJ17" s="75"/>
      <c r="AK17" s="76"/>
    </row>
  </sheetData>
  <sheetProtection/>
  <mergeCells count="34">
    <mergeCell ref="B15:AJ15"/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rgb="FF00B0F0"/>
  </sheetPr>
  <dimension ref="B1:AK72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23.5742187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25.421875" style="80" customWidth="1"/>
    <col min="9" max="9" width="21.851562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781</v>
      </c>
      <c r="C2" s="666"/>
      <c r="D2" s="666"/>
      <c r="E2" s="666"/>
      <c r="F2" s="666"/>
      <c r="G2" s="666"/>
      <c r="H2" s="667"/>
      <c r="I2" s="668" t="s">
        <v>803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804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805</v>
      </c>
      <c r="D6" s="630"/>
      <c r="E6" s="630"/>
      <c r="F6" s="630"/>
      <c r="G6" s="630"/>
      <c r="H6" s="630"/>
      <c r="I6" s="26" t="s">
        <v>291</v>
      </c>
      <c r="J6" s="27">
        <v>0</v>
      </c>
      <c r="K6" s="28">
        <v>1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293</v>
      </c>
      <c r="C9" s="50"/>
      <c r="D9" s="51"/>
      <c r="E9" s="51"/>
      <c r="F9" s="52"/>
      <c r="G9" s="51"/>
      <c r="H9" s="53" t="s">
        <v>294</v>
      </c>
      <c r="I9" s="53" t="s">
        <v>295</v>
      </c>
      <c r="J9" s="53">
        <v>0</v>
      </c>
      <c r="K9" s="54">
        <v>6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293</v>
      </c>
      <c r="C12" s="50"/>
      <c r="D12" s="51"/>
      <c r="E12" s="51"/>
      <c r="F12" s="66"/>
      <c r="G12" s="51"/>
      <c r="H12" s="67" t="s">
        <v>297</v>
      </c>
      <c r="I12" s="68" t="s">
        <v>298</v>
      </c>
      <c r="J12" s="53">
        <v>0</v>
      </c>
      <c r="K12" s="69">
        <v>1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91</v>
      </c>
      <c r="F13" s="38" t="s">
        <v>73</v>
      </c>
      <c r="G13" s="38" t="s">
        <v>74</v>
      </c>
      <c r="H13" s="39" t="s">
        <v>104</v>
      </c>
      <c r="I13" s="40" t="s">
        <v>93</v>
      </c>
      <c r="J13" s="38"/>
      <c r="K13" s="65"/>
      <c r="L13" s="65"/>
      <c r="M13" s="41"/>
      <c r="N13" s="42"/>
      <c r="O13" s="43">
        <f aca="true" t="shared" si="3" ref="O13:AD13">SUM(O14:O14)</f>
        <v>0</v>
      </c>
      <c r="P13" s="44">
        <f t="shared" si="3"/>
        <v>0</v>
      </c>
      <c r="Q13" s="45">
        <f t="shared" si="3"/>
        <v>0</v>
      </c>
      <c r="R13" s="44">
        <f t="shared" si="3"/>
        <v>0</v>
      </c>
      <c r="S13" s="45">
        <f t="shared" si="3"/>
        <v>0</v>
      </c>
      <c r="T13" s="44">
        <f t="shared" si="3"/>
        <v>0</v>
      </c>
      <c r="U13" s="45">
        <f t="shared" si="3"/>
        <v>0</v>
      </c>
      <c r="V13" s="44">
        <f t="shared" si="3"/>
        <v>0</v>
      </c>
      <c r="W13" s="45">
        <f t="shared" si="3"/>
        <v>0</v>
      </c>
      <c r="X13" s="44">
        <f t="shared" si="3"/>
        <v>0</v>
      </c>
      <c r="Y13" s="45">
        <f t="shared" si="3"/>
        <v>0</v>
      </c>
      <c r="Z13" s="44">
        <f t="shared" si="3"/>
        <v>0</v>
      </c>
      <c r="AA13" s="45">
        <f t="shared" si="3"/>
        <v>0</v>
      </c>
      <c r="AB13" s="44">
        <f t="shared" si="3"/>
        <v>0</v>
      </c>
      <c r="AC13" s="45">
        <f t="shared" si="3"/>
        <v>0</v>
      </c>
      <c r="AD13" s="44">
        <f t="shared" si="3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7" ht="108" customHeight="1" thickBot="1">
      <c r="B14" s="49" t="s">
        <v>293</v>
      </c>
      <c r="C14" s="50"/>
      <c r="D14" s="51"/>
      <c r="E14" s="51"/>
      <c r="F14" s="66"/>
      <c r="G14" s="51"/>
      <c r="H14" s="67" t="s">
        <v>299</v>
      </c>
      <c r="I14" s="68" t="s">
        <v>300</v>
      </c>
      <c r="J14" s="53">
        <v>0</v>
      </c>
      <c r="K14" s="69">
        <v>1</v>
      </c>
      <c r="L14" s="70"/>
      <c r="M14" s="71"/>
      <c r="N14" s="72"/>
      <c r="O14" s="73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74"/>
      <c r="AH14" s="63"/>
      <c r="AI14" s="71"/>
      <c r="AJ14" s="75"/>
      <c r="AK14" s="76"/>
    </row>
    <row r="15" spans="2:36" ht="108" customHeight="1" thickBot="1">
      <c r="B15" s="37" t="s">
        <v>58</v>
      </c>
      <c r="C15" s="38" t="s">
        <v>92</v>
      </c>
      <c r="D15" s="38" t="s">
        <v>59</v>
      </c>
      <c r="E15" s="38" t="s">
        <v>91</v>
      </c>
      <c r="F15" s="38" t="s">
        <v>73</v>
      </c>
      <c r="G15" s="38" t="s">
        <v>74</v>
      </c>
      <c r="H15" s="39" t="s">
        <v>104</v>
      </c>
      <c r="I15" s="40" t="s">
        <v>93</v>
      </c>
      <c r="J15" s="38"/>
      <c r="K15" s="65"/>
      <c r="L15" s="65"/>
      <c r="M15" s="41"/>
      <c r="N15" s="42"/>
      <c r="O15" s="43">
        <f>SUM(O16:O16)</f>
        <v>0</v>
      </c>
      <c r="P15" s="44">
        <f>SUM(P16:P16)</f>
        <v>0</v>
      </c>
      <c r="Q15" s="45">
        <f aca="true" t="shared" si="4" ref="Q15:AD15">SUM(Q16:Q16)</f>
        <v>0</v>
      </c>
      <c r="R15" s="44">
        <f t="shared" si="4"/>
        <v>0</v>
      </c>
      <c r="S15" s="45">
        <f t="shared" si="4"/>
        <v>0</v>
      </c>
      <c r="T15" s="44">
        <f t="shared" si="4"/>
        <v>0</v>
      </c>
      <c r="U15" s="45">
        <f t="shared" si="4"/>
        <v>0</v>
      </c>
      <c r="V15" s="44">
        <f t="shared" si="4"/>
        <v>0</v>
      </c>
      <c r="W15" s="45">
        <f t="shared" si="4"/>
        <v>0</v>
      </c>
      <c r="X15" s="44">
        <f t="shared" si="4"/>
        <v>0</v>
      </c>
      <c r="Y15" s="45">
        <f t="shared" si="4"/>
        <v>0</v>
      </c>
      <c r="Z15" s="44">
        <f t="shared" si="4"/>
        <v>0</v>
      </c>
      <c r="AA15" s="45">
        <f t="shared" si="4"/>
        <v>0</v>
      </c>
      <c r="AB15" s="44">
        <f t="shared" si="4"/>
        <v>0</v>
      </c>
      <c r="AC15" s="45">
        <f t="shared" si="4"/>
        <v>0</v>
      </c>
      <c r="AD15" s="44">
        <f t="shared" si="4"/>
        <v>0</v>
      </c>
      <c r="AE15" s="45">
        <f>SUM(O15,Q15,S15,U15,W15,Y15,AA15,AC15)</f>
        <v>0</v>
      </c>
      <c r="AF15" s="44">
        <f>SUM(P15,R15,T15,V15,X15,Z15,AB15,AD15)</f>
        <v>0</v>
      </c>
      <c r="AG15" s="46">
        <f>SUM(AG16:AG16)</f>
        <v>0</v>
      </c>
      <c r="AH15" s="47"/>
      <c r="AI15" s="47"/>
      <c r="AJ15" s="48"/>
    </row>
    <row r="16" spans="2:37" ht="108" customHeight="1" thickBot="1">
      <c r="B16" s="49" t="s">
        <v>293</v>
      </c>
      <c r="C16" s="50"/>
      <c r="D16" s="51"/>
      <c r="E16" s="51"/>
      <c r="F16" s="66"/>
      <c r="G16" s="51"/>
      <c r="H16" s="67" t="s">
        <v>301</v>
      </c>
      <c r="I16" s="68" t="s">
        <v>302</v>
      </c>
      <c r="J16" s="53">
        <v>0</v>
      </c>
      <c r="K16" s="69">
        <v>1</v>
      </c>
      <c r="L16" s="70"/>
      <c r="M16" s="71"/>
      <c r="N16" s="72"/>
      <c r="O16" s="73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74"/>
      <c r="AH16" s="63"/>
      <c r="AI16" s="71"/>
      <c r="AJ16" s="75"/>
      <c r="AK16" s="76"/>
    </row>
    <row r="17" spans="2:36" ht="108" customHeight="1" thickBot="1">
      <c r="B17" s="37" t="s">
        <v>58</v>
      </c>
      <c r="C17" s="38" t="s">
        <v>92</v>
      </c>
      <c r="D17" s="38" t="s">
        <v>59</v>
      </c>
      <c r="E17" s="38" t="s">
        <v>91</v>
      </c>
      <c r="F17" s="38" t="s">
        <v>73</v>
      </c>
      <c r="G17" s="38" t="s">
        <v>74</v>
      </c>
      <c r="H17" s="39" t="s">
        <v>104</v>
      </c>
      <c r="I17" s="40" t="s">
        <v>93</v>
      </c>
      <c r="J17" s="38"/>
      <c r="K17" s="65"/>
      <c r="L17" s="65"/>
      <c r="M17" s="41"/>
      <c r="N17" s="42"/>
      <c r="O17" s="43">
        <f aca="true" t="shared" si="5" ref="O17:AD17">SUM(O18:O18)</f>
        <v>0</v>
      </c>
      <c r="P17" s="44">
        <f t="shared" si="5"/>
        <v>0</v>
      </c>
      <c r="Q17" s="45">
        <f t="shared" si="5"/>
        <v>0</v>
      </c>
      <c r="R17" s="44">
        <f t="shared" si="5"/>
        <v>0</v>
      </c>
      <c r="S17" s="45">
        <f t="shared" si="5"/>
        <v>0</v>
      </c>
      <c r="T17" s="44">
        <f t="shared" si="5"/>
        <v>0</v>
      </c>
      <c r="U17" s="45">
        <f t="shared" si="5"/>
        <v>0</v>
      </c>
      <c r="V17" s="44">
        <f t="shared" si="5"/>
        <v>0</v>
      </c>
      <c r="W17" s="45">
        <f t="shared" si="5"/>
        <v>0</v>
      </c>
      <c r="X17" s="44">
        <f t="shared" si="5"/>
        <v>0</v>
      </c>
      <c r="Y17" s="45">
        <f t="shared" si="5"/>
        <v>0</v>
      </c>
      <c r="Z17" s="44">
        <f t="shared" si="5"/>
        <v>0</v>
      </c>
      <c r="AA17" s="45">
        <f t="shared" si="5"/>
        <v>0</v>
      </c>
      <c r="AB17" s="44">
        <f t="shared" si="5"/>
        <v>0</v>
      </c>
      <c r="AC17" s="45">
        <f t="shared" si="5"/>
        <v>0</v>
      </c>
      <c r="AD17" s="44">
        <f t="shared" si="5"/>
        <v>0</v>
      </c>
      <c r="AE17" s="45">
        <f>SUM(O17,Q17,S17,U17,W17,Y17,AA17,AC17)</f>
        <v>0</v>
      </c>
      <c r="AF17" s="44">
        <f>SUM(P17,R17,T17,V17,X17,Z17,AB17,AD17)</f>
        <v>0</v>
      </c>
      <c r="AG17" s="46">
        <f>SUM(AG18:AG18)</f>
        <v>0</v>
      </c>
      <c r="AH17" s="47"/>
      <c r="AI17" s="47"/>
      <c r="AJ17" s="48"/>
    </row>
    <row r="18" spans="2:37" ht="108" customHeight="1" thickBot="1">
      <c r="B18" s="49" t="s">
        <v>293</v>
      </c>
      <c r="C18" s="50"/>
      <c r="D18" s="51"/>
      <c r="E18" s="51"/>
      <c r="F18" s="66"/>
      <c r="G18" s="51"/>
      <c r="H18" s="67" t="s">
        <v>303</v>
      </c>
      <c r="I18" s="68" t="s">
        <v>304</v>
      </c>
      <c r="J18" s="53">
        <v>6</v>
      </c>
      <c r="K18" s="69">
        <v>15</v>
      </c>
      <c r="L18" s="70"/>
      <c r="M18" s="71"/>
      <c r="N18" s="72"/>
      <c r="O18" s="73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74"/>
      <c r="AH18" s="63"/>
      <c r="AI18" s="71"/>
      <c r="AJ18" s="75"/>
      <c r="AK18" s="76"/>
    </row>
    <row r="19" spans="2:36" ht="108" customHeight="1" thickBot="1">
      <c r="B19" s="37" t="s">
        <v>58</v>
      </c>
      <c r="C19" s="38" t="s">
        <v>92</v>
      </c>
      <c r="D19" s="38" t="s">
        <v>59</v>
      </c>
      <c r="E19" s="38" t="s">
        <v>91</v>
      </c>
      <c r="F19" s="38" t="s">
        <v>73</v>
      </c>
      <c r="G19" s="38" t="s">
        <v>74</v>
      </c>
      <c r="H19" s="39" t="s">
        <v>104</v>
      </c>
      <c r="I19" s="40" t="s">
        <v>93</v>
      </c>
      <c r="J19" s="38"/>
      <c r="K19" s="65"/>
      <c r="L19" s="65"/>
      <c r="M19" s="41"/>
      <c r="N19" s="42"/>
      <c r="O19" s="43">
        <f>SUM(O20:O20)</f>
        <v>0</v>
      </c>
      <c r="P19" s="44">
        <f>SUM(P20:P20)</f>
        <v>0</v>
      </c>
      <c r="Q19" s="45">
        <f aca="true" t="shared" si="6" ref="Q19:AD19">SUM(Q20:Q20)</f>
        <v>0</v>
      </c>
      <c r="R19" s="44">
        <f t="shared" si="6"/>
        <v>0</v>
      </c>
      <c r="S19" s="45">
        <f t="shared" si="6"/>
        <v>0</v>
      </c>
      <c r="T19" s="44">
        <f t="shared" si="6"/>
        <v>0</v>
      </c>
      <c r="U19" s="45">
        <f t="shared" si="6"/>
        <v>0</v>
      </c>
      <c r="V19" s="44">
        <f t="shared" si="6"/>
        <v>0</v>
      </c>
      <c r="W19" s="45">
        <f t="shared" si="6"/>
        <v>0</v>
      </c>
      <c r="X19" s="44">
        <f t="shared" si="6"/>
        <v>0</v>
      </c>
      <c r="Y19" s="45">
        <f t="shared" si="6"/>
        <v>0</v>
      </c>
      <c r="Z19" s="44">
        <f t="shared" si="6"/>
        <v>0</v>
      </c>
      <c r="AA19" s="45">
        <f t="shared" si="6"/>
        <v>0</v>
      </c>
      <c r="AB19" s="44">
        <f t="shared" si="6"/>
        <v>0</v>
      </c>
      <c r="AC19" s="45">
        <f t="shared" si="6"/>
        <v>0</v>
      </c>
      <c r="AD19" s="44">
        <f t="shared" si="6"/>
        <v>0</v>
      </c>
      <c r="AE19" s="45">
        <f>SUM(O19,Q19,S19,U19,W19,Y19,AA19,AC19)</f>
        <v>0</v>
      </c>
      <c r="AF19" s="44">
        <f>SUM(P19,R19,T19,V19,X19,Z19,AB19,AD19)</f>
        <v>0</v>
      </c>
      <c r="AG19" s="46">
        <f>SUM(AG20:AG20)</f>
        <v>0</v>
      </c>
      <c r="AH19" s="47"/>
      <c r="AI19" s="47"/>
      <c r="AJ19" s="48"/>
    </row>
    <row r="20" spans="2:37" ht="108" customHeight="1" thickBot="1">
      <c r="B20" s="49" t="s">
        <v>306</v>
      </c>
      <c r="C20" s="50"/>
      <c r="D20" s="51"/>
      <c r="E20" s="51"/>
      <c r="F20" s="66"/>
      <c r="G20" s="51"/>
      <c r="H20" s="67" t="s">
        <v>307</v>
      </c>
      <c r="I20" s="68" t="s">
        <v>308</v>
      </c>
      <c r="J20" s="53">
        <v>0</v>
      </c>
      <c r="K20" s="69">
        <v>72</v>
      </c>
      <c r="L20" s="70"/>
      <c r="M20" s="71"/>
      <c r="N20" s="72"/>
      <c r="O20" s="73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74"/>
      <c r="AH20" s="63"/>
      <c r="AI20" s="71"/>
      <c r="AJ20" s="75"/>
      <c r="AK20" s="76"/>
    </row>
    <row r="21" spans="2:36" ht="108" customHeight="1" thickBot="1">
      <c r="B21" s="37" t="s">
        <v>58</v>
      </c>
      <c r="C21" s="38" t="s">
        <v>92</v>
      </c>
      <c r="D21" s="38" t="s">
        <v>59</v>
      </c>
      <c r="E21" s="38" t="s">
        <v>91</v>
      </c>
      <c r="F21" s="38" t="s">
        <v>73</v>
      </c>
      <c r="G21" s="38" t="s">
        <v>74</v>
      </c>
      <c r="H21" s="39" t="s">
        <v>104</v>
      </c>
      <c r="I21" s="40" t="s">
        <v>93</v>
      </c>
      <c r="J21" s="38"/>
      <c r="K21" s="65"/>
      <c r="L21" s="65"/>
      <c r="M21" s="41"/>
      <c r="N21" s="42"/>
      <c r="O21" s="43">
        <f aca="true" t="shared" si="7" ref="O21:AD21">SUM(O22:O22)</f>
        <v>0</v>
      </c>
      <c r="P21" s="44">
        <f t="shared" si="7"/>
        <v>0</v>
      </c>
      <c r="Q21" s="45">
        <f t="shared" si="7"/>
        <v>0</v>
      </c>
      <c r="R21" s="44">
        <f t="shared" si="7"/>
        <v>0</v>
      </c>
      <c r="S21" s="45">
        <f t="shared" si="7"/>
        <v>0</v>
      </c>
      <c r="T21" s="44">
        <f t="shared" si="7"/>
        <v>0</v>
      </c>
      <c r="U21" s="45">
        <f t="shared" si="7"/>
        <v>0</v>
      </c>
      <c r="V21" s="44">
        <f t="shared" si="7"/>
        <v>0</v>
      </c>
      <c r="W21" s="45">
        <f t="shared" si="7"/>
        <v>0</v>
      </c>
      <c r="X21" s="44">
        <f t="shared" si="7"/>
        <v>0</v>
      </c>
      <c r="Y21" s="45">
        <f t="shared" si="7"/>
        <v>0</v>
      </c>
      <c r="Z21" s="44">
        <f t="shared" si="7"/>
        <v>0</v>
      </c>
      <c r="AA21" s="45">
        <f t="shared" si="7"/>
        <v>0</v>
      </c>
      <c r="AB21" s="44">
        <f t="shared" si="7"/>
        <v>0</v>
      </c>
      <c r="AC21" s="45">
        <f t="shared" si="7"/>
        <v>0</v>
      </c>
      <c r="AD21" s="44">
        <f t="shared" si="7"/>
        <v>0</v>
      </c>
      <c r="AE21" s="45">
        <f>SUM(O21,Q21,S21,U21,W21,Y21,AA21,AC21)</f>
        <v>0</v>
      </c>
      <c r="AF21" s="44">
        <f>SUM(P21,R21,T21,V21,X21,Z21,AB21,AD21)</f>
        <v>0</v>
      </c>
      <c r="AG21" s="46">
        <f>SUM(AG22:AG22)</f>
        <v>0</v>
      </c>
      <c r="AH21" s="47"/>
      <c r="AI21" s="47"/>
      <c r="AJ21" s="48"/>
    </row>
    <row r="22" spans="2:37" ht="108" customHeight="1" thickBot="1">
      <c r="B22" s="49" t="s">
        <v>310</v>
      </c>
      <c r="C22" s="50"/>
      <c r="D22" s="51"/>
      <c r="E22" s="51"/>
      <c r="F22" s="66"/>
      <c r="G22" s="51"/>
      <c r="H22" s="67" t="s">
        <v>311</v>
      </c>
      <c r="I22" s="68" t="s">
        <v>312</v>
      </c>
      <c r="J22" s="53">
        <v>1</v>
      </c>
      <c r="K22" s="69">
        <v>4</v>
      </c>
      <c r="L22" s="70"/>
      <c r="M22" s="71"/>
      <c r="N22" s="72"/>
      <c r="O22" s="73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74"/>
      <c r="AH22" s="63"/>
      <c r="AI22" s="71"/>
      <c r="AJ22" s="75"/>
      <c r="AK22" s="76"/>
    </row>
    <row r="23" spans="2:36" ht="108" customHeight="1" thickBot="1">
      <c r="B23" s="37" t="s">
        <v>58</v>
      </c>
      <c r="C23" s="38" t="s">
        <v>92</v>
      </c>
      <c r="D23" s="38" t="s">
        <v>59</v>
      </c>
      <c r="E23" s="38" t="s">
        <v>91</v>
      </c>
      <c r="F23" s="38" t="s">
        <v>73</v>
      </c>
      <c r="G23" s="38" t="s">
        <v>74</v>
      </c>
      <c r="H23" s="39" t="s">
        <v>104</v>
      </c>
      <c r="I23" s="40" t="s">
        <v>93</v>
      </c>
      <c r="J23" s="38"/>
      <c r="K23" s="65"/>
      <c r="L23" s="65"/>
      <c r="M23" s="41"/>
      <c r="N23" s="42"/>
      <c r="O23" s="43">
        <f>SUM(O24:O24)</f>
        <v>0</v>
      </c>
      <c r="P23" s="44">
        <f>SUM(P24:P24)</f>
        <v>0</v>
      </c>
      <c r="Q23" s="45">
        <f aca="true" t="shared" si="8" ref="Q23:AD23">SUM(Q24:Q24)</f>
        <v>0</v>
      </c>
      <c r="R23" s="44">
        <f t="shared" si="8"/>
        <v>0</v>
      </c>
      <c r="S23" s="45">
        <f t="shared" si="8"/>
        <v>0</v>
      </c>
      <c r="T23" s="44">
        <f t="shared" si="8"/>
        <v>0</v>
      </c>
      <c r="U23" s="45">
        <f t="shared" si="8"/>
        <v>0</v>
      </c>
      <c r="V23" s="44">
        <f t="shared" si="8"/>
        <v>0</v>
      </c>
      <c r="W23" s="45">
        <f t="shared" si="8"/>
        <v>0</v>
      </c>
      <c r="X23" s="44">
        <f t="shared" si="8"/>
        <v>0</v>
      </c>
      <c r="Y23" s="45">
        <f t="shared" si="8"/>
        <v>0</v>
      </c>
      <c r="Z23" s="44">
        <f t="shared" si="8"/>
        <v>0</v>
      </c>
      <c r="AA23" s="45">
        <f t="shared" si="8"/>
        <v>0</v>
      </c>
      <c r="AB23" s="44">
        <f t="shared" si="8"/>
        <v>0</v>
      </c>
      <c r="AC23" s="45">
        <f t="shared" si="8"/>
        <v>0</v>
      </c>
      <c r="AD23" s="44">
        <f t="shared" si="8"/>
        <v>0</v>
      </c>
      <c r="AE23" s="45">
        <f>SUM(O23,Q23,S23,U23,W23,Y23,AA23,AC23)</f>
        <v>0</v>
      </c>
      <c r="AF23" s="44">
        <f>SUM(P23,R23,T23,V23,X23,Z23,AB23,AD23)</f>
        <v>0</v>
      </c>
      <c r="AG23" s="46">
        <f>SUM(AG24:AG24)</f>
        <v>0</v>
      </c>
      <c r="AH23" s="47"/>
      <c r="AI23" s="47"/>
      <c r="AJ23" s="48"/>
    </row>
    <row r="24" spans="2:37" ht="108" customHeight="1" thickBot="1">
      <c r="B24" s="49" t="s">
        <v>310</v>
      </c>
      <c r="C24" s="50"/>
      <c r="D24" s="51"/>
      <c r="E24" s="51"/>
      <c r="F24" s="66"/>
      <c r="G24" s="51"/>
      <c r="H24" s="67" t="s">
        <v>313</v>
      </c>
      <c r="I24" s="68" t="s">
        <v>314</v>
      </c>
      <c r="J24" s="53">
        <v>0</v>
      </c>
      <c r="K24" s="69">
        <v>4</v>
      </c>
      <c r="L24" s="70"/>
      <c r="M24" s="71"/>
      <c r="N24" s="72"/>
      <c r="O24" s="73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74"/>
      <c r="AH24" s="63"/>
      <c r="AI24" s="71"/>
      <c r="AJ24" s="75"/>
      <c r="AK24" s="76"/>
    </row>
    <row r="25" spans="2:36" ht="108" customHeight="1" thickBot="1">
      <c r="B25" s="37" t="s">
        <v>58</v>
      </c>
      <c r="C25" s="38" t="s">
        <v>92</v>
      </c>
      <c r="D25" s="38" t="s">
        <v>59</v>
      </c>
      <c r="E25" s="38" t="s">
        <v>91</v>
      </c>
      <c r="F25" s="38" t="s">
        <v>73</v>
      </c>
      <c r="G25" s="38" t="s">
        <v>74</v>
      </c>
      <c r="H25" s="39" t="s">
        <v>104</v>
      </c>
      <c r="I25" s="40" t="s">
        <v>93</v>
      </c>
      <c r="J25" s="38"/>
      <c r="K25" s="65"/>
      <c r="L25" s="65"/>
      <c r="M25" s="41"/>
      <c r="N25" s="42"/>
      <c r="O25" s="43">
        <f aca="true" t="shared" si="9" ref="O25:AD25">SUM(O26:O26)</f>
        <v>0</v>
      </c>
      <c r="P25" s="44">
        <f t="shared" si="9"/>
        <v>0</v>
      </c>
      <c r="Q25" s="45">
        <f t="shared" si="9"/>
        <v>0</v>
      </c>
      <c r="R25" s="44">
        <f t="shared" si="9"/>
        <v>0</v>
      </c>
      <c r="S25" s="45">
        <f t="shared" si="9"/>
        <v>0</v>
      </c>
      <c r="T25" s="44">
        <f t="shared" si="9"/>
        <v>0</v>
      </c>
      <c r="U25" s="45">
        <f t="shared" si="9"/>
        <v>0</v>
      </c>
      <c r="V25" s="44">
        <f t="shared" si="9"/>
        <v>0</v>
      </c>
      <c r="W25" s="45">
        <f t="shared" si="9"/>
        <v>0</v>
      </c>
      <c r="X25" s="44">
        <f t="shared" si="9"/>
        <v>0</v>
      </c>
      <c r="Y25" s="45">
        <f t="shared" si="9"/>
        <v>0</v>
      </c>
      <c r="Z25" s="44">
        <f t="shared" si="9"/>
        <v>0</v>
      </c>
      <c r="AA25" s="45">
        <f t="shared" si="9"/>
        <v>0</v>
      </c>
      <c r="AB25" s="44">
        <f t="shared" si="9"/>
        <v>0</v>
      </c>
      <c r="AC25" s="45">
        <f t="shared" si="9"/>
        <v>0</v>
      </c>
      <c r="AD25" s="44">
        <f t="shared" si="9"/>
        <v>0</v>
      </c>
      <c r="AE25" s="45">
        <f>SUM(O25,Q25,S25,U25,W25,Y25,AA25,AC25)</f>
        <v>0</v>
      </c>
      <c r="AF25" s="44">
        <f>SUM(P25,R25,T25,V25,X25,Z25,AB25,AD25)</f>
        <v>0</v>
      </c>
      <c r="AG25" s="46">
        <f>SUM(AG26:AG26)</f>
        <v>0</v>
      </c>
      <c r="AH25" s="47"/>
      <c r="AI25" s="47"/>
      <c r="AJ25" s="48"/>
    </row>
    <row r="26" spans="2:37" ht="108" customHeight="1" thickBot="1">
      <c r="B26" s="49" t="s">
        <v>310</v>
      </c>
      <c r="C26" s="50"/>
      <c r="D26" s="51"/>
      <c r="E26" s="51"/>
      <c r="F26" s="66"/>
      <c r="G26" s="51"/>
      <c r="H26" s="67" t="s">
        <v>315</v>
      </c>
      <c r="I26" s="68" t="s">
        <v>316</v>
      </c>
      <c r="J26" s="53">
        <v>1</v>
      </c>
      <c r="K26" s="69">
        <v>4</v>
      </c>
      <c r="L26" s="70"/>
      <c r="M26" s="71"/>
      <c r="N26" s="72"/>
      <c r="O26" s="73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74"/>
      <c r="AH26" s="63"/>
      <c r="AI26" s="71"/>
      <c r="AJ26" s="75"/>
      <c r="AK26" s="76"/>
    </row>
    <row r="27" spans="2:36" ht="108" customHeight="1" thickBot="1">
      <c r="B27" s="37" t="s">
        <v>58</v>
      </c>
      <c r="C27" s="38" t="s">
        <v>92</v>
      </c>
      <c r="D27" s="38" t="s">
        <v>59</v>
      </c>
      <c r="E27" s="38" t="s">
        <v>91</v>
      </c>
      <c r="F27" s="38" t="s">
        <v>73</v>
      </c>
      <c r="G27" s="38" t="s">
        <v>74</v>
      </c>
      <c r="H27" s="39" t="s">
        <v>104</v>
      </c>
      <c r="I27" s="40" t="s">
        <v>93</v>
      </c>
      <c r="J27" s="38"/>
      <c r="K27" s="65"/>
      <c r="L27" s="65"/>
      <c r="M27" s="41"/>
      <c r="N27" s="42"/>
      <c r="O27" s="43">
        <f aca="true" t="shared" si="10" ref="O27:AD27">SUM(O28:O28)</f>
        <v>0</v>
      </c>
      <c r="P27" s="44">
        <f t="shared" si="10"/>
        <v>0</v>
      </c>
      <c r="Q27" s="45">
        <f t="shared" si="10"/>
        <v>0</v>
      </c>
      <c r="R27" s="44">
        <f t="shared" si="10"/>
        <v>0</v>
      </c>
      <c r="S27" s="45">
        <f t="shared" si="10"/>
        <v>0</v>
      </c>
      <c r="T27" s="44">
        <f t="shared" si="10"/>
        <v>0</v>
      </c>
      <c r="U27" s="45">
        <f t="shared" si="10"/>
        <v>0</v>
      </c>
      <c r="V27" s="44">
        <f t="shared" si="10"/>
        <v>0</v>
      </c>
      <c r="W27" s="45">
        <f t="shared" si="10"/>
        <v>0</v>
      </c>
      <c r="X27" s="44">
        <f t="shared" si="10"/>
        <v>0</v>
      </c>
      <c r="Y27" s="45">
        <f t="shared" si="10"/>
        <v>0</v>
      </c>
      <c r="Z27" s="44">
        <f t="shared" si="10"/>
        <v>0</v>
      </c>
      <c r="AA27" s="45">
        <f t="shared" si="10"/>
        <v>0</v>
      </c>
      <c r="AB27" s="44">
        <f t="shared" si="10"/>
        <v>0</v>
      </c>
      <c r="AC27" s="45">
        <f t="shared" si="10"/>
        <v>0</v>
      </c>
      <c r="AD27" s="44">
        <f t="shared" si="10"/>
        <v>0</v>
      </c>
      <c r="AE27" s="45">
        <f>SUM(O27,Q27,S27,U27,W27,Y27,AA27,AC27)</f>
        <v>0</v>
      </c>
      <c r="AF27" s="44">
        <f>SUM(P27,R27,T27,V27,X27,Z27,AB27,AD27)</f>
        <v>0</v>
      </c>
      <c r="AG27" s="46">
        <f>SUM(AG28:AG28)</f>
        <v>0</v>
      </c>
      <c r="AH27" s="47"/>
      <c r="AI27" s="47"/>
      <c r="AJ27" s="48"/>
    </row>
    <row r="28" spans="2:37" ht="108" customHeight="1" thickBot="1">
      <c r="B28" s="49" t="s">
        <v>310</v>
      </c>
      <c r="C28" s="50"/>
      <c r="D28" s="51"/>
      <c r="E28" s="51"/>
      <c r="F28" s="66"/>
      <c r="G28" s="51"/>
      <c r="H28" s="67" t="s">
        <v>317</v>
      </c>
      <c r="I28" s="68" t="s">
        <v>318</v>
      </c>
      <c r="J28" s="53">
        <v>1</v>
      </c>
      <c r="K28" s="69">
        <v>4</v>
      </c>
      <c r="L28" s="70"/>
      <c r="M28" s="71"/>
      <c r="N28" s="72"/>
      <c r="O28" s="73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74"/>
      <c r="AH28" s="63"/>
      <c r="AI28" s="71"/>
      <c r="AJ28" s="75"/>
      <c r="AK28" s="76"/>
    </row>
    <row r="29" spans="2:37" ht="51" customHeight="1" thickBot="1">
      <c r="B29" s="414"/>
      <c r="C29" s="414"/>
      <c r="D29" s="425"/>
      <c r="E29" s="415"/>
      <c r="F29" s="416"/>
      <c r="G29" s="415"/>
      <c r="H29" s="417"/>
      <c r="I29" s="417"/>
      <c r="J29" s="417"/>
      <c r="K29" s="418"/>
      <c r="L29" s="419"/>
      <c r="M29" s="420"/>
      <c r="N29" s="420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7"/>
      <c r="AG29" s="428"/>
      <c r="AH29" s="429"/>
      <c r="AI29" s="430"/>
      <c r="AJ29" s="431"/>
      <c r="AK29" s="76"/>
    </row>
    <row r="30" spans="2:36" ht="35.25" customHeight="1" thickBot="1">
      <c r="B30" s="656" t="s">
        <v>804</v>
      </c>
      <c r="C30" s="657"/>
      <c r="D30" s="658"/>
      <c r="E30" s="402"/>
      <c r="F30" s="657" t="s">
        <v>790</v>
      </c>
      <c r="G30" s="657"/>
      <c r="H30" s="657"/>
      <c r="I30" s="657"/>
      <c r="J30" s="657"/>
      <c r="K30" s="657"/>
      <c r="L30" s="657"/>
      <c r="M30" s="657"/>
      <c r="N30" s="658"/>
      <c r="O30" s="659" t="s">
        <v>45</v>
      </c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1"/>
      <c r="AG30" s="662" t="s">
        <v>46</v>
      </c>
      <c r="AH30" s="663"/>
      <c r="AI30" s="663"/>
      <c r="AJ30" s="664"/>
    </row>
    <row r="31" spans="2:36" ht="35.25" customHeight="1">
      <c r="B31" s="644" t="s">
        <v>61</v>
      </c>
      <c r="C31" s="646" t="s">
        <v>47</v>
      </c>
      <c r="D31" s="647"/>
      <c r="E31" s="647"/>
      <c r="F31" s="647"/>
      <c r="G31" s="647"/>
      <c r="H31" s="647"/>
      <c r="I31" s="650" t="s">
        <v>48</v>
      </c>
      <c r="J31" s="652" t="s">
        <v>62</v>
      </c>
      <c r="K31" s="652" t="s">
        <v>49</v>
      </c>
      <c r="L31" s="654" t="s">
        <v>103</v>
      </c>
      <c r="M31" s="639" t="s">
        <v>63</v>
      </c>
      <c r="N31" s="641" t="s">
        <v>64</v>
      </c>
      <c r="O31" s="643" t="s">
        <v>94</v>
      </c>
      <c r="P31" s="635"/>
      <c r="Q31" s="634" t="s">
        <v>95</v>
      </c>
      <c r="R31" s="635"/>
      <c r="S31" s="634" t="s">
        <v>96</v>
      </c>
      <c r="T31" s="635"/>
      <c r="U31" s="634" t="s">
        <v>52</v>
      </c>
      <c r="V31" s="635"/>
      <c r="W31" s="634" t="s">
        <v>51</v>
      </c>
      <c r="X31" s="635"/>
      <c r="Y31" s="634" t="s">
        <v>97</v>
      </c>
      <c r="Z31" s="635"/>
      <c r="AA31" s="634" t="s">
        <v>50</v>
      </c>
      <c r="AB31" s="635"/>
      <c r="AC31" s="634" t="s">
        <v>53</v>
      </c>
      <c r="AD31" s="635"/>
      <c r="AE31" s="634" t="s">
        <v>54</v>
      </c>
      <c r="AF31" s="636"/>
      <c r="AG31" s="637" t="s">
        <v>55</v>
      </c>
      <c r="AH31" s="623" t="s">
        <v>56</v>
      </c>
      <c r="AI31" s="625" t="s">
        <v>57</v>
      </c>
      <c r="AJ31" s="627" t="s">
        <v>65</v>
      </c>
    </row>
    <row r="32" spans="2:36" ht="81" customHeight="1" thickBot="1">
      <c r="B32" s="645"/>
      <c r="C32" s="648"/>
      <c r="D32" s="649"/>
      <c r="E32" s="649"/>
      <c r="F32" s="649"/>
      <c r="G32" s="649"/>
      <c r="H32" s="649"/>
      <c r="I32" s="651"/>
      <c r="J32" s="653" t="s">
        <v>62</v>
      </c>
      <c r="K32" s="653"/>
      <c r="L32" s="655"/>
      <c r="M32" s="640"/>
      <c r="N32" s="642"/>
      <c r="O32" s="21" t="s">
        <v>66</v>
      </c>
      <c r="P32" s="22" t="s">
        <v>67</v>
      </c>
      <c r="Q32" s="23" t="s">
        <v>66</v>
      </c>
      <c r="R32" s="22" t="s">
        <v>67</v>
      </c>
      <c r="S32" s="23" t="s">
        <v>66</v>
      </c>
      <c r="T32" s="22" t="s">
        <v>67</v>
      </c>
      <c r="U32" s="23" t="s">
        <v>66</v>
      </c>
      <c r="V32" s="22" t="s">
        <v>67</v>
      </c>
      <c r="W32" s="23" t="s">
        <v>66</v>
      </c>
      <c r="X32" s="22" t="s">
        <v>67</v>
      </c>
      <c r="Y32" s="23" t="s">
        <v>66</v>
      </c>
      <c r="Z32" s="22" t="s">
        <v>67</v>
      </c>
      <c r="AA32" s="23" t="s">
        <v>66</v>
      </c>
      <c r="AB32" s="22" t="s">
        <v>68</v>
      </c>
      <c r="AC32" s="23" t="s">
        <v>66</v>
      </c>
      <c r="AD32" s="22" t="s">
        <v>68</v>
      </c>
      <c r="AE32" s="23" t="s">
        <v>66</v>
      </c>
      <c r="AF32" s="24" t="s">
        <v>68</v>
      </c>
      <c r="AG32" s="638"/>
      <c r="AH32" s="624"/>
      <c r="AI32" s="626"/>
      <c r="AJ32" s="628"/>
    </row>
    <row r="33" spans="2:36" ht="108" customHeight="1" thickBot="1">
      <c r="B33" s="25" t="s">
        <v>69</v>
      </c>
      <c r="C33" s="629" t="s">
        <v>806</v>
      </c>
      <c r="D33" s="630"/>
      <c r="E33" s="630"/>
      <c r="F33" s="630"/>
      <c r="G33" s="630"/>
      <c r="H33" s="630"/>
      <c r="I33" s="26" t="s">
        <v>320</v>
      </c>
      <c r="J33" s="27">
        <v>3</v>
      </c>
      <c r="K33" s="404">
        <v>1</v>
      </c>
      <c r="L33" s="28"/>
      <c r="M33" s="29"/>
      <c r="N33" s="30"/>
      <c r="O33" s="77">
        <f>SUM(O35+O38+O41,O44,O47,O50,O53,O56,O59,O62)</f>
        <v>0</v>
      </c>
      <c r="P33" s="78">
        <f aca="true" t="shared" si="11" ref="P33:AD33">SUM(P35+P38+P41,P44,P47,P50,P53,P56,P59,P62)</f>
        <v>0</v>
      </c>
      <c r="Q33" s="78">
        <f t="shared" si="11"/>
        <v>0</v>
      </c>
      <c r="R33" s="78">
        <f t="shared" si="11"/>
        <v>0</v>
      </c>
      <c r="S33" s="78">
        <f t="shared" si="11"/>
        <v>0</v>
      </c>
      <c r="T33" s="78">
        <f t="shared" si="11"/>
        <v>0</v>
      </c>
      <c r="U33" s="78">
        <f t="shared" si="11"/>
        <v>0</v>
      </c>
      <c r="V33" s="78">
        <f t="shared" si="11"/>
        <v>0</v>
      </c>
      <c r="W33" s="78">
        <f t="shared" si="11"/>
        <v>0</v>
      </c>
      <c r="X33" s="78">
        <f t="shared" si="11"/>
        <v>0</v>
      </c>
      <c r="Y33" s="78">
        <f t="shared" si="11"/>
        <v>0</v>
      </c>
      <c r="Z33" s="78">
        <f t="shared" si="11"/>
        <v>0</v>
      </c>
      <c r="AA33" s="78">
        <f t="shared" si="11"/>
        <v>0</v>
      </c>
      <c r="AB33" s="78">
        <f t="shared" si="11"/>
        <v>0</v>
      </c>
      <c r="AC33" s="78">
        <f t="shared" si="11"/>
        <v>0</v>
      </c>
      <c r="AD33" s="78">
        <f t="shared" si="11"/>
        <v>0</v>
      </c>
      <c r="AE33" s="32">
        <f>SUM(O33,Q33,S33,U33,W33,Y33,AA33,AC33)</f>
        <v>0</v>
      </c>
      <c r="AF33" s="33">
        <f>SUM(P33,R33,T33,V33,X33,Z33,AB33,AD33)</f>
        <v>0</v>
      </c>
      <c r="AG33" s="34">
        <f>AG35+AG38</f>
        <v>0</v>
      </c>
      <c r="AH33" s="35"/>
      <c r="AI33" s="35"/>
      <c r="AJ33" s="36"/>
    </row>
    <row r="34" spans="2:36" ht="4.5" customHeight="1" thickBot="1">
      <c r="B34" s="631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3"/>
    </row>
    <row r="35" spans="2:36" ht="108" customHeight="1" thickBot="1">
      <c r="B35" s="37" t="s">
        <v>58</v>
      </c>
      <c r="C35" s="38" t="s">
        <v>92</v>
      </c>
      <c r="D35" s="38" t="s">
        <v>59</v>
      </c>
      <c r="E35" s="38" t="s">
        <v>72</v>
      </c>
      <c r="F35" s="38" t="s">
        <v>73</v>
      </c>
      <c r="G35" s="38" t="s">
        <v>74</v>
      </c>
      <c r="H35" s="39" t="s">
        <v>104</v>
      </c>
      <c r="I35" s="40" t="s">
        <v>93</v>
      </c>
      <c r="J35" s="41"/>
      <c r="K35" s="41"/>
      <c r="L35" s="41"/>
      <c r="M35" s="41"/>
      <c r="N35" s="42"/>
      <c r="O35" s="43">
        <f>SUM(O36:O36)</f>
        <v>0</v>
      </c>
      <c r="P35" s="44">
        <f>SUM(P36:P36)</f>
        <v>0</v>
      </c>
      <c r="Q35" s="45">
        <f aca="true" t="shared" si="12" ref="Q35:AA35">SUM(Q36:Q36)</f>
        <v>0</v>
      </c>
      <c r="R35" s="44">
        <f t="shared" si="12"/>
        <v>0</v>
      </c>
      <c r="S35" s="45">
        <f t="shared" si="12"/>
        <v>0</v>
      </c>
      <c r="T35" s="44">
        <f t="shared" si="12"/>
        <v>0</v>
      </c>
      <c r="U35" s="45">
        <f t="shared" si="12"/>
        <v>0</v>
      </c>
      <c r="V35" s="44">
        <f t="shared" si="12"/>
        <v>0</v>
      </c>
      <c r="W35" s="45">
        <f t="shared" si="12"/>
        <v>0</v>
      </c>
      <c r="X35" s="44">
        <f t="shared" si="12"/>
        <v>0</v>
      </c>
      <c r="Y35" s="45">
        <f t="shared" si="12"/>
        <v>0</v>
      </c>
      <c r="Z35" s="44">
        <f t="shared" si="12"/>
        <v>0</v>
      </c>
      <c r="AA35" s="45">
        <f t="shared" si="12"/>
        <v>0</v>
      </c>
      <c r="AB35" s="44">
        <f>SUM(AB36:AB36)</f>
        <v>0</v>
      </c>
      <c r="AC35" s="45">
        <f>SUM(AC36:AC36)</f>
        <v>0</v>
      </c>
      <c r="AD35" s="44">
        <f>SUM(AD36:AD36)</f>
        <v>0</v>
      </c>
      <c r="AE35" s="45">
        <f>SUM(O35,Q35,S35,U35,W35,Y35,AA35,AC35)</f>
        <v>0</v>
      </c>
      <c r="AF35" s="44">
        <f>SUM(P35,R35,T35,V35,X35,Z35,AB35,AD35)</f>
        <v>0</v>
      </c>
      <c r="AG35" s="46">
        <f>SUM(AG36:AG36)</f>
        <v>0</v>
      </c>
      <c r="AH35" s="47"/>
      <c r="AI35" s="47"/>
      <c r="AJ35" s="48"/>
    </row>
    <row r="36" spans="2:36" ht="108" customHeight="1" thickBot="1">
      <c r="B36" s="49" t="s">
        <v>310</v>
      </c>
      <c r="C36" s="50"/>
      <c r="D36" s="51"/>
      <c r="E36" s="51"/>
      <c r="F36" s="52"/>
      <c r="G36" s="51"/>
      <c r="H36" s="53" t="s">
        <v>321</v>
      </c>
      <c r="I36" s="53" t="s">
        <v>322</v>
      </c>
      <c r="J36" s="53">
        <v>0</v>
      </c>
      <c r="K36" s="54">
        <v>4</v>
      </c>
      <c r="L36" s="55"/>
      <c r="M36" s="55"/>
      <c r="N36" s="56"/>
      <c r="O36" s="57"/>
      <c r="P36" s="58"/>
      <c r="Q36" s="59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1"/>
      <c r="AG36" s="62"/>
      <c r="AH36" s="63"/>
      <c r="AI36" s="63"/>
      <c r="AJ36" s="64"/>
    </row>
    <row r="37" spans="2:36" ht="4.5" customHeight="1" thickBot="1">
      <c r="B37" s="620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1"/>
      <c r="AH37" s="621"/>
      <c r="AI37" s="621"/>
      <c r="AJ37" s="622"/>
    </row>
    <row r="38" spans="2:36" ht="108" customHeight="1" thickBot="1">
      <c r="B38" s="37" t="s">
        <v>58</v>
      </c>
      <c r="C38" s="38" t="s">
        <v>92</v>
      </c>
      <c r="D38" s="38" t="s">
        <v>59</v>
      </c>
      <c r="E38" s="38" t="s">
        <v>91</v>
      </c>
      <c r="F38" s="38" t="s">
        <v>73</v>
      </c>
      <c r="G38" s="38" t="s">
        <v>74</v>
      </c>
      <c r="H38" s="39" t="s">
        <v>104</v>
      </c>
      <c r="I38" s="40" t="s">
        <v>93</v>
      </c>
      <c r="J38" s="38"/>
      <c r="K38" s="65"/>
      <c r="L38" s="65"/>
      <c r="M38" s="41"/>
      <c r="N38" s="42"/>
      <c r="O38" s="43">
        <f>SUM(O39:O39)</f>
        <v>0</v>
      </c>
      <c r="P38" s="44">
        <f>SUM(P39:P39)</f>
        <v>0</v>
      </c>
      <c r="Q38" s="45">
        <f aca="true" t="shared" si="13" ref="Q38:AD38">SUM(Q39:Q39)</f>
        <v>0</v>
      </c>
      <c r="R38" s="44">
        <f t="shared" si="13"/>
        <v>0</v>
      </c>
      <c r="S38" s="45">
        <f t="shared" si="13"/>
        <v>0</v>
      </c>
      <c r="T38" s="44">
        <f t="shared" si="13"/>
        <v>0</v>
      </c>
      <c r="U38" s="45">
        <f t="shared" si="13"/>
        <v>0</v>
      </c>
      <c r="V38" s="44">
        <f t="shared" si="13"/>
        <v>0</v>
      </c>
      <c r="W38" s="45">
        <f t="shared" si="13"/>
        <v>0</v>
      </c>
      <c r="X38" s="44">
        <f t="shared" si="13"/>
        <v>0</v>
      </c>
      <c r="Y38" s="45">
        <f t="shared" si="13"/>
        <v>0</v>
      </c>
      <c r="Z38" s="44">
        <f t="shared" si="13"/>
        <v>0</v>
      </c>
      <c r="AA38" s="45">
        <f t="shared" si="13"/>
        <v>0</v>
      </c>
      <c r="AB38" s="44">
        <f t="shared" si="13"/>
        <v>0</v>
      </c>
      <c r="AC38" s="45">
        <f t="shared" si="13"/>
        <v>0</v>
      </c>
      <c r="AD38" s="44">
        <f t="shared" si="13"/>
        <v>0</v>
      </c>
      <c r="AE38" s="45">
        <f>SUM(O38,Q38,S38,U38,W38,Y38,AA38,AC38)</f>
        <v>0</v>
      </c>
      <c r="AF38" s="44">
        <f>SUM(P38,R38,T38,V38,X38,Z38,AB38,AD38)</f>
        <v>0</v>
      </c>
      <c r="AG38" s="46">
        <f>SUM(AG39:AG39)</f>
        <v>0</v>
      </c>
      <c r="AH38" s="47"/>
      <c r="AI38" s="47"/>
      <c r="AJ38" s="48"/>
    </row>
    <row r="39" spans="2:36" ht="108" customHeight="1" thickBot="1">
      <c r="B39" s="49" t="s">
        <v>310</v>
      </c>
      <c r="C39" s="50"/>
      <c r="D39" s="51"/>
      <c r="E39" s="51"/>
      <c r="F39" s="66"/>
      <c r="G39" s="51"/>
      <c r="H39" s="67" t="s">
        <v>324</v>
      </c>
      <c r="I39" s="432" t="s">
        <v>325</v>
      </c>
      <c r="J39" s="53">
        <v>0</v>
      </c>
      <c r="K39" s="69">
        <v>1</v>
      </c>
      <c r="L39" s="70"/>
      <c r="M39" s="71"/>
      <c r="N39" s="72"/>
      <c r="O39" s="73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4"/>
      <c r="AH39" s="63"/>
      <c r="AI39" s="71"/>
      <c r="AJ39" s="75"/>
    </row>
    <row r="40" spans="2:36" ht="4.5" customHeight="1" thickBot="1">
      <c r="B40" s="620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1"/>
      <c r="AH40" s="621"/>
      <c r="AI40" s="621"/>
      <c r="AJ40" s="622"/>
    </row>
    <row r="41" spans="2:36" ht="108" customHeight="1" thickBot="1">
      <c r="B41" s="37" t="s">
        <v>58</v>
      </c>
      <c r="C41" s="38" t="s">
        <v>92</v>
      </c>
      <c r="D41" s="38" t="s">
        <v>59</v>
      </c>
      <c r="E41" s="38" t="s">
        <v>72</v>
      </c>
      <c r="F41" s="38" t="s">
        <v>73</v>
      </c>
      <c r="G41" s="38" t="s">
        <v>74</v>
      </c>
      <c r="H41" s="39" t="s">
        <v>104</v>
      </c>
      <c r="I41" s="40" t="s">
        <v>93</v>
      </c>
      <c r="J41" s="41"/>
      <c r="K41" s="41"/>
      <c r="L41" s="41"/>
      <c r="M41" s="41"/>
      <c r="N41" s="42"/>
      <c r="O41" s="43">
        <f>SUM(O42:O42)</f>
        <v>0</v>
      </c>
      <c r="P41" s="44">
        <f>SUM(P42:P42)</f>
        <v>0</v>
      </c>
      <c r="Q41" s="45">
        <f aca="true" t="shared" si="14" ref="Q41:AA41">SUM(Q42:Q42)</f>
        <v>0</v>
      </c>
      <c r="R41" s="44">
        <f t="shared" si="14"/>
        <v>0</v>
      </c>
      <c r="S41" s="45">
        <f t="shared" si="14"/>
        <v>0</v>
      </c>
      <c r="T41" s="44">
        <f t="shared" si="14"/>
        <v>0</v>
      </c>
      <c r="U41" s="45">
        <f t="shared" si="14"/>
        <v>0</v>
      </c>
      <c r="V41" s="44">
        <f t="shared" si="14"/>
        <v>0</v>
      </c>
      <c r="W41" s="45">
        <f t="shared" si="14"/>
        <v>0</v>
      </c>
      <c r="X41" s="44">
        <f t="shared" si="14"/>
        <v>0</v>
      </c>
      <c r="Y41" s="45">
        <f t="shared" si="14"/>
        <v>0</v>
      </c>
      <c r="Z41" s="44">
        <f t="shared" si="14"/>
        <v>0</v>
      </c>
      <c r="AA41" s="45">
        <f t="shared" si="14"/>
        <v>0</v>
      </c>
      <c r="AB41" s="44">
        <f>SUM(AB42:AB42)</f>
        <v>0</v>
      </c>
      <c r="AC41" s="45">
        <f>SUM(AC42:AC42)</f>
        <v>0</v>
      </c>
      <c r="AD41" s="44">
        <f>SUM(AD42:AD42)</f>
        <v>0</v>
      </c>
      <c r="AE41" s="45">
        <f>SUM(O41,Q41,S41,U41,W41,Y41,AA41,AC41)</f>
        <v>0</v>
      </c>
      <c r="AF41" s="44">
        <f>SUM(P41,R41,T41,V41,X41,Z41,AB41,AD41)</f>
        <v>0</v>
      </c>
      <c r="AG41" s="46">
        <f>SUM(AG42:AG42)</f>
        <v>0</v>
      </c>
      <c r="AH41" s="47"/>
      <c r="AI41" s="47"/>
      <c r="AJ41" s="48"/>
    </row>
    <row r="42" spans="2:36" ht="108" customHeight="1" thickBot="1">
      <c r="B42" s="49" t="s">
        <v>310</v>
      </c>
      <c r="C42" s="50"/>
      <c r="D42" s="51"/>
      <c r="E42" s="51"/>
      <c r="F42" s="52"/>
      <c r="G42" s="51"/>
      <c r="H42" s="53" t="s">
        <v>327</v>
      </c>
      <c r="I42" s="53" t="s">
        <v>328</v>
      </c>
      <c r="J42" s="53">
        <v>4</v>
      </c>
      <c r="K42" s="54">
        <v>4</v>
      </c>
      <c r="L42" s="55"/>
      <c r="M42" s="55"/>
      <c r="N42" s="56"/>
      <c r="O42" s="57"/>
      <c r="P42" s="58"/>
      <c r="Q42" s="59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1"/>
      <c r="AG42" s="62"/>
      <c r="AH42" s="63"/>
      <c r="AI42" s="63"/>
      <c r="AJ42" s="64"/>
    </row>
    <row r="43" spans="2:36" ht="4.5" customHeight="1" thickBot="1">
      <c r="B43" s="620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621"/>
      <c r="AJ43" s="622"/>
    </row>
    <row r="44" spans="2:36" ht="108" customHeight="1" thickBot="1">
      <c r="B44" s="37" t="s">
        <v>58</v>
      </c>
      <c r="C44" s="38" t="s">
        <v>92</v>
      </c>
      <c r="D44" s="38" t="s">
        <v>59</v>
      </c>
      <c r="E44" s="38" t="s">
        <v>91</v>
      </c>
      <c r="F44" s="38" t="s">
        <v>73</v>
      </c>
      <c r="G44" s="38" t="s">
        <v>74</v>
      </c>
      <c r="H44" s="39" t="s">
        <v>104</v>
      </c>
      <c r="I44" s="40" t="s">
        <v>93</v>
      </c>
      <c r="J44" s="38"/>
      <c r="K44" s="65"/>
      <c r="L44" s="65"/>
      <c r="M44" s="41"/>
      <c r="N44" s="42"/>
      <c r="O44" s="43">
        <f>SUM(O45:O45)</f>
        <v>0</v>
      </c>
      <c r="P44" s="44">
        <f>SUM(P45:P45)</f>
        <v>0</v>
      </c>
      <c r="Q44" s="45">
        <f aca="true" t="shared" si="15" ref="Q44:AD44">SUM(Q45:Q45)</f>
        <v>0</v>
      </c>
      <c r="R44" s="44">
        <f t="shared" si="15"/>
        <v>0</v>
      </c>
      <c r="S44" s="45">
        <f t="shared" si="15"/>
        <v>0</v>
      </c>
      <c r="T44" s="44">
        <f t="shared" si="15"/>
        <v>0</v>
      </c>
      <c r="U44" s="45">
        <f t="shared" si="15"/>
        <v>0</v>
      </c>
      <c r="V44" s="44">
        <f t="shared" si="15"/>
        <v>0</v>
      </c>
      <c r="W44" s="45">
        <f t="shared" si="15"/>
        <v>0</v>
      </c>
      <c r="X44" s="44">
        <f t="shared" si="15"/>
        <v>0</v>
      </c>
      <c r="Y44" s="45">
        <f t="shared" si="15"/>
        <v>0</v>
      </c>
      <c r="Z44" s="44">
        <f t="shared" si="15"/>
        <v>0</v>
      </c>
      <c r="AA44" s="45">
        <f t="shared" si="15"/>
        <v>0</v>
      </c>
      <c r="AB44" s="44">
        <f t="shared" si="15"/>
        <v>0</v>
      </c>
      <c r="AC44" s="45">
        <f t="shared" si="15"/>
        <v>0</v>
      </c>
      <c r="AD44" s="44">
        <f t="shared" si="15"/>
        <v>0</v>
      </c>
      <c r="AE44" s="45">
        <f>SUM(O44,Q44,S44,U44,W44,Y44,AA44,AC44)</f>
        <v>0</v>
      </c>
      <c r="AF44" s="44">
        <f>SUM(P44,R44,T44,V44,X44,Z44,AB44,AD44)</f>
        <v>0</v>
      </c>
      <c r="AG44" s="46">
        <f>SUM(AG45:AG45)</f>
        <v>0</v>
      </c>
      <c r="AH44" s="47"/>
      <c r="AI44" s="47"/>
      <c r="AJ44" s="48"/>
    </row>
    <row r="45" spans="2:36" ht="108" customHeight="1" thickBot="1">
      <c r="B45" s="49" t="s">
        <v>310</v>
      </c>
      <c r="C45" s="50"/>
      <c r="D45" s="51"/>
      <c r="E45" s="51"/>
      <c r="F45" s="66"/>
      <c r="G45" s="51"/>
      <c r="H45" s="67" t="s">
        <v>330</v>
      </c>
      <c r="I45" s="68" t="s">
        <v>331</v>
      </c>
      <c r="J45" s="53">
        <v>0</v>
      </c>
      <c r="K45" s="69">
        <v>4</v>
      </c>
      <c r="L45" s="70"/>
      <c r="M45" s="71"/>
      <c r="N45" s="72"/>
      <c r="O45" s="73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74"/>
      <c r="AH45" s="63"/>
      <c r="AI45" s="71"/>
      <c r="AJ45" s="75"/>
    </row>
    <row r="46" spans="2:36" ht="4.5" customHeight="1" thickBot="1">
      <c r="B46" s="620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1"/>
      <c r="AH46" s="621"/>
      <c r="AI46" s="621"/>
      <c r="AJ46" s="622"/>
    </row>
    <row r="47" spans="2:36" ht="108" customHeight="1" thickBot="1">
      <c r="B47" s="37" t="s">
        <v>58</v>
      </c>
      <c r="C47" s="38" t="s">
        <v>92</v>
      </c>
      <c r="D47" s="38" t="s">
        <v>59</v>
      </c>
      <c r="E47" s="38" t="s">
        <v>72</v>
      </c>
      <c r="F47" s="38" t="s">
        <v>73</v>
      </c>
      <c r="G47" s="38" t="s">
        <v>74</v>
      </c>
      <c r="H47" s="39" t="s">
        <v>104</v>
      </c>
      <c r="I47" s="40" t="s">
        <v>93</v>
      </c>
      <c r="J47" s="41"/>
      <c r="K47" s="41"/>
      <c r="L47" s="41"/>
      <c r="M47" s="41"/>
      <c r="N47" s="42"/>
      <c r="O47" s="43">
        <f>SUM(O48:O48)</f>
        <v>0</v>
      </c>
      <c r="P47" s="44">
        <f>SUM(P48:P48)</f>
        <v>0</v>
      </c>
      <c r="Q47" s="45">
        <f aca="true" t="shared" si="16" ref="Q47:AA47">SUM(Q48:Q48)</f>
        <v>0</v>
      </c>
      <c r="R47" s="44">
        <f t="shared" si="16"/>
        <v>0</v>
      </c>
      <c r="S47" s="45">
        <f t="shared" si="16"/>
        <v>0</v>
      </c>
      <c r="T47" s="44">
        <f t="shared" si="16"/>
        <v>0</v>
      </c>
      <c r="U47" s="45">
        <f t="shared" si="16"/>
        <v>0</v>
      </c>
      <c r="V47" s="44">
        <f t="shared" si="16"/>
        <v>0</v>
      </c>
      <c r="W47" s="45">
        <f t="shared" si="16"/>
        <v>0</v>
      </c>
      <c r="X47" s="44">
        <f t="shared" si="16"/>
        <v>0</v>
      </c>
      <c r="Y47" s="45">
        <f t="shared" si="16"/>
        <v>0</v>
      </c>
      <c r="Z47" s="44">
        <f t="shared" si="16"/>
        <v>0</v>
      </c>
      <c r="AA47" s="45">
        <f t="shared" si="16"/>
        <v>0</v>
      </c>
      <c r="AB47" s="44">
        <f>SUM(AB48:AB48)</f>
        <v>0</v>
      </c>
      <c r="AC47" s="45">
        <f>SUM(AC48:AC48)</f>
        <v>0</v>
      </c>
      <c r="AD47" s="44">
        <f>SUM(AD48:AD48)</f>
        <v>0</v>
      </c>
      <c r="AE47" s="45">
        <f>SUM(O47,Q47,S47,U47,W47,Y47,AA47,AC47)</f>
        <v>0</v>
      </c>
      <c r="AF47" s="44">
        <f>SUM(P47,R47,T47,V47,X47,Z47,AB47,AD47)</f>
        <v>0</v>
      </c>
      <c r="AG47" s="46">
        <f>SUM(AG48:AG48)</f>
        <v>0</v>
      </c>
      <c r="AH47" s="47"/>
      <c r="AI47" s="47"/>
      <c r="AJ47" s="48"/>
    </row>
    <row r="48" spans="2:36" ht="108" customHeight="1" thickBot="1">
      <c r="B48" s="49" t="s">
        <v>310</v>
      </c>
      <c r="C48" s="50"/>
      <c r="D48" s="51"/>
      <c r="E48" s="51"/>
      <c r="F48" s="52"/>
      <c r="G48" s="51"/>
      <c r="H48" s="53" t="s">
        <v>332</v>
      </c>
      <c r="I48" s="53" t="s">
        <v>333</v>
      </c>
      <c r="J48" s="53">
        <v>4</v>
      </c>
      <c r="K48" s="54">
        <v>4</v>
      </c>
      <c r="L48" s="55"/>
      <c r="M48" s="55"/>
      <c r="N48" s="56"/>
      <c r="O48" s="57"/>
      <c r="P48" s="58"/>
      <c r="Q48" s="59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1"/>
      <c r="AF48" s="61"/>
      <c r="AG48" s="62"/>
      <c r="AH48" s="63"/>
      <c r="AI48" s="63"/>
      <c r="AJ48" s="64"/>
    </row>
    <row r="49" spans="2:36" ht="4.5" customHeight="1" thickBot="1">
      <c r="B49" s="620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  <c r="AJ49" s="622"/>
    </row>
    <row r="50" spans="2:36" ht="108" customHeight="1" thickBot="1">
      <c r="B50" s="37" t="s">
        <v>58</v>
      </c>
      <c r="C50" s="38" t="s">
        <v>92</v>
      </c>
      <c r="D50" s="38" t="s">
        <v>59</v>
      </c>
      <c r="E50" s="38" t="s">
        <v>91</v>
      </c>
      <c r="F50" s="38" t="s">
        <v>73</v>
      </c>
      <c r="G50" s="38" t="s">
        <v>74</v>
      </c>
      <c r="H50" s="39" t="s">
        <v>104</v>
      </c>
      <c r="I50" s="40" t="s">
        <v>93</v>
      </c>
      <c r="J50" s="38"/>
      <c r="K50" s="65"/>
      <c r="L50" s="65"/>
      <c r="M50" s="41"/>
      <c r="N50" s="42"/>
      <c r="O50" s="43">
        <f>SUM(O51:O51)</f>
        <v>0</v>
      </c>
      <c r="P50" s="44">
        <f>SUM(P51:P51)</f>
        <v>0</v>
      </c>
      <c r="Q50" s="45">
        <f aca="true" t="shared" si="17" ref="Q50:AD50">SUM(Q51:Q51)</f>
        <v>0</v>
      </c>
      <c r="R50" s="44">
        <f t="shared" si="17"/>
        <v>0</v>
      </c>
      <c r="S50" s="45">
        <f t="shared" si="17"/>
        <v>0</v>
      </c>
      <c r="T50" s="44">
        <f t="shared" si="17"/>
        <v>0</v>
      </c>
      <c r="U50" s="45">
        <f t="shared" si="17"/>
        <v>0</v>
      </c>
      <c r="V50" s="44">
        <f t="shared" si="17"/>
        <v>0</v>
      </c>
      <c r="W50" s="45">
        <f t="shared" si="17"/>
        <v>0</v>
      </c>
      <c r="X50" s="44">
        <f t="shared" si="17"/>
        <v>0</v>
      </c>
      <c r="Y50" s="45">
        <f t="shared" si="17"/>
        <v>0</v>
      </c>
      <c r="Z50" s="44">
        <f t="shared" si="17"/>
        <v>0</v>
      </c>
      <c r="AA50" s="45">
        <f t="shared" si="17"/>
        <v>0</v>
      </c>
      <c r="AB50" s="44">
        <f t="shared" si="17"/>
        <v>0</v>
      </c>
      <c r="AC50" s="45">
        <f t="shared" si="17"/>
        <v>0</v>
      </c>
      <c r="AD50" s="44">
        <f t="shared" si="17"/>
        <v>0</v>
      </c>
      <c r="AE50" s="45">
        <f>SUM(O50,Q50,S50,U50,W50,Y50,AA50,AC50)</f>
        <v>0</v>
      </c>
      <c r="AF50" s="44">
        <f>SUM(P50,R50,T50,V50,X50,Z50,AB50,AD50)</f>
        <v>0</v>
      </c>
      <c r="AG50" s="46">
        <f>SUM(AG51:AG51)</f>
        <v>0</v>
      </c>
      <c r="AH50" s="47"/>
      <c r="AI50" s="47"/>
      <c r="AJ50" s="48"/>
    </row>
    <row r="51" spans="2:36" ht="108" customHeight="1" thickBot="1">
      <c r="B51" s="49" t="s">
        <v>310</v>
      </c>
      <c r="C51" s="50"/>
      <c r="D51" s="51"/>
      <c r="E51" s="51"/>
      <c r="F51" s="66"/>
      <c r="G51" s="51"/>
      <c r="H51" s="67" t="s">
        <v>334</v>
      </c>
      <c r="I51" s="68" t="s">
        <v>335</v>
      </c>
      <c r="J51" s="53">
        <v>0</v>
      </c>
      <c r="K51" s="69">
        <v>4</v>
      </c>
      <c r="L51" s="70"/>
      <c r="M51" s="71"/>
      <c r="N51" s="72"/>
      <c r="O51" s="73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74"/>
      <c r="AH51" s="63"/>
      <c r="AI51" s="71"/>
      <c r="AJ51" s="75"/>
    </row>
    <row r="52" spans="2:36" ht="4.5" customHeight="1" thickBot="1">
      <c r="B52" s="620"/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  <c r="AA52" s="621"/>
      <c r="AB52" s="621"/>
      <c r="AC52" s="621"/>
      <c r="AD52" s="621"/>
      <c r="AE52" s="621"/>
      <c r="AF52" s="621"/>
      <c r="AG52" s="621"/>
      <c r="AH52" s="621"/>
      <c r="AI52" s="621"/>
      <c r="AJ52" s="622"/>
    </row>
    <row r="53" spans="2:36" ht="108" customHeight="1" thickBot="1">
      <c r="B53" s="37" t="s">
        <v>58</v>
      </c>
      <c r="C53" s="38" t="s">
        <v>92</v>
      </c>
      <c r="D53" s="38" t="s">
        <v>59</v>
      </c>
      <c r="E53" s="38" t="s">
        <v>72</v>
      </c>
      <c r="F53" s="38" t="s">
        <v>73</v>
      </c>
      <c r="G53" s="38" t="s">
        <v>74</v>
      </c>
      <c r="H53" s="39" t="s">
        <v>104</v>
      </c>
      <c r="I53" s="40" t="s">
        <v>93</v>
      </c>
      <c r="J53" s="41"/>
      <c r="K53" s="41"/>
      <c r="L53" s="41"/>
      <c r="M53" s="41"/>
      <c r="N53" s="42"/>
      <c r="O53" s="43">
        <f>SUM(O54:O54)</f>
        <v>0</v>
      </c>
      <c r="P53" s="44">
        <f>SUM(P54:P54)</f>
        <v>0</v>
      </c>
      <c r="Q53" s="45">
        <f aca="true" t="shared" si="18" ref="Q53:AA53">SUM(Q54:Q54)</f>
        <v>0</v>
      </c>
      <c r="R53" s="44">
        <f t="shared" si="18"/>
        <v>0</v>
      </c>
      <c r="S53" s="45">
        <f t="shared" si="18"/>
        <v>0</v>
      </c>
      <c r="T53" s="44">
        <f t="shared" si="18"/>
        <v>0</v>
      </c>
      <c r="U53" s="45">
        <f t="shared" si="18"/>
        <v>0</v>
      </c>
      <c r="V53" s="44">
        <f t="shared" si="18"/>
        <v>0</v>
      </c>
      <c r="W53" s="45">
        <f t="shared" si="18"/>
        <v>0</v>
      </c>
      <c r="X53" s="44">
        <f t="shared" si="18"/>
        <v>0</v>
      </c>
      <c r="Y53" s="45">
        <f t="shared" si="18"/>
        <v>0</v>
      </c>
      <c r="Z53" s="44">
        <f t="shared" si="18"/>
        <v>0</v>
      </c>
      <c r="AA53" s="45">
        <f t="shared" si="18"/>
        <v>0</v>
      </c>
      <c r="AB53" s="44">
        <f>SUM(AB54:AB54)</f>
        <v>0</v>
      </c>
      <c r="AC53" s="45">
        <f>SUM(AC54:AC54)</f>
        <v>0</v>
      </c>
      <c r="AD53" s="44">
        <f>SUM(AD54:AD54)</f>
        <v>0</v>
      </c>
      <c r="AE53" s="45">
        <f>SUM(O53,Q53,S53,U53,W53,Y53,AA53,AC53)</f>
        <v>0</v>
      </c>
      <c r="AF53" s="44">
        <f>SUM(P53,R53,T53,V53,X53,Z53,AB53,AD53)</f>
        <v>0</v>
      </c>
      <c r="AG53" s="46">
        <f>SUM(AG54:AG54)</f>
        <v>0</v>
      </c>
      <c r="AH53" s="47"/>
      <c r="AI53" s="47"/>
      <c r="AJ53" s="48"/>
    </row>
    <row r="54" spans="2:36" ht="108" customHeight="1" thickBot="1">
      <c r="B54" s="49" t="s">
        <v>310</v>
      </c>
      <c r="C54" s="50"/>
      <c r="D54" s="51"/>
      <c r="E54" s="51"/>
      <c r="F54" s="52"/>
      <c r="G54" s="51"/>
      <c r="H54" s="53" t="s">
        <v>336</v>
      </c>
      <c r="I54" s="53" t="s">
        <v>337</v>
      </c>
      <c r="J54" s="53">
        <v>0</v>
      </c>
      <c r="K54" s="54">
        <v>8</v>
      </c>
      <c r="L54" s="55"/>
      <c r="M54" s="55"/>
      <c r="N54" s="56"/>
      <c r="O54" s="57"/>
      <c r="P54" s="58"/>
      <c r="Q54" s="59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61"/>
      <c r="AG54" s="62"/>
      <c r="AH54" s="63"/>
      <c r="AI54" s="63"/>
      <c r="AJ54" s="64"/>
    </row>
    <row r="55" spans="2:36" ht="4.5" customHeight="1" thickBot="1">
      <c r="B55" s="620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  <c r="Y55" s="621"/>
      <c r="Z55" s="621"/>
      <c r="AA55" s="621"/>
      <c r="AB55" s="621"/>
      <c r="AC55" s="621"/>
      <c r="AD55" s="621"/>
      <c r="AE55" s="621"/>
      <c r="AF55" s="621"/>
      <c r="AG55" s="621"/>
      <c r="AH55" s="621"/>
      <c r="AI55" s="621"/>
      <c r="AJ55" s="622"/>
    </row>
    <row r="56" spans="2:36" ht="108" customHeight="1" thickBot="1">
      <c r="B56" s="37" t="s">
        <v>58</v>
      </c>
      <c r="C56" s="38" t="s">
        <v>92</v>
      </c>
      <c r="D56" s="38" t="s">
        <v>59</v>
      </c>
      <c r="E56" s="38" t="s">
        <v>91</v>
      </c>
      <c r="F56" s="38" t="s">
        <v>73</v>
      </c>
      <c r="G56" s="38" t="s">
        <v>74</v>
      </c>
      <c r="H56" s="39" t="s">
        <v>104</v>
      </c>
      <c r="I56" s="40" t="s">
        <v>93</v>
      </c>
      <c r="J56" s="38"/>
      <c r="K56" s="65"/>
      <c r="L56" s="65"/>
      <c r="M56" s="41"/>
      <c r="N56" s="42"/>
      <c r="O56" s="43">
        <f>SUM(O57:O57)</f>
        <v>0</v>
      </c>
      <c r="P56" s="44">
        <f>SUM(P57:P57)</f>
        <v>0</v>
      </c>
      <c r="Q56" s="45">
        <f aca="true" t="shared" si="19" ref="Q56:AD56">SUM(Q57:Q57)</f>
        <v>0</v>
      </c>
      <c r="R56" s="44">
        <f t="shared" si="19"/>
        <v>0</v>
      </c>
      <c r="S56" s="45">
        <f t="shared" si="19"/>
        <v>0</v>
      </c>
      <c r="T56" s="44">
        <f t="shared" si="19"/>
        <v>0</v>
      </c>
      <c r="U56" s="45">
        <f t="shared" si="19"/>
        <v>0</v>
      </c>
      <c r="V56" s="44">
        <f t="shared" si="19"/>
        <v>0</v>
      </c>
      <c r="W56" s="45">
        <f t="shared" si="19"/>
        <v>0</v>
      </c>
      <c r="X56" s="44">
        <f t="shared" si="19"/>
        <v>0</v>
      </c>
      <c r="Y56" s="45">
        <f t="shared" si="19"/>
        <v>0</v>
      </c>
      <c r="Z56" s="44">
        <f t="shared" si="19"/>
        <v>0</v>
      </c>
      <c r="AA56" s="45">
        <f t="shared" si="19"/>
        <v>0</v>
      </c>
      <c r="AB56" s="44">
        <f t="shared" si="19"/>
        <v>0</v>
      </c>
      <c r="AC56" s="45">
        <f t="shared" si="19"/>
        <v>0</v>
      </c>
      <c r="AD56" s="44">
        <f t="shared" si="19"/>
        <v>0</v>
      </c>
      <c r="AE56" s="45">
        <f>SUM(O56,Q56,S56,U56,W56,Y56,AA56,AC56)</f>
        <v>0</v>
      </c>
      <c r="AF56" s="44">
        <f>SUM(P56,R56,T56,V56,X56,Z56,AB56,AD56)</f>
        <v>0</v>
      </c>
      <c r="AG56" s="46">
        <f>SUM(AG57:AG57)</f>
        <v>0</v>
      </c>
      <c r="AH56" s="47"/>
      <c r="AI56" s="47"/>
      <c r="AJ56" s="48"/>
    </row>
    <row r="57" spans="2:36" ht="108" customHeight="1" thickBot="1">
      <c r="B57" s="49" t="s">
        <v>310</v>
      </c>
      <c r="C57" s="50"/>
      <c r="D57" s="51"/>
      <c r="E57" s="51"/>
      <c r="F57" s="66"/>
      <c r="G57" s="51"/>
      <c r="H57" s="67" t="s">
        <v>338</v>
      </c>
      <c r="I57" s="68" t="s">
        <v>337</v>
      </c>
      <c r="J57" s="53">
        <v>0</v>
      </c>
      <c r="K57" s="69">
        <v>20</v>
      </c>
      <c r="L57" s="70"/>
      <c r="M57" s="71"/>
      <c r="N57" s="72"/>
      <c r="O57" s="73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74"/>
      <c r="AH57" s="63"/>
      <c r="AI57" s="71"/>
      <c r="AJ57" s="75"/>
    </row>
    <row r="58" spans="2:36" ht="4.5" customHeight="1" thickBot="1">
      <c r="B58" s="620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1"/>
      <c r="AH58" s="621"/>
      <c r="AI58" s="621"/>
      <c r="AJ58" s="622"/>
    </row>
    <row r="59" spans="2:36" ht="108" customHeight="1" thickBot="1">
      <c r="B59" s="37" t="s">
        <v>58</v>
      </c>
      <c r="C59" s="38" t="s">
        <v>92</v>
      </c>
      <c r="D59" s="38" t="s">
        <v>59</v>
      </c>
      <c r="E59" s="38" t="s">
        <v>72</v>
      </c>
      <c r="F59" s="38" t="s">
        <v>73</v>
      </c>
      <c r="G59" s="38" t="s">
        <v>74</v>
      </c>
      <c r="H59" s="39" t="s">
        <v>104</v>
      </c>
      <c r="I59" s="40" t="s">
        <v>93</v>
      </c>
      <c r="J59" s="41"/>
      <c r="K59" s="41"/>
      <c r="L59" s="41"/>
      <c r="M59" s="41"/>
      <c r="N59" s="42"/>
      <c r="O59" s="43">
        <f>SUM(O60:O60)</f>
        <v>0</v>
      </c>
      <c r="P59" s="44">
        <f>SUM(P60:P60)</f>
        <v>0</v>
      </c>
      <c r="Q59" s="45">
        <f aca="true" t="shared" si="20" ref="Q59:AA59">SUM(Q60:Q60)</f>
        <v>0</v>
      </c>
      <c r="R59" s="44">
        <f t="shared" si="20"/>
        <v>0</v>
      </c>
      <c r="S59" s="45">
        <f t="shared" si="20"/>
        <v>0</v>
      </c>
      <c r="T59" s="44">
        <f t="shared" si="20"/>
        <v>0</v>
      </c>
      <c r="U59" s="45">
        <f t="shared" si="20"/>
        <v>0</v>
      </c>
      <c r="V59" s="44">
        <f t="shared" si="20"/>
        <v>0</v>
      </c>
      <c r="W59" s="45">
        <f t="shared" si="20"/>
        <v>0</v>
      </c>
      <c r="X59" s="44">
        <f t="shared" si="20"/>
        <v>0</v>
      </c>
      <c r="Y59" s="45">
        <f t="shared" si="20"/>
        <v>0</v>
      </c>
      <c r="Z59" s="44">
        <f t="shared" si="20"/>
        <v>0</v>
      </c>
      <c r="AA59" s="45">
        <f t="shared" si="20"/>
        <v>0</v>
      </c>
      <c r="AB59" s="44">
        <f>SUM(AB60:AB60)</f>
        <v>0</v>
      </c>
      <c r="AC59" s="45">
        <f>SUM(AC60:AC60)</f>
        <v>0</v>
      </c>
      <c r="AD59" s="44">
        <f>SUM(AD60:AD60)</f>
        <v>0</v>
      </c>
      <c r="AE59" s="45">
        <f>SUM(O59,Q59,S59,U59,W59,Y59,AA59,AC59)</f>
        <v>0</v>
      </c>
      <c r="AF59" s="44">
        <f>SUM(P59,R59,T59,V59,X59,Z59,AB59,AD59)</f>
        <v>0</v>
      </c>
      <c r="AG59" s="46">
        <f>SUM(AG60:AG60)</f>
        <v>0</v>
      </c>
      <c r="AH59" s="47"/>
      <c r="AI59" s="47"/>
      <c r="AJ59" s="48"/>
    </row>
    <row r="60" spans="2:36" ht="108" customHeight="1" thickBot="1">
      <c r="B60" s="49" t="s">
        <v>310</v>
      </c>
      <c r="C60" s="50"/>
      <c r="D60" s="51"/>
      <c r="E60" s="51"/>
      <c r="F60" s="52"/>
      <c r="G60" s="51"/>
      <c r="H60" s="53" t="s">
        <v>339</v>
      </c>
      <c r="I60" s="53" t="s">
        <v>340</v>
      </c>
      <c r="J60" s="53">
        <v>0</v>
      </c>
      <c r="K60" s="54">
        <v>4</v>
      </c>
      <c r="L60" s="55"/>
      <c r="M60" s="55"/>
      <c r="N60" s="56"/>
      <c r="O60" s="57"/>
      <c r="P60" s="58"/>
      <c r="Q60" s="59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61"/>
      <c r="AG60" s="62"/>
      <c r="AH60" s="63"/>
      <c r="AI60" s="63"/>
      <c r="AJ60" s="64"/>
    </row>
    <row r="61" spans="2:36" ht="4.5" customHeight="1" thickBot="1">
      <c r="B61" s="620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1"/>
      <c r="AH61" s="621"/>
      <c r="AI61" s="621"/>
      <c r="AJ61" s="622"/>
    </row>
    <row r="62" spans="2:36" ht="108" customHeight="1" thickBot="1">
      <c r="B62" s="37" t="s">
        <v>58</v>
      </c>
      <c r="C62" s="38" t="s">
        <v>92</v>
      </c>
      <c r="D62" s="38" t="s">
        <v>59</v>
      </c>
      <c r="E62" s="38" t="s">
        <v>91</v>
      </c>
      <c r="F62" s="38" t="s">
        <v>73</v>
      </c>
      <c r="G62" s="38" t="s">
        <v>74</v>
      </c>
      <c r="H62" s="39" t="s">
        <v>104</v>
      </c>
      <c r="I62" s="40" t="s">
        <v>93</v>
      </c>
      <c r="J62" s="38"/>
      <c r="K62" s="65"/>
      <c r="L62" s="65"/>
      <c r="M62" s="41"/>
      <c r="N62" s="42"/>
      <c r="O62" s="43">
        <f>SUM(O63:O63)</f>
        <v>0</v>
      </c>
      <c r="P62" s="44">
        <f>SUM(P63:P63)</f>
        <v>0</v>
      </c>
      <c r="Q62" s="45">
        <f aca="true" t="shared" si="21" ref="Q62:AD70">SUM(Q63:Q63)</f>
        <v>0</v>
      </c>
      <c r="R62" s="44">
        <f t="shared" si="21"/>
        <v>0</v>
      </c>
      <c r="S62" s="45">
        <f t="shared" si="21"/>
        <v>0</v>
      </c>
      <c r="T62" s="44">
        <f t="shared" si="21"/>
        <v>0</v>
      </c>
      <c r="U62" s="45">
        <f t="shared" si="21"/>
        <v>0</v>
      </c>
      <c r="V62" s="44">
        <f t="shared" si="21"/>
        <v>0</v>
      </c>
      <c r="W62" s="45">
        <f t="shared" si="21"/>
        <v>0</v>
      </c>
      <c r="X62" s="44">
        <f t="shared" si="21"/>
        <v>0</v>
      </c>
      <c r="Y62" s="45">
        <f t="shared" si="21"/>
        <v>0</v>
      </c>
      <c r="Z62" s="44">
        <f t="shared" si="21"/>
        <v>0</v>
      </c>
      <c r="AA62" s="45">
        <f t="shared" si="21"/>
        <v>0</v>
      </c>
      <c r="AB62" s="44">
        <f t="shared" si="21"/>
        <v>0</v>
      </c>
      <c r="AC62" s="45">
        <f t="shared" si="21"/>
        <v>0</v>
      </c>
      <c r="AD62" s="44">
        <f t="shared" si="21"/>
        <v>0</v>
      </c>
      <c r="AE62" s="45">
        <f>SUM(O62,Q62,S62,U62,W62,Y62,AA62,AC62)</f>
        <v>0</v>
      </c>
      <c r="AF62" s="44">
        <f>SUM(P62,R62,T62,V62,X62,Z62,AB62,AD62)</f>
        <v>0</v>
      </c>
      <c r="AG62" s="46">
        <f>SUM(AG63:AG63)</f>
        <v>0</v>
      </c>
      <c r="AH62" s="47"/>
      <c r="AI62" s="47"/>
      <c r="AJ62" s="48"/>
    </row>
    <row r="63" spans="2:36" ht="108" customHeight="1" thickBot="1">
      <c r="B63" s="49" t="s">
        <v>310</v>
      </c>
      <c r="C63" s="50"/>
      <c r="D63" s="51"/>
      <c r="E63" s="51"/>
      <c r="F63" s="66"/>
      <c r="G63" s="51"/>
      <c r="H63" s="67" t="s">
        <v>621</v>
      </c>
      <c r="I63" s="68" t="s">
        <v>622</v>
      </c>
      <c r="J63" s="53">
        <v>0</v>
      </c>
      <c r="K63" s="69">
        <v>1000</v>
      </c>
      <c r="L63" s="70"/>
      <c r="M63" s="71"/>
      <c r="N63" s="72"/>
      <c r="O63" s="73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74"/>
      <c r="AH63" s="63"/>
      <c r="AI63" s="71"/>
      <c r="AJ63" s="75"/>
    </row>
    <row r="64" spans="2:36" ht="108" customHeight="1" thickBot="1">
      <c r="B64" s="37" t="s">
        <v>58</v>
      </c>
      <c r="C64" s="38" t="s">
        <v>92</v>
      </c>
      <c r="D64" s="38" t="s">
        <v>59</v>
      </c>
      <c r="E64" s="38" t="s">
        <v>91</v>
      </c>
      <c r="F64" s="38" t="s">
        <v>73</v>
      </c>
      <c r="G64" s="38" t="s">
        <v>74</v>
      </c>
      <c r="H64" s="39" t="s">
        <v>104</v>
      </c>
      <c r="I64" s="40" t="s">
        <v>93</v>
      </c>
      <c r="J64" s="38"/>
      <c r="K64" s="65"/>
      <c r="L64" s="65"/>
      <c r="M64" s="41"/>
      <c r="N64" s="42"/>
      <c r="O64" s="43">
        <f>SUM(O65:O65)</f>
        <v>0</v>
      </c>
      <c r="P64" s="44">
        <f>SUM(P65:P65)</f>
        <v>0</v>
      </c>
      <c r="Q64" s="45">
        <f t="shared" si="21"/>
        <v>0</v>
      </c>
      <c r="R64" s="44">
        <f t="shared" si="21"/>
        <v>0</v>
      </c>
      <c r="S64" s="45">
        <f t="shared" si="21"/>
        <v>0</v>
      </c>
      <c r="T64" s="44">
        <f t="shared" si="21"/>
        <v>0</v>
      </c>
      <c r="U64" s="45">
        <f t="shared" si="21"/>
        <v>0</v>
      </c>
      <c r="V64" s="44">
        <f t="shared" si="21"/>
        <v>0</v>
      </c>
      <c r="W64" s="45">
        <f t="shared" si="21"/>
        <v>0</v>
      </c>
      <c r="X64" s="44">
        <f t="shared" si="21"/>
        <v>0</v>
      </c>
      <c r="Y64" s="45">
        <f t="shared" si="21"/>
        <v>0</v>
      </c>
      <c r="Z64" s="44">
        <f t="shared" si="21"/>
        <v>0</v>
      </c>
      <c r="AA64" s="45">
        <f t="shared" si="21"/>
        <v>0</v>
      </c>
      <c r="AB64" s="44">
        <f t="shared" si="21"/>
        <v>0</v>
      </c>
      <c r="AC64" s="45">
        <f t="shared" si="21"/>
        <v>0</v>
      </c>
      <c r="AD64" s="44">
        <f t="shared" si="21"/>
        <v>0</v>
      </c>
      <c r="AE64" s="45">
        <f>SUM(O64,Q64,S64,U64,W64,Y64,AA64,AC64)</f>
        <v>0</v>
      </c>
      <c r="AF64" s="44">
        <f>SUM(P64,R64,T64,V64,X64,Z64,AB64,AD64)</f>
        <v>0</v>
      </c>
      <c r="AG64" s="46">
        <f>SUM(AG65:AG65)</f>
        <v>0</v>
      </c>
      <c r="AH64" s="47"/>
      <c r="AI64" s="47"/>
      <c r="AJ64" s="48"/>
    </row>
    <row r="65" spans="2:36" ht="108" customHeight="1" thickBot="1">
      <c r="B65" s="49" t="s">
        <v>310</v>
      </c>
      <c r="C65" s="50"/>
      <c r="D65" s="51"/>
      <c r="E65" s="51"/>
      <c r="F65" s="66"/>
      <c r="G65" s="51"/>
      <c r="H65" s="67" t="s">
        <v>642</v>
      </c>
      <c r="I65" s="68" t="s">
        <v>643</v>
      </c>
      <c r="J65" s="53">
        <v>0</v>
      </c>
      <c r="K65" s="410">
        <v>1</v>
      </c>
      <c r="L65" s="70"/>
      <c r="M65" s="71"/>
      <c r="N65" s="72"/>
      <c r="O65" s="73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74"/>
      <c r="AH65" s="63"/>
      <c r="AI65" s="71"/>
      <c r="AJ65" s="75"/>
    </row>
    <row r="66" spans="2:36" ht="108" customHeight="1" thickBot="1">
      <c r="B66" s="37" t="s">
        <v>58</v>
      </c>
      <c r="C66" s="38" t="s">
        <v>92</v>
      </c>
      <c r="D66" s="38" t="s">
        <v>59</v>
      </c>
      <c r="E66" s="38" t="s">
        <v>91</v>
      </c>
      <c r="F66" s="38" t="s">
        <v>73</v>
      </c>
      <c r="G66" s="38" t="s">
        <v>74</v>
      </c>
      <c r="H66" s="39" t="s">
        <v>104</v>
      </c>
      <c r="I66" s="40" t="s">
        <v>93</v>
      </c>
      <c r="J66" s="38"/>
      <c r="K66" s="65"/>
      <c r="L66" s="65"/>
      <c r="M66" s="41"/>
      <c r="N66" s="42"/>
      <c r="O66" s="43">
        <f>SUM(O67:O67)</f>
        <v>0</v>
      </c>
      <c r="P66" s="44">
        <f>SUM(P67:P67)</f>
        <v>0</v>
      </c>
      <c r="Q66" s="45">
        <f t="shared" si="21"/>
        <v>0</v>
      </c>
      <c r="R66" s="44">
        <f t="shared" si="21"/>
        <v>0</v>
      </c>
      <c r="S66" s="45">
        <f t="shared" si="21"/>
        <v>0</v>
      </c>
      <c r="T66" s="44">
        <f t="shared" si="21"/>
        <v>0</v>
      </c>
      <c r="U66" s="45">
        <f t="shared" si="21"/>
        <v>0</v>
      </c>
      <c r="V66" s="44">
        <f t="shared" si="21"/>
        <v>0</v>
      </c>
      <c r="W66" s="45">
        <f t="shared" si="21"/>
        <v>0</v>
      </c>
      <c r="X66" s="44">
        <f t="shared" si="21"/>
        <v>0</v>
      </c>
      <c r="Y66" s="45">
        <f t="shared" si="21"/>
        <v>0</v>
      </c>
      <c r="Z66" s="44">
        <f t="shared" si="21"/>
        <v>0</v>
      </c>
      <c r="AA66" s="45">
        <f t="shared" si="21"/>
        <v>0</v>
      </c>
      <c r="AB66" s="44">
        <f t="shared" si="21"/>
        <v>0</v>
      </c>
      <c r="AC66" s="45">
        <f t="shared" si="21"/>
        <v>0</v>
      </c>
      <c r="AD66" s="44">
        <f t="shared" si="21"/>
        <v>0</v>
      </c>
      <c r="AE66" s="45">
        <f>SUM(O66,Q66,S66,U66,W66,Y66,AA66,AC66)</f>
        <v>0</v>
      </c>
      <c r="AF66" s="44">
        <f>SUM(P66,R66,T66,V66,X66,Z66,AB66,AD66)</f>
        <v>0</v>
      </c>
      <c r="AG66" s="46">
        <f>SUM(AG67:AG67)</f>
        <v>0</v>
      </c>
      <c r="AH66" s="47"/>
      <c r="AI66" s="47"/>
      <c r="AJ66" s="48"/>
    </row>
    <row r="67" spans="2:36" ht="108" customHeight="1" thickBot="1">
      <c r="B67" s="49" t="s">
        <v>310</v>
      </c>
      <c r="C67" s="50"/>
      <c r="D67" s="51"/>
      <c r="E67" s="51"/>
      <c r="F67" s="66"/>
      <c r="G67" s="51"/>
      <c r="H67" s="67" t="s">
        <v>341</v>
      </c>
      <c r="I67" s="68" t="s">
        <v>342</v>
      </c>
      <c r="J67" s="53">
        <v>0</v>
      </c>
      <c r="K67" s="69">
        <v>4</v>
      </c>
      <c r="L67" s="70"/>
      <c r="M67" s="71"/>
      <c r="N67" s="72"/>
      <c r="O67" s="73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74"/>
      <c r="AH67" s="63"/>
      <c r="AI67" s="71"/>
      <c r="AJ67" s="75"/>
    </row>
    <row r="68" spans="2:36" ht="108" customHeight="1" thickBot="1">
      <c r="B68" s="37" t="s">
        <v>58</v>
      </c>
      <c r="C68" s="38" t="s">
        <v>92</v>
      </c>
      <c r="D68" s="38" t="s">
        <v>59</v>
      </c>
      <c r="E68" s="38" t="s">
        <v>91</v>
      </c>
      <c r="F68" s="38" t="s">
        <v>73</v>
      </c>
      <c r="G68" s="38" t="s">
        <v>74</v>
      </c>
      <c r="H68" s="39" t="s">
        <v>104</v>
      </c>
      <c r="I68" s="40" t="s">
        <v>93</v>
      </c>
      <c r="J68" s="38"/>
      <c r="K68" s="65"/>
      <c r="L68" s="65"/>
      <c r="M68" s="41"/>
      <c r="N68" s="42"/>
      <c r="O68" s="43">
        <f>SUM(O69:O69)</f>
        <v>0</v>
      </c>
      <c r="P68" s="44">
        <f>SUM(P69:P69)</f>
        <v>0</v>
      </c>
      <c r="Q68" s="45">
        <f t="shared" si="21"/>
        <v>0</v>
      </c>
      <c r="R68" s="44">
        <f t="shared" si="21"/>
        <v>0</v>
      </c>
      <c r="S68" s="45">
        <f t="shared" si="21"/>
        <v>0</v>
      </c>
      <c r="T68" s="44">
        <f t="shared" si="21"/>
        <v>0</v>
      </c>
      <c r="U68" s="45">
        <f t="shared" si="21"/>
        <v>0</v>
      </c>
      <c r="V68" s="44">
        <f t="shared" si="21"/>
        <v>0</v>
      </c>
      <c r="W68" s="45">
        <f t="shared" si="21"/>
        <v>0</v>
      </c>
      <c r="X68" s="44">
        <f t="shared" si="21"/>
        <v>0</v>
      </c>
      <c r="Y68" s="45">
        <f t="shared" si="21"/>
        <v>0</v>
      </c>
      <c r="Z68" s="44">
        <f t="shared" si="21"/>
        <v>0</v>
      </c>
      <c r="AA68" s="45">
        <f t="shared" si="21"/>
        <v>0</v>
      </c>
      <c r="AB68" s="44">
        <f t="shared" si="21"/>
        <v>0</v>
      </c>
      <c r="AC68" s="45">
        <f t="shared" si="21"/>
        <v>0</v>
      </c>
      <c r="AD68" s="44">
        <f t="shared" si="21"/>
        <v>0</v>
      </c>
      <c r="AE68" s="45">
        <f>SUM(O68,Q68,S68,U68,W68,Y68,AA68,AC68)</f>
        <v>0</v>
      </c>
      <c r="AF68" s="44">
        <f>SUM(P68,R68,T68,V68,X68,Z68,AB68,AD68)</f>
        <v>0</v>
      </c>
      <c r="AG68" s="46">
        <f>SUM(AG69:AG69)</f>
        <v>0</v>
      </c>
      <c r="AH68" s="47"/>
      <c r="AI68" s="47"/>
      <c r="AJ68" s="48"/>
    </row>
    <row r="69" spans="2:36" ht="108" customHeight="1" thickBot="1">
      <c r="B69" s="49" t="s">
        <v>310</v>
      </c>
      <c r="C69" s="50"/>
      <c r="D69" s="51"/>
      <c r="E69" s="51"/>
      <c r="F69" s="66"/>
      <c r="G69" s="51"/>
      <c r="H69" s="67" t="s">
        <v>343</v>
      </c>
      <c r="I69" s="68" t="s">
        <v>344</v>
      </c>
      <c r="J69" s="53">
        <v>0</v>
      </c>
      <c r="K69" s="69">
        <v>20</v>
      </c>
      <c r="L69" s="70"/>
      <c r="M69" s="71"/>
      <c r="N69" s="72"/>
      <c r="O69" s="73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74"/>
      <c r="AH69" s="63"/>
      <c r="AI69" s="71"/>
      <c r="AJ69" s="75"/>
    </row>
    <row r="70" spans="2:36" ht="108" customHeight="1" thickBot="1">
      <c r="B70" s="37" t="s">
        <v>58</v>
      </c>
      <c r="C70" s="38" t="s">
        <v>92</v>
      </c>
      <c r="D70" s="38" t="s">
        <v>59</v>
      </c>
      <c r="E70" s="38" t="s">
        <v>91</v>
      </c>
      <c r="F70" s="38" t="s">
        <v>73</v>
      </c>
      <c r="G70" s="38" t="s">
        <v>74</v>
      </c>
      <c r="H70" s="39" t="s">
        <v>104</v>
      </c>
      <c r="I70" s="40" t="s">
        <v>93</v>
      </c>
      <c r="J70" s="38"/>
      <c r="K70" s="65"/>
      <c r="L70" s="65"/>
      <c r="M70" s="41"/>
      <c r="N70" s="42"/>
      <c r="O70" s="43">
        <f>SUM(O71:O71)</f>
        <v>0</v>
      </c>
      <c r="P70" s="44">
        <f>SUM(P71:P71)</f>
        <v>0</v>
      </c>
      <c r="Q70" s="45">
        <f t="shared" si="21"/>
        <v>0</v>
      </c>
      <c r="R70" s="44">
        <f t="shared" si="21"/>
        <v>0</v>
      </c>
      <c r="S70" s="45">
        <f t="shared" si="21"/>
        <v>0</v>
      </c>
      <c r="T70" s="44">
        <f t="shared" si="21"/>
        <v>0</v>
      </c>
      <c r="U70" s="45">
        <f t="shared" si="21"/>
        <v>0</v>
      </c>
      <c r="V70" s="44">
        <f t="shared" si="21"/>
        <v>0</v>
      </c>
      <c r="W70" s="45">
        <f t="shared" si="21"/>
        <v>0</v>
      </c>
      <c r="X70" s="44">
        <f t="shared" si="21"/>
        <v>0</v>
      </c>
      <c r="Y70" s="45">
        <f t="shared" si="21"/>
        <v>0</v>
      </c>
      <c r="Z70" s="44">
        <f t="shared" si="21"/>
        <v>0</v>
      </c>
      <c r="AA70" s="45">
        <f t="shared" si="21"/>
        <v>0</v>
      </c>
      <c r="AB70" s="44">
        <f t="shared" si="21"/>
        <v>0</v>
      </c>
      <c r="AC70" s="45">
        <f t="shared" si="21"/>
        <v>0</v>
      </c>
      <c r="AD70" s="44">
        <f t="shared" si="21"/>
        <v>0</v>
      </c>
      <c r="AE70" s="45">
        <f>SUM(O70,Q70,S70,U70,W70,Y70,AA70,AC70)</f>
        <v>0</v>
      </c>
      <c r="AF70" s="44">
        <f>SUM(P70,R70,T70,V70,X70,Z70,AB70,AD70)</f>
        <v>0</v>
      </c>
      <c r="AG70" s="46">
        <f>SUM(AG71:AG71)</f>
        <v>0</v>
      </c>
      <c r="AH70" s="47"/>
      <c r="AI70" s="47"/>
      <c r="AJ70" s="48"/>
    </row>
    <row r="71" spans="2:36" ht="108" customHeight="1" thickBot="1">
      <c r="B71" s="49" t="s">
        <v>306</v>
      </c>
      <c r="C71" s="50"/>
      <c r="D71" s="51"/>
      <c r="E71" s="51"/>
      <c r="F71" s="66"/>
      <c r="G71" s="51"/>
      <c r="H71" s="67" t="s">
        <v>345</v>
      </c>
      <c r="I71" s="68" t="s">
        <v>346</v>
      </c>
      <c r="J71" s="53">
        <v>0</v>
      </c>
      <c r="K71" s="69">
        <v>2</v>
      </c>
      <c r="L71" s="70"/>
      <c r="M71" s="71"/>
      <c r="N71" s="72"/>
      <c r="O71" s="73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74"/>
      <c r="AH71" s="63"/>
      <c r="AI71" s="71"/>
      <c r="AJ71" s="75"/>
    </row>
    <row r="72" spans="2:36" ht="80.25" customHeight="1" thickBot="1">
      <c r="B72" s="620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  <c r="Y72" s="621"/>
      <c r="Z72" s="621"/>
      <c r="AA72" s="621"/>
      <c r="AB72" s="621"/>
      <c r="AC72" s="621"/>
      <c r="AD72" s="621"/>
      <c r="AE72" s="621"/>
      <c r="AF72" s="621"/>
      <c r="AG72" s="621"/>
      <c r="AH72" s="621"/>
      <c r="AI72" s="621"/>
      <c r="AJ72" s="622"/>
    </row>
  </sheetData>
  <sheetProtection/>
  <mergeCells count="70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30:D30"/>
    <mergeCell ref="F30:N30"/>
    <mergeCell ref="O30:AF30"/>
    <mergeCell ref="AG30:AJ30"/>
    <mergeCell ref="B31:B32"/>
    <mergeCell ref="C31:H32"/>
    <mergeCell ref="I31:I32"/>
    <mergeCell ref="J31:J32"/>
    <mergeCell ref="K31:K32"/>
    <mergeCell ref="AC31:AD31"/>
    <mergeCell ref="AE31:AF31"/>
    <mergeCell ref="L31:L32"/>
    <mergeCell ref="M31:M32"/>
    <mergeCell ref="N31:N32"/>
    <mergeCell ref="O31:P31"/>
    <mergeCell ref="Q31:R31"/>
    <mergeCell ref="S31:T31"/>
    <mergeCell ref="AG31:AG32"/>
    <mergeCell ref="AH31:AH32"/>
    <mergeCell ref="AI31:AI32"/>
    <mergeCell ref="AJ31:AJ32"/>
    <mergeCell ref="C33:H33"/>
    <mergeCell ref="B34:AJ34"/>
    <mergeCell ref="U31:V31"/>
    <mergeCell ref="W31:X31"/>
    <mergeCell ref="Y31:Z31"/>
    <mergeCell ref="AA31:AB31"/>
    <mergeCell ref="B55:AJ55"/>
    <mergeCell ref="B58:AJ58"/>
    <mergeCell ref="B61:AJ61"/>
    <mergeCell ref="B72:AJ72"/>
    <mergeCell ref="B37:AJ37"/>
    <mergeCell ref="B40:AJ40"/>
    <mergeCell ref="B43:AJ43"/>
    <mergeCell ref="B46:AJ46"/>
    <mergeCell ref="B49:AJ49"/>
    <mergeCell ref="B52:AJ5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rgb="FF00B0F0"/>
  </sheetPr>
  <dimension ref="B1:AK34"/>
  <sheetViews>
    <sheetView zoomScale="85" zoomScaleNormal="85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19.140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23.7109375" style="80" customWidth="1"/>
    <col min="9" max="9" width="21.0039062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781</v>
      </c>
      <c r="C2" s="666"/>
      <c r="D2" s="666"/>
      <c r="E2" s="666"/>
      <c r="F2" s="666"/>
      <c r="G2" s="666"/>
      <c r="H2" s="667"/>
      <c r="I2" s="668" t="s">
        <v>807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808</v>
      </c>
      <c r="C3" s="657"/>
      <c r="D3" s="658"/>
      <c r="E3" s="399"/>
      <c r="F3" s="657" t="s">
        <v>790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670</v>
      </c>
      <c r="D6" s="630"/>
      <c r="E6" s="630"/>
      <c r="F6" s="630"/>
      <c r="G6" s="630"/>
      <c r="H6" s="630"/>
      <c r="I6" s="26" t="s">
        <v>671</v>
      </c>
      <c r="J6" s="27">
        <v>0</v>
      </c>
      <c r="K6" s="28">
        <v>400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669</v>
      </c>
      <c r="C9" s="50"/>
      <c r="D9" s="51"/>
      <c r="E9" s="51"/>
      <c r="F9" s="52"/>
      <c r="G9" s="51"/>
      <c r="H9" s="53" t="s">
        <v>644</v>
      </c>
      <c r="I9" s="53" t="s">
        <v>645</v>
      </c>
      <c r="J9" s="53">
        <v>0</v>
      </c>
      <c r="K9" s="407">
        <v>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669</v>
      </c>
      <c r="C12" s="50"/>
      <c r="D12" s="51"/>
      <c r="E12" s="51"/>
      <c r="F12" s="66"/>
      <c r="G12" s="51"/>
      <c r="H12" s="67" t="s">
        <v>672</v>
      </c>
      <c r="I12" s="68" t="s">
        <v>673</v>
      </c>
      <c r="J12" s="53">
        <v>0</v>
      </c>
      <c r="K12" s="410">
        <v>1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72</v>
      </c>
      <c r="F13" s="38" t="s">
        <v>73</v>
      </c>
      <c r="G13" s="38" t="s">
        <v>74</v>
      </c>
      <c r="H13" s="39" t="s">
        <v>104</v>
      </c>
      <c r="I13" s="40" t="s">
        <v>93</v>
      </c>
      <c r="J13" s="41"/>
      <c r="K13" s="41"/>
      <c r="L13" s="41"/>
      <c r="M13" s="41"/>
      <c r="N13" s="42"/>
      <c r="O13" s="43">
        <f>SUM(O14:O14)</f>
        <v>0</v>
      </c>
      <c r="P13" s="44">
        <f>SUM(P14:P14)</f>
        <v>0</v>
      </c>
      <c r="Q13" s="45">
        <f aca="true" t="shared" si="3" ref="Q13:AD13">SUM(Q14:Q14)</f>
        <v>0</v>
      </c>
      <c r="R13" s="44">
        <f t="shared" si="3"/>
        <v>0</v>
      </c>
      <c r="S13" s="45">
        <f t="shared" si="3"/>
        <v>0</v>
      </c>
      <c r="T13" s="44">
        <f t="shared" si="3"/>
        <v>0</v>
      </c>
      <c r="U13" s="45">
        <f t="shared" si="3"/>
        <v>0</v>
      </c>
      <c r="V13" s="44">
        <f t="shared" si="3"/>
        <v>0</v>
      </c>
      <c r="W13" s="45">
        <f t="shared" si="3"/>
        <v>0</v>
      </c>
      <c r="X13" s="44">
        <f t="shared" si="3"/>
        <v>0</v>
      </c>
      <c r="Y13" s="45">
        <f t="shared" si="3"/>
        <v>0</v>
      </c>
      <c r="Z13" s="44">
        <f t="shared" si="3"/>
        <v>0</v>
      </c>
      <c r="AA13" s="45">
        <f t="shared" si="3"/>
        <v>0</v>
      </c>
      <c r="AB13" s="44">
        <f>SUM(AB14:AB14)</f>
        <v>0</v>
      </c>
      <c r="AC13" s="45">
        <f t="shared" si="3"/>
        <v>0</v>
      </c>
      <c r="AD13" s="44">
        <f t="shared" si="3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6" ht="108" customHeight="1" thickBot="1">
      <c r="B14" s="49" t="s">
        <v>669</v>
      </c>
      <c r="C14" s="50"/>
      <c r="D14" s="51"/>
      <c r="E14" s="51"/>
      <c r="F14" s="52"/>
      <c r="G14" s="51"/>
      <c r="H14" s="53" t="s">
        <v>704</v>
      </c>
      <c r="I14" s="53" t="s">
        <v>437</v>
      </c>
      <c r="J14" s="53">
        <v>3</v>
      </c>
      <c r="K14" s="54">
        <v>6</v>
      </c>
      <c r="L14" s="55"/>
      <c r="M14" s="55"/>
      <c r="N14" s="56"/>
      <c r="O14" s="57"/>
      <c r="P14" s="58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2"/>
      <c r="AH14" s="63"/>
      <c r="AI14" s="63"/>
      <c r="AJ14" s="64"/>
    </row>
    <row r="15" spans="2:36" ht="4.5" customHeight="1" thickBot="1">
      <c r="B15" s="620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2"/>
    </row>
    <row r="16" spans="2:36" ht="108" customHeight="1" thickBot="1">
      <c r="B16" s="37" t="s">
        <v>58</v>
      </c>
      <c r="C16" s="38" t="s">
        <v>92</v>
      </c>
      <c r="D16" s="38" t="s">
        <v>59</v>
      </c>
      <c r="E16" s="38" t="s">
        <v>91</v>
      </c>
      <c r="F16" s="38" t="s">
        <v>73</v>
      </c>
      <c r="G16" s="38" t="s">
        <v>74</v>
      </c>
      <c r="H16" s="39" t="s">
        <v>104</v>
      </c>
      <c r="I16" s="40" t="s">
        <v>93</v>
      </c>
      <c r="J16" s="38"/>
      <c r="K16" s="65"/>
      <c r="L16" s="65"/>
      <c r="M16" s="41"/>
      <c r="N16" s="42"/>
      <c r="O16" s="43">
        <f>SUM(O17:O17)</f>
        <v>0</v>
      </c>
      <c r="P16" s="44">
        <f>SUM(P17:P17)</f>
        <v>0</v>
      </c>
      <c r="Q16" s="45">
        <f aca="true" t="shared" si="4" ref="Q16:AD18">SUM(Q17:Q17)</f>
        <v>0</v>
      </c>
      <c r="R16" s="44">
        <f t="shared" si="4"/>
        <v>0</v>
      </c>
      <c r="S16" s="45">
        <f t="shared" si="4"/>
        <v>0</v>
      </c>
      <c r="T16" s="44">
        <f t="shared" si="4"/>
        <v>0</v>
      </c>
      <c r="U16" s="45">
        <f t="shared" si="4"/>
        <v>0</v>
      </c>
      <c r="V16" s="44">
        <f t="shared" si="4"/>
        <v>0</v>
      </c>
      <c r="W16" s="45">
        <f t="shared" si="4"/>
        <v>0</v>
      </c>
      <c r="X16" s="44">
        <f t="shared" si="4"/>
        <v>0</v>
      </c>
      <c r="Y16" s="45">
        <f t="shared" si="4"/>
        <v>0</v>
      </c>
      <c r="Z16" s="44">
        <f t="shared" si="4"/>
        <v>0</v>
      </c>
      <c r="AA16" s="45">
        <f t="shared" si="4"/>
        <v>0</v>
      </c>
      <c r="AB16" s="44">
        <f t="shared" si="4"/>
        <v>0</v>
      </c>
      <c r="AC16" s="45">
        <f t="shared" si="4"/>
        <v>0</v>
      </c>
      <c r="AD16" s="44">
        <f t="shared" si="4"/>
        <v>0</v>
      </c>
      <c r="AE16" s="45">
        <f>SUM(O16,Q16,S16,U16,W16,Y16,AA16,AC16)</f>
        <v>0</v>
      </c>
      <c r="AF16" s="44">
        <f>SUM(P16,R16,T16,V16,X16,Z16,AB16,AD16)</f>
        <v>0</v>
      </c>
      <c r="AG16" s="46">
        <f>SUM(AG17:AG17)</f>
        <v>0</v>
      </c>
      <c r="AH16" s="47"/>
      <c r="AI16" s="47"/>
      <c r="AJ16" s="48"/>
    </row>
    <row r="17" spans="2:37" ht="108" customHeight="1" thickBot="1">
      <c r="B17" s="49" t="s">
        <v>669</v>
      </c>
      <c r="C17" s="50"/>
      <c r="D17" s="51"/>
      <c r="E17" s="51"/>
      <c r="F17" s="66"/>
      <c r="G17" s="51"/>
      <c r="H17" s="67" t="s">
        <v>724</v>
      </c>
      <c r="I17" s="68" t="s">
        <v>645</v>
      </c>
      <c r="J17" s="53">
        <v>0</v>
      </c>
      <c r="K17" s="410">
        <v>1</v>
      </c>
      <c r="L17" s="70"/>
      <c r="M17" s="71"/>
      <c r="N17" s="72"/>
      <c r="O17" s="73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74"/>
      <c r="AH17" s="63"/>
      <c r="AI17" s="71"/>
      <c r="AJ17" s="75"/>
      <c r="AK17" s="76"/>
    </row>
    <row r="18" spans="2:36" ht="108" customHeight="1" thickBot="1">
      <c r="B18" s="37" t="s">
        <v>58</v>
      </c>
      <c r="C18" s="38" t="s">
        <v>92</v>
      </c>
      <c r="D18" s="38" t="s">
        <v>59</v>
      </c>
      <c r="E18" s="38" t="s">
        <v>91</v>
      </c>
      <c r="F18" s="38" t="s">
        <v>73</v>
      </c>
      <c r="G18" s="38" t="s">
        <v>74</v>
      </c>
      <c r="H18" s="39" t="s">
        <v>104</v>
      </c>
      <c r="I18" s="40" t="s">
        <v>93</v>
      </c>
      <c r="J18" s="38"/>
      <c r="K18" s="65"/>
      <c r="L18" s="65"/>
      <c r="M18" s="41"/>
      <c r="N18" s="42"/>
      <c r="O18" s="43">
        <f>SUM(O19:O19)</f>
        <v>0</v>
      </c>
      <c r="P18" s="44">
        <f>SUM(P19:P19)</f>
        <v>0</v>
      </c>
      <c r="Q18" s="45">
        <f t="shared" si="4"/>
        <v>0</v>
      </c>
      <c r="R18" s="44">
        <f t="shared" si="4"/>
        <v>0</v>
      </c>
      <c r="S18" s="45">
        <f t="shared" si="4"/>
        <v>0</v>
      </c>
      <c r="T18" s="44">
        <f t="shared" si="4"/>
        <v>0</v>
      </c>
      <c r="U18" s="45">
        <f t="shared" si="4"/>
        <v>0</v>
      </c>
      <c r="V18" s="44">
        <f t="shared" si="4"/>
        <v>0</v>
      </c>
      <c r="W18" s="45">
        <f t="shared" si="4"/>
        <v>0</v>
      </c>
      <c r="X18" s="44">
        <f t="shared" si="4"/>
        <v>0</v>
      </c>
      <c r="Y18" s="45">
        <f t="shared" si="4"/>
        <v>0</v>
      </c>
      <c r="Z18" s="44">
        <f t="shared" si="4"/>
        <v>0</v>
      </c>
      <c r="AA18" s="45">
        <f t="shared" si="4"/>
        <v>0</v>
      </c>
      <c r="AB18" s="44">
        <f t="shared" si="4"/>
        <v>0</v>
      </c>
      <c r="AC18" s="45">
        <f t="shared" si="4"/>
        <v>0</v>
      </c>
      <c r="AD18" s="44">
        <f t="shared" si="4"/>
        <v>0</v>
      </c>
      <c r="AE18" s="45">
        <f>SUM(O18,Q18,S18,U18,W18,Y18,AA18,AC18)</f>
        <v>0</v>
      </c>
      <c r="AF18" s="44">
        <f>SUM(P18,R18,T18,V18,X18,Z18,AB18,AD18)</f>
        <v>0</v>
      </c>
      <c r="AG18" s="46">
        <f>SUM(AG19:AG19)</f>
        <v>0</v>
      </c>
      <c r="AH18" s="47"/>
      <c r="AI18" s="47"/>
      <c r="AJ18" s="48"/>
    </row>
    <row r="19" spans="2:37" ht="108" customHeight="1" thickBot="1">
      <c r="B19" s="49" t="s">
        <v>669</v>
      </c>
      <c r="C19" s="50"/>
      <c r="D19" s="51"/>
      <c r="E19" s="51"/>
      <c r="F19" s="66"/>
      <c r="G19" s="51"/>
      <c r="H19" s="67" t="s">
        <v>674</v>
      </c>
      <c r="I19" s="68" t="s">
        <v>675</v>
      </c>
      <c r="J19" s="53">
        <v>0</v>
      </c>
      <c r="K19" s="410">
        <v>1</v>
      </c>
      <c r="L19" s="70"/>
      <c r="M19" s="71"/>
      <c r="N19" s="72"/>
      <c r="O19" s="73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74"/>
      <c r="AH19" s="63"/>
      <c r="AI19" s="71"/>
      <c r="AJ19" s="75"/>
      <c r="AK19" s="76"/>
    </row>
    <row r="20" spans="2:37" ht="48.75" customHeight="1" thickBot="1">
      <c r="B20" s="620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2"/>
      <c r="AK20" s="76"/>
    </row>
    <row r="21" spans="2:36" ht="35.25" customHeight="1" thickBot="1">
      <c r="B21" s="656" t="s">
        <v>808</v>
      </c>
      <c r="C21" s="657"/>
      <c r="D21" s="658"/>
      <c r="E21" s="399"/>
      <c r="F21" s="657" t="s">
        <v>800</v>
      </c>
      <c r="G21" s="657"/>
      <c r="H21" s="657"/>
      <c r="I21" s="657"/>
      <c r="J21" s="657"/>
      <c r="K21" s="657"/>
      <c r="L21" s="657"/>
      <c r="M21" s="657"/>
      <c r="N21" s="658"/>
      <c r="O21" s="659" t="s">
        <v>45</v>
      </c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1"/>
      <c r="AG21" s="662" t="s">
        <v>46</v>
      </c>
      <c r="AH21" s="663"/>
      <c r="AI21" s="663"/>
      <c r="AJ21" s="664"/>
    </row>
    <row r="22" spans="2:36" ht="35.25" customHeight="1">
      <c r="B22" s="644" t="s">
        <v>61</v>
      </c>
      <c r="C22" s="646" t="s">
        <v>47</v>
      </c>
      <c r="D22" s="647"/>
      <c r="E22" s="647"/>
      <c r="F22" s="647"/>
      <c r="G22" s="647"/>
      <c r="H22" s="647"/>
      <c r="I22" s="650" t="s">
        <v>48</v>
      </c>
      <c r="J22" s="652" t="s">
        <v>62</v>
      </c>
      <c r="K22" s="652" t="s">
        <v>49</v>
      </c>
      <c r="L22" s="654" t="s">
        <v>103</v>
      </c>
      <c r="M22" s="639" t="s">
        <v>63</v>
      </c>
      <c r="N22" s="641" t="s">
        <v>64</v>
      </c>
      <c r="O22" s="643" t="s">
        <v>94</v>
      </c>
      <c r="P22" s="635"/>
      <c r="Q22" s="634" t="s">
        <v>95</v>
      </c>
      <c r="R22" s="635"/>
      <c r="S22" s="634" t="s">
        <v>96</v>
      </c>
      <c r="T22" s="635"/>
      <c r="U22" s="634" t="s">
        <v>52</v>
      </c>
      <c r="V22" s="635"/>
      <c r="W22" s="634" t="s">
        <v>51</v>
      </c>
      <c r="X22" s="635"/>
      <c r="Y22" s="634" t="s">
        <v>97</v>
      </c>
      <c r="Z22" s="635"/>
      <c r="AA22" s="634" t="s">
        <v>50</v>
      </c>
      <c r="AB22" s="635"/>
      <c r="AC22" s="634" t="s">
        <v>53</v>
      </c>
      <c r="AD22" s="635"/>
      <c r="AE22" s="634" t="s">
        <v>54</v>
      </c>
      <c r="AF22" s="636"/>
      <c r="AG22" s="637" t="s">
        <v>55</v>
      </c>
      <c r="AH22" s="623" t="s">
        <v>56</v>
      </c>
      <c r="AI22" s="625" t="s">
        <v>57</v>
      </c>
      <c r="AJ22" s="627" t="s">
        <v>65</v>
      </c>
    </row>
    <row r="23" spans="2:36" ht="81" customHeight="1" thickBot="1">
      <c r="B23" s="645"/>
      <c r="C23" s="648"/>
      <c r="D23" s="649"/>
      <c r="E23" s="649"/>
      <c r="F23" s="649"/>
      <c r="G23" s="649"/>
      <c r="H23" s="649"/>
      <c r="I23" s="651"/>
      <c r="J23" s="653" t="s">
        <v>62</v>
      </c>
      <c r="K23" s="653"/>
      <c r="L23" s="655"/>
      <c r="M23" s="640"/>
      <c r="N23" s="642"/>
      <c r="O23" s="21" t="s">
        <v>66</v>
      </c>
      <c r="P23" s="22" t="s">
        <v>67</v>
      </c>
      <c r="Q23" s="23" t="s">
        <v>66</v>
      </c>
      <c r="R23" s="22" t="s">
        <v>67</v>
      </c>
      <c r="S23" s="23" t="s">
        <v>66</v>
      </c>
      <c r="T23" s="22" t="s">
        <v>67</v>
      </c>
      <c r="U23" s="23" t="s">
        <v>66</v>
      </c>
      <c r="V23" s="22" t="s">
        <v>67</v>
      </c>
      <c r="W23" s="23" t="s">
        <v>66</v>
      </c>
      <c r="X23" s="22" t="s">
        <v>67</v>
      </c>
      <c r="Y23" s="23" t="s">
        <v>66</v>
      </c>
      <c r="Z23" s="22" t="s">
        <v>67</v>
      </c>
      <c r="AA23" s="23" t="s">
        <v>66</v>
      </c>
      <c r="AB23" s="22" t="s">
        <v>68</v>
      </c>
      <c r="AC23" s="23" t="s">
        <v>66</v>
      </c>
      <c r="AD23" s="22" t="s">
        <v>68</v>
      </c>
      <c r="AE23" s="23" t="s">
        <v>66</v>
      </c>
      <c r="AF23" s="24" t="s">
        <v>68</v>
      </c>
      <c r="AG23" s="638"/>
      <c r="AH23" s="624"/>
      <c r="AI23" s="626"/>
      <c r="AJ23" s="628"/>
    </row>
    <row r="24" spans="2:36" ht="108" customHeight="1" thickBot="1">
      <c r="B24" s="25" t="s">
        <v>69</v>
      </c>
      <c r="C24" s="629" t="s">
        <v>690</v>
      </c>
      <c r="D24" s="630"/>
      <c r="E24" s="630"/>
      <c r="F24" s="630"/>
      <c r="G24" s="630"/>
      <c r="H24" s="630"/>
      <c r="I24" s="26" t="s">
        <v>689</v>
      </c>
      <c r="J24" s="403">
        <v>0.45</v>
      </c>
      <c r="K24" s="404">
        <v>1</v>
      </c>
      <c r="L24" s="28"/>
      <c r="M24" s="29"/>
      <c r="N24" s="30"/>
      <c r="O24" s="77" t="e">
        <f>SUM(O26+O29+O32,#REF!,#REF!,#REF!,#REF!,#REF!,#REF!,#REF!)</f>
        <v>#REF!</v>
      </c>
      <c r="P24" s="78" t="e">
        <f>SUM(P26+P29+P32,#REF!,#REF!,#REF!,#REF!,#REF!,#REF!,#REF!)</f>
        <v>#REF!</v>
      </c>
      <c r="Q24" s="78" t="e">
        <f>SUM(Q26+Q29+Q32,#REF!,#REF!,#REF!,#REF!,#REF!,#REF!,#REF!)</f>
        <v>#REF!</v>
      </c>
      <c r="R24" s="78" t="e">
        <f>SUM(R26+R29+R32,#REF!,#REF!,#REF!,#REF!,#REF!,#REF!,#REF!)</f>
        <v>#REF!</v>
      </c>
      <c r="S24" s="78" t="e">
        <f>SUM(S26+S29+S32,#REF!,#REF!,#REF!,#REF!,#REF!,#REF!,#REF!)</f>
        <v>#REF!</v>
      </c>
      <c r="T24" s="78" t="e">
        <f>SUM(T26+T29+T32,#REF!,#REF!,#REF!,#REF!,#REF!,#REF!,#REF!)</f>
        <v>#REF!</v>
      </c>
      <c r="U24" s="78" t="e">
        <f>SUM(U26+U29+U32,#REF!,#REF!,#REF!,#REF!,#REF!,#REF!,#REF!)</f>
        <v>#REF!</v>
      </c>
      <c r="V24" s="78" t="e">
        <f>SUM(V26+V29+V32,#REF!,#REF!,#REF!,#REF!,#REF!,#REF!,#REF!)</f>
        <v>#REF!</v>
      </c>
      <c r="W24" s="78" t="e">
        <f>SUM(W26+W29+W32,#REF!,#REF!,#REF!,#REF!,#REF!,#REF!,#REF!)</f>
        <v>#REF!</v>
      </c>
      <c r="X24" s="78" t="e">
        <f>SUM(X26+X29+X32,#REF!,#REF!,#REF!,#REF!,#REF!,#REF!,#REF!)</f>
        <v>#REF!</v>
      </c>
      <c r="Y24" s="78" t="e">
        <f>SUM(Y26+Y29+Y32,#REF!,#REF!,#REF!,#REF!,#REF!,#REF!,#REF!)</f>
        <v>#REF!</v>
      </c>
      <c r="Z24" s="78" t="e">
        <f>SUM(Z26+Z29+Z32,#REF!,#REF!,#REF!,#REF!,#REF!,#REF!,#REF!)</f>
        <v>#REF!</v>
      </c>
      <c r="AA24" s="78" t="e">
        <f>SUM(AA26+AA29+AA32,#REF!,#REF!,#REF!,#REF!,#REF!,#REF!,#REF!)</f>
        <v>#REF!</v>
      </c>
      <c r="AB24" s="78" t="e">
        <f>SUM(AB26+AB29+AB32,#REF!,#REF!,#REF!,#REF!,#REF!,#REF!,#REF!)</f>
        <v>#REF!</v>
      </c>
      <c r="AC24" s="78" t="e">
        <f>SUM(AC26+AC29+AC32,#REF!,#REF!,#REF!,#REF!,#REF!,#REF!,#REF!)</f>
        <v>#REF!</v>
      </c>
      <c r="AD24" s="78" t="e">
        <f>SUM(AD26+AD29+AD32,#REF!,#REF!,#REF!,#REF!,#REF!,#REF!,#REF!)</f>
        <v>#REF!</v>
      </c>
      <c r="AE24" s="32" t="e">
        <f>SUM(O24,Q24,S24,U24,W24,Y24,AA24,AC24)</f>
        <v>#REF!</v>
      </c>
      <c r="AF24" s="33" t="e">
        <f>SUM(P24,R24,T24,V24,X24,Z24,AB24,AD24)</f>
        <v>#REF!</v>
      </c>
      <c r="AG24" s="34">
        <f>AG26+AG29</f>
        <v>0</v>
      </c>
      <c r="AH24" s="35"/>
      <c r="AI24" s="35"/>
      <c r="AJ24" s="36"/>
    </row>
    <row r="25" spans="2:36" ht="4.5" customHeight="1" thickBot="1">
      <c r="B25" s="631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3"/>
    </row>
    <row r="26" spans="2:36" ht="108" customHeight="1" thickBot="1">
      <c r="B26" s="37" t="s">
        <v>58</v>
      </c>
      <c r="C26" s="38" t="s">
        <v>92</v>
      </c>
      <c r="D26" s="38" t="s">
        <v>59</v>
      </c>
      <c r="E26" s="38" t="s">
        <v>72</v>
      </c>
      <c r="F26" s="38" t="s">
        <v>73</v>
      </c>
      <c r="G26" s="38" t="s">
        <v>74</v>
      </c>
      <c r="H26" s="39" t="s">
        <v>104</v>
      </c>
      <c r="I26" s="40" t="s">
        <v>93</v>
      </c>
      <c r="J26" s="41"/>
      <c r="K26" s="41"/>
      <c r="L26" s="41"/>
      <c r="M26" s="41"/>
      <c r="N26" s="42"/>
      <c r="O26" s="43">
        <f>SUM(O27:O27)</f>
        <v>0</v>
      </c>
      <c r="P26" s="44">
        <f>SUM(P27:P27)</f>
        <v>0</v>
      </c>
      <c r="Q26" s="45">
        <f aca="true" t="shared" si="5" ref="Q26:AA26">SUM(Q27:Q27)</f>
        <v>0</v>
      </c>
      <c r="R26" s="44">
        <f t="shared" si="5"/>
        <v>0</v>
      </c>
      <c r="S26" s="45">
        <f t="shared" si="5"/>
        <v>0</v>
      </c>
      <c r="T26" s="44">
        <f t="shared" si="5"/>
        <v>0</v>
      </c>
      <c r="U26" s="45">
        <f t="shared" si="5"/>
        <v>0</v>
      </c>
      <c r="V26" s="44">
        <f t="shared" si="5"/>
        <v>0</v>
      </c>
      <c r="W26" s="45">
        <f t="shared" si="5"/>
        <v>0</v>
      </c>
      <c r="X26" s="44">
        <f t="shared" si="5"/>
        <v>0</v>
      </c>
      <c r="Y26" s="45">
        <f t="shared" si="5"/>
        <v>0</v>
      </c>
      <c r="Z26" s="44">
        <f t="shared" si="5"/>
        <v>0</v>
      </c>
      <c r="AA26" s="45">
        <f t="shared" si="5"/>
        <v>0</v>
      </c>
      <c r="AB26" s="44">
        <f>SUM(AB27:AB27)</f>
        <v>0</v>
      </c>
      <c r="AC26" s="45">
        <f>SUM(AC27:AC27)</f>
        <v>0</v>
      </c>
      <c r="AD26" s="44">
        <f>SUM(AD27:AD27)</f>
        <v>0</v>
      </c>
      <c r="AE26" s="45">
        <f>SUM(O26,Q26,S26,U26,W26,Y26,AA26,AC26)</f>
        <v>0</v>
      </c>
      <c r="AF26" s="44">
        <f>SUM(P26,R26,T26,V26,X26,Z26,AB26,AD26)</f>
        <v>0</v>
      </c>
      <c r="AG26" s="46">
        <f>SUM(AG27:AG27)</f>
        <v>0</v>
      </c>
      <c r="AH26" s="47"/>
      <c r="AI26" s="47"/>
      <c r="AJ26" s="48"/>
    </row>
    <row r="27" spans="2:36" ht="108" customHeight="1" thickBot="1">
      <c r="B27" s="49" t="s">
        <v>692</v>
      </c>
      <c r="C27" s="50"/>
      <c r="D27" s="51"/>
      <c r="E27" s="51"/>
      <c r="F27" s="52"/>
      <c r="G27" s="51"/>
      <c r="H27" s="53" t="s">
        <v>693</v>
      </c>
      <c r="I27" s="53" t="s">
        <v>695</v>
      </c>
      <c r="J27" s="411">
        <v>0.6</v>
      </c>
      <c r="K27" s="407">
        <v>1</v>
      </c>
      <c r="L27" s="55"/>
      <c r="M27" s="55"/>
      <c r="N27" s="56"/>
      <c r="O27" s="57"/>
      <c r="P27" s="58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1"/>
      <c r="AG27" s="62"/>
      <c r="AH27" s="63"/>
      <c r="AI27" s="63"/>
      <c r="AJ27" s="64"/>
    </row>
    <row r="28" spans="2:36" ht="4.5" customHeight="1" thickBot="1">
      <c r="B28" s="620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2"/>
    </row>
    <row r="29" spans="2:36" ht="108" customHeight="1" thickBot="1">
      <c r="B29" s="37" t="s">
        <v>58</v>
      </c>
      <c r="C29" s="38" t="s">
        <v>92</v>
      </c>
      <c r="D29" s="38" t="s">
        <v>59</v>
      </c>
      <c r="E29" s="38" t="s">
        <v>91</v>
      </c>
      <c r="F29" s="38" t="s">
        <v>73</v>
      </c>
      <c r="G29" s="38" t="s">
        <v>74</v>
      </c>
      <c r="H29" s="39" t="s">
        <v>104</v>
      </c>
      <c r="I29" s="40" t="s">
        <v>93</v>
      </c>
      <c r="J29" s="38"/>
      <c r="K29" s="65"/>
      <c r="L29" s="65"/>
      <c r="M29" s="41"/>
      <c r="N29" s="42"/>
      <c r="O29" s="43">
        <f>SUM(O30:O30)</f>
        <v>0</v>
      </c>
      <c r="P29" s="44">
        <f>SUM(P30:P30)</f>
        <v>0</v>
      </c>
      <c r="Q29" s="45">
        <f aca="true" t="shared" si="6" ref="Q29:AD29">SUM(Q30:Q30)</f>
        <v>0</v>
      </c>
      <c r="R29" s="44">
        <f t="shared" si="6"/>
        <v>0</v>
      </c>
      <c r="S29" s="45">
        <f t="shared" si="6"/>
        <v>0</v>
      </c>
      <c r="T29" s="44">
        <f t="shared" si="6"/>
        <v>0</v>
      </c>
      <c r="U29" s="45">
        <f t="shared" si="6"/>
        <v>0</v>
      </c>
      <c r="V29" s="44">
        <f t="shared" si="6"/>
        <v>0</v>
      </c>
      <c r="W29" s="45">
        <f t="shared" si="6"/>
        <v>0</v>
      </c>
      <c r="X29" s="44">
        <f t="shared" si="6"/>
        <v>0</v>
      </c>
      <c r="Y29" s="45">
        <f t="shared" si="6"/>
        <v>0</v>
      </c>
      <c r="Z29" s="44">
        <f t="shared" si="6"/>
        <v>0</v>
      </c>
      <c r="AA29" s="45">
        <f t="shared" si="6"/>
        <v>0</v>
      </c>
      <c r="AB29" s="44">
        <f t="shared" si="6"/>
        <v>0</v>
      </c>
      <c r="AC29" s="45">
        <f t="shared" si="6"/>
        <v>0</v>
      </c>
      <c r="AD29" s="44">
        <f t="shared" si="6"/>
        <v>0</v>
      </c>
      <c r="AE29" s="45">
        <f>SUM(O29,Q29,S29,U29,W29,Y29,AA29,AC29)</f>
        <v>0</v>
      </c>
      <c r="AF29" s="44">
        <f>SUM(P29,R29,T29,V29,X29,Z29,AB29,AD29)</f>
        <v>0</v>
      </c>
      <c r="AG29" s="46">
        <f>SUM(AG30:AG30)</f>
        <v>0</v>
      </c>
      <c r="AH29" s="47"/>
      <c r="AI29" s="47"/>
      <c r="AJ29" s="48"/>
    </row>
    <row r="30" spans="2:36" ht="108" customHeight="1" thickBot="1">
      <c r="B30" s="49" t="s">
        <v>692</v>
      </c>
      <c r="C30" s="50"/>
      <c r="D30" s="51"/>
      <c r="E30" s="51"/>
      <c r="F30" s="66"/>
      <c r="G30" s="51"/>
      <c r="H30" s="67" t="s">
        <v>705</v>
      </c>
      <c r="I30" s="68" t="s">
        <v>308</v>
      </c>
      <c r="J30" s="53">
        <v>1</v>
      </c>
      <c r="K30" s="69">
        <v>3</v>
      </c>
      <c r="L30" s="70"/>
      <c r="M30" s="71"/>
      <c r="N30" s="72"/>
      <c r="O30" s="73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74"/>
      <c r="AH30" s="63"/>
      <c r="AI30" s="71"/>
      <c r="AJ30" s="75"/>
    </row>
    <row r="31" spans="2:36" ht="4.5" customHeight="1" thickBot="1">
      <c r="B31" s="620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621"/>
      <c r="AI31" s="621"/>
      <c r="AJ31" s="622"/>
    </row>
    <row r="32" spans="2:36" ht="108" customHeight="1" thickBot="1">
      <c r="B32" s="37" t="s">
        <v>58</v>
      </c>
      <c r="C32" s="38" t="s">
        <v>92</v>
      </c>
      <c r="D32" s="38" t="s">
        <v>59</v>
      </c>
      <c r="E32" s="38" t="s">
        <v>72</v>
      </c>
      <c r="F32" s="38" t="s">
        <v>73</v>
      </c>
      <c r="G32" s="38" t="s">
        <v>74</v>
      </c>
      <c r="H32" s="39" t="s">
        <v>104</v>
      </c>
      <c r="I32" s="40" t="s">
        <v>93</v>
      </c>
      <c r="J32" s="41"/>
      <c r="K32" s="41"/>
      <c r="L32" s="41"/>
      <c r="M32" s="41"/>
      <c r="N32" s="42"/>
      <c r="O32" s="43">
        <f>SUM(O33:O33)</f>
        <v>0</v>
      </c>
      <c r="P32" s="44">
        <f>SUM(P33:P33)</f>
        <v>0</v>
      </c>
      <c r="Q32" s="45">
        <f aca="true" t="shared" si="7" ref="Q32:AA32">SUM(Q33:Q33)</f>
        <v>0</v>
      </c>
      <c r="R32" s="44">
        <f t="shared" si="7"/>
        <v>0</v>
      </c>
      <c r="S32" s="45">
        <f t="shared" si="7"/>
        <v>0</v>
      </c>
      <c r="T32" s="44">
        <f t="shared" si="7"/>
        <v>0</v>
      </c>
      <c r="U32" s="45">
        <f t="shared" si="7"/>
        <v>0</v>
      </c>
      <c r="V32" s="44">
        <f t="shared" si="7"/>
        <v>0</v>
      </c>
      <c r="W32" s="45">
        <f t="shared" si="7"/>
        <v>0</v>
      </c>
      <c r="X32" s="44">
        <f t="shared" si="7"/>
        <v>0</v>
      </c>
      <c r="Y32" s="45">
        <f t="shared" si="7"/>
        <v>0</v>
      </c>
      <c r="Z32" s="44">
        <f t="shared" si="7"/>
        <v>0</v>
      </c>
      <c r="AA32" s="45">
        <f t="shared" si="7"/>
        <v>0</v>
      </c>
      <c r="AB32" s="44">
        <f>SUM(AB33:AB33)</f>
        <v>0</v>
      </c>
      <c r="AC32" s="45">
        <f>SUM(AC33:AC33)</f>
        <v>0</v>
      </c>
      <c r="AD32" s="44">
        <f>SUM(AD33:AD33)</f>
        <v>0</v>
      </c>
      <c r="AE32" s="45">
        <f>SUM(O32,Q32,S32,U32,W32,Y32,AA32,AC32)</f>
        <v>0</v>
      </c>
      <c r="AF32" s="44">
        <f>SUM(P32,R32,T32,V32,X32,Z32,AB32,AD32)</f>
        <v>0</v>
      </c>
      <c r="AG32" s="46">
        <f>SUM(AG33:AG33)</f>
        <v>0</v>
      </c>
      <c r="AH32" s="47"/>
      <c r="AI32" s="47"/>
      <c r="AJ32" s="48"/>
    </row>
    <row r="33" spans="2:36" ht="108" customHeight="1" thickBot="1">
      <c r="B33" s="49" t="s">
        <v>692</v>
      </c>
      <c r="C33" s="50"/>
      <c r="D33" s="51"/>
      <c r="E33" s="51"/>
      <c r="F33" s="52"/>
      <c r="G33" s="51"/>
      <c r="H33" s="53" t="s">
        <v>694</v>
      </c>
      <c r="I33" s="53" t="s">
        <v>696</v>
      </c>
      <c r="J33" s="411">
        <v>0.7</v>
      </c>
      <c r="K33" s="54">
        <v>1</v>
      </c>
      <c r="L33" s="55"/>
      <c r="M33" s="55"/>
      <c r="N33" s="56"/>
      <c r="O33" s="57"/>
      <c r="P33" s="58"/>
      <c r="Q33" s="59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1"/>
      <c r="AG33" s="62"/>
      <c r="AH33" s="63"/>
      <c r="AI33" s="63"/>
      <c r="AJ33" s="64"/>
    </row>
    <row r="34" spans="2:36" ht="4.5" customHeight="1" thickBot="1">
      <c r="B34" s="620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2"/>
    </row>
  </sheetData>
  <sheetProtection/>
  <mergeCells count="65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20:AJ20"/>
    <mergeCell ref="B21:D21"/>
    <mergeCell ref="F21:N21"/>
    <mergeCell ref="O21:AF21"/>
    <mergeCell ref="AG21:AJ21"/>
    <mergeCell ref="B22:B23"/>
    <mergeCell ref="C22:H23"/>
    <mergeCell ref="I22:I23"/>
    <mergeCell ref="J22:J23"/>
    <mergeCell ref="K22:K23"/>
    <mergeCell ref="L22:L23"/>
    <mergeCell ref="M22:M23"/>
    <mergeCell ref="N22:N23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B15:AJ15"/>
    <mergeCell ref="B28:AJ28"/>
    <mergeCell ref="B31:AJ31"/>
    <mergeCell ref="B34:AJ34"/>
    <mergeCell ref="AG22:AG23"/>
    <mergeCell ref="AH22:AH23"/>
    <mergeCell ref="AI22:AI23"/>
    <mergeCell ref="AJ22:AJ23"/>
    <mergeCell ref="C24:H24"/>
    <mergeCell ref="B25:AJ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rgb="FF00B0F0"/>
  </sheetPr>
  <dimension ref="B1:AK142"/>
  <sheetViews>
    <sheetView zoomScale="70" zoomScaleNormal="70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24.140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56.421875" style="80" customWidth="1"/>
    <col min="9" max="9" width="30.0039062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781</v>
      </c>
      <c r="C2" s="666"/>
      <c r="D2" s="666"/>
      <c r="E2" s="666"/>
      <c r="F2" s="666"/>
      <c r="G2" s="666"/>
      <c r="H2" s="667"/>
      <c r="I2" s="668" t="s">
        <v>809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810</v>
      </c>
      <c r="C3" s="657"/>
      <c r="D3" s="658"/>
      <c r="E3" s="399"/>
      <c r="F3" s="657" t="s">
        <v>791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611</v>
      </c>
      <c r="D6" s="630"/>
      <c r="E6" s="630"/>
      <c r="F6" s="630"/>
      <c r="G6" s="630"/>
      <c r="H6" s="630"/>
      <c r="I6" s="26" t="s">
        <v>612</v>
      </c>
      <c r="J6" s="403">
        <v>0</v>
      </c>
      <c r="K6" s="404">
        <v>1</v>
      </c>
      <c r="L6" s="28"/>
      <c r="M6" s="29"/>
      <c r="N6" s="30"/>
      <c r="O6" s="31" t="e">
        <f>O8+#REF!</f>
        <v>#REF!</v>
      </c>
      <c r="P6" s="32" t="e">
        <f>P8+#REF!</f>
        <v>#REF!</v>
      </c>
      <c r="Q6" s="32" t="e">
        <f>Q8+#REF!</f>
        <v>#REF!</v>
      </c>
      <c r="R6" s="32" t="e">
        <f>R8+#REF!</f>
        <v>#REF!</v>
      </c>
      <c r="S6" s="32" t="e">
        <f>S8+#REF!</f>
        <v>#REF!</v>
      </c>
      <c r="T6" s="32" t="e">
        <f>T8+#REF!</f>
        <v>#REF!</v>
      </c>
      <c r="U6" s="32" t="e">
        <f>U8+#REF!</f>
        <v>#REF!</v>
      </c>
      <c r="V6" s="32" t="e">
        <f>V8+#REF!</f>
        <v>#REF!</v>
      </c>
      <c r="W6" s="32" t="e">
        <f>W8+#REF!</f>
        <v>#REF!</v>
      </c>
      <c r="X6" s="32" t="e">
        <f>X8+#REF!</f>
        <v>#REF!</v>
      </c>
      <c r="Y6" s="32" t="e">
        <f>Y8+#REF!</f>
        <v>#REF!</v>
      </c>
      <c r="Z6" s="32" t="e">
        <f>Z8+#REF!</f>
        <v>#REF!</v>
      </c>
      <c r="AA6" s="32" t="e">
        <f>AA8+#REF!</f>
        <v>#REF!</v>
      </c>
      <c r="AB6" s="32" t="e">
        <f>AB8+#REF!</f>
        <v>#REF!</v>
      </c>
      <c r="AC6" s="32" t="e">
        <f>AC8+#REF!</f>
        <v>#REF!</v>
      </c>
      <c r="AD6" s="32" t="e">
        <f>AD8+#REF!</f>
        <v>#REF!</v>
      </c>
      <c r="AE6" s="32" t="e">
        <f>SUM(O6,Q6,S6,U6,W6,Y6,AA6,AC6)</f>
        <v>#REF!</v>
      </c>
      <c r="AF6" s="33" t="e">
        <f>SUM(P6,R6,T6,V6,X6,Z6,AB6,AD6)</f>
        <v>#REF!</v>
      </c>
      <c r="AG6" s="34" t="e">
        <f>AG8+#REF!</f>
        <v>#REF!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0" ref="Q8:AD8">SUM(Q9:Q9)</f>
        <v>0</v>
      </c>
      <c r="R8" s="44">
        <f t="shared" si="0"/>
        <v>0</v>
      </c>
      <c r="S8" s="45">
        <f t="shared" si="0"/>
        <v>0</v>
      </c>
      <c r="T8" s="44">
        <f t="shared" si="0"/>
        <v>0</v>
      </c>
      <c r="U8" s="45">
        <f t="shared" si="0"/>
        <v>0</v>
      </c>
      <c r="V8" s="44">
        <f t="shared" si="0"/>
        <v>0</v>
      </c>
      <c r="W8" s="45">
        <f t="shared" si="0"/>
        <v>0</v>
      </c>
      <c r="X8" s="44">
        <f t="shared" si="0"/>
        <v>0</v>
      </c>
      <c r="Y8" s="45">
        <f t="shared" si="0"/>
        <v>0</v>
      </c>
      <c r="Z8" s="44">
        <f t="shared" si="0"/>
        <v>0</v>
      </c>
      <c r="AA8" s="45">
        <f t="shared" si="0"/>
        <v>0</v>
      </c>
      <c r="AB8" s="44">
        <f>SUM(AB9:AB9)</f>
        <v>0</v>
      </c>
      <c r="AC8" s="45">
        <f t="shared" si="0"/>
        <v>0</v>
      </c>
      <c r="AD8" s="44">
        <f t="shared" si="0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617</v>
      </c>
      <c r="C9" s="50"/>
      <c r="D9" s="51"/>
      <c r="E9" s="51"/>
      <c r="F9" s="52"/>
      <c r="G9" s="51"/>
      <c r="H9" s="53" t="s">
        <v>624</v>
      </c>
      <c r="I9" s="53" t="s">
        <v>625</v>
      </c>
      <c r="J9" s="53">
        <v>0</v>
      </c>
      <c r="K9" s="54">
        <v>1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9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7" ht="18.75" customHeight="1" thickBot="1">
      <c r="B11" s="620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2"/>
      <c r="AK11" s="76"/>
    </row>
    <row r="12" spans="2:36" ht="30.75" customHeight="1" thickBot="1">
      <c r="B12" s="656" t="s">
        <v>810</v>
      </c>
      <c r="C12" s="657"/>
      <c r="D12" s="658"/>
      <c r="E12" s="402"/>
      <c r="F12" s="657" t="s">
        <v>791</v>
      </c>
      <c r="G12" s="657"/>
      <c r="H12" s="657"/>
      <c r="I12" s="657"/>
      <c r="J12" s="657"/>
      <c r="K12" s="657"/>
      <c r="L12" s="657"/>
      <c r="M12" s="657"/>
      <c r="N12" s="658"/>
      <c r="O12" s="659" t="s">
        <v>45</v>
      </c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1"/>
      <c r="AG12" s="662" t="s">
        <v>46</v>
      </c>
      <c r="AH12" s="663"/>
      <c r="AI12" s="663"/>
      <c r="AJ12" s="664"/>
    </row>
    <row r="13" spans="2:36" ht="35.25" customHeight="1">
      <c r="B13" s="644" t="s">
        <v>61</v>
      </c>
      <c r="C13" s="646" t="s">
        <v>47</v>
      </c>
      <c r="D13" s="647"/>
      <c r="E13" s="647"/>
      <c r="F13" s="647"/>
      <c r="G13" s="647"/>
      <c r="H13" s="647"/>
      <c r="I13" s="650" t="s">
        <v>48</v>
      </c>
      <c r="J13" s="652" t="s">
        <v>62</v>
      </c>
      <c r="K13" s="652" t="s">
        <v>49</v>
      </c>
      <c r="L13" s="654" t="s">
        <v>103</v>
      </c>
      <c r="M13" s="639" t="s">
        <v>63</v>
      </c>
      <c r="N13" s="641" t="s">
        <v>64</v>
      </c>
      <c r="O13" s="643" t="s">
        <v>94</v>
      </c>
      <c r="P13" s="635"/>
      <c r="Q13" s="634" t="s">
        <v>95</v>
      </c>
      <c r="R13" s="635"/>
      <c r="S13" s="634" t="s">
        <v>96</v>
      </c>
      <c r="T13" s="635"/>
      <c r="U13" s="634" t="s">
        <v>52</v>
      </c>
      <c r="V13" s="635"/>
      <c r="W13" s="634" t="s">
        <v>51</v>
      </c>
      <c r="X13" s="635"/>
      <c r="Y13" s="634" t="s">
        <v>97</v>
      </c>
      <c r="Z13" s="635"/>
      <c r="AA13" s="634" t="s">
        <v>50</v>
      </c>
      <c r="AB13" s="635"/>
      <c r="AC13" s="634" t="s">
        <v>53</v>
      </c>
      <c r="AD13" s="635"/>
      <c r="AE13" s="634" t="s">
        <v>54</v>
      </c>
      <c r="AF13" s="636"/>
      <c r="AG13" s="637" t="s">
        <v>55</v>
      </c>
      <c r="AH13" s="623" t="s">
        <v>56</v>
      </c>
      <c r="AI13" s="625" t="s">
        <v>57</v>
      </c>
      <c r="AJ13" s="627" t="s">
        <v>65</v>
      </c>
    </row>
    <row r="14" spans="2:36" ht="81" customHeight="1" thickBot="1">
      <c r="B14" s="645"/>
      <c r="C14" s="648"/>
      <c r="D14" s="649"/>
      <c r="E14" s="649"/>
      <c r="F14" s="649"/>
      <c r="G14" s="649"/>
      <c r="H14" s="649"/>
      <c r="I14" s="651"/>
      <c r="J14" s="653" t="s">
        <v>62</v>
      </c>
      <c r="K14" s="653"/>
      <c r="L14" s="655"/>
      <c r="M14" s="640"/>
      <c r="N14" s="642"/>
      <c r="O14" s="21" t="s">
        <v>66</v>
      </c>
      <c r="P14" s="22" t="s">
        <v>67</v>
      </c>
      <c r="Q14" s="23" t="s">
        <v>66</v>
      </c>
      <c r="R14" s="22" t="s">
        <v>67</v>
      </c>
      <c r="S14" s="23" t="s">
        <v>66</v>
      </c>
      <c r="T14" s="22" t="s">
        <v>67</v>
      </c>
      <c r="U14" s="23" t="s">
        <v>66</v>
      </c>
      <c r="V14" s="22" t="s">
        <v>67</v>
      </c>
      <c r="W14" s="23" t="s">
        <v>66</v>
      </c>
      <c r="X14" s="22" t="s">
        <v>67</v>
      </c>
      <c r="Y14" s="23" t="s">
        <v>66</v>
      </c>
      <c r="Z14" s="22" t="s">
        <v>67</v>
      </c>
      <c r="AA14" s="23" t="s">
        <v>66</v>
      </c>
      <c r="AB14" s="22" t="s">
        <v>68</v>
      </c>
      <c r="AC14" s="23" t="s">
        <v>66</v>
      </c>
      <c r="AD14" s="22" t="s">
        <v>68</v>
      </c>
      <c r="AE14" s="23" t="s">
        <v>66</v>
      </c>
      <c r="AF14" s="24" t="s">
        <v>68</v>
      </c>
      <c r="AG14" s="638"/>
      <c r="AH14" s="624"/>
      <c r="AI14" s="626"/>
      <c r="AJ14" s="628"/>
    </row>
    <row r="15" spans="2:36" ht="108" customHeight="1" thickBot="1">
      <c r="B15" s="25" t="s">
        <v>69</v>
      </c>
      <c r="C15" s="629" t="s">
        <v>613</v>
      </c>
      <c r="D15" s="630"/>
      <c r="E15" s="630"/>
      <c r="F15" s="630"/>
      <c r="G15" s="630"/>
      <c r="H15" s="630"/>
      <c r="I15" s="26" t="s">
        <v>614</v>
      </c>
      <c r="J15" s="27">
        <v>330</v>
      </c>
      <c r="K15" s="404">
        <v>0.3</v>
      </c>
      <c r="L15" s="28"/>
      <c r="M15" s="29"/>
      <c r="N15" s="30"/>
      <c r="O15" s="77">
        <f>SUM(O17+O20+O23,O26,O29,O32,O35,O38,O41,O44)</f>
        <v>0</v>
      </c>
      <c r="P15" s="78">
        <f aca="true" t="shared" si="1" ref="P15:AD15">SUM(P17+P20+P23,P26,P29,P32,P35,P38,P41,P44)</f>
        <v>0</v>
      </c>
      <c r="Q15" s="78">
        <f t="shared" si="1"/>
        <v>0</v>
      </c>
      <c r="R15" s="78">
        <f t="shared" si="1"/>
        <v>0</v>
      </c>
      <c r="S15" s="78">
        <f t="shared" si="1"/>
        <v>0</v>
      </c>
      <c r="T15" s="78">
        <f t="shared" si="1"/>
        <v>0</v>
      </c>
      <c r="U15" s="78">
        <f t="shared" si="1"/>
        <v>0</v>
      </c>
      <c r="V15" s="78">
        <f t="shared" si="1"/>
        <v>0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32">
        <f>SUM(O15,Q15,S15,U15,W15,Y15,AA15,AC15)</f>
        <v>0</v>
      </c>
      <c r="AF15" s="33">
        <f>SUM(P15,R15,T15,V15,X15,Z15,AB15,AD15)</f>
        <v>0</v>
      </c>
      <c r="AG15" s="34">
        <f>AG17+AG20</f>
        <v>0</v>
      </c>
      <c r="AH15" s="35"/>
      <c r="AI15" s="35"/>
      <c r="AJ15" s="36"/>
    </row>
    <row r="16" spans="2:36" ht="4.5" customHeight="1" thickBot="1">
      <c r="B16" s="631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632"/>
      <c r="AI16" s="632"/>
      <c r="AJ16" s="633"/>
    </row>
    <row r="17" spans="2:36" ht="108" customHeight="1" thickBot="1">
      <c r="B17" s="37" t="s">
        <v>58</v>
      </c>
      <c r="C17" s="38" t="s">
        <v>92</v>
      </c>
      <c r="D17" s="38" t="s">
        <v>59</v>
      </c>
      <c r="E17" s="38" t="s">
        <v>72</v>
      </c>
      <c r="F17" s="38" t="s">
        <v>73</v>
      </c>
      <c r="G17" s="38" t="s">
        <v>74</v>
      </c>
      <c r="H17" s="39" t="s">
        <v>104</v>
      </c>
      <c r="I17" s="40" t="s">
        <v>93</v>
      </c>
      <c r="J17" s="41"/>
      <c r="K17" s="41"/>
      <c r="L17" s="41"/>
      <c r="M17" s="41"/>
      <c r="N17" s="42"/>
      <c r="O17" s="43">
        <f>SUM(O18:O18)</f>
        <v>0</v>
      </c>
      <c r="P17" s="44">
        <f>SUM(P18:P18)</f>
        <v>0</v>
      </c>
      <c r="Q17" s="45">
        <f aca="true" t="shared" si="2" ref="Q17:AA17">SUM(Q18:Q18)</f>
        <v>0</v>
      </c>
      <c r="R17" s="44">
        <f t="shared" si="2"/>
        <v>0</v>
      </c>
      <c r="S17" s="45">
        <f t="shared" si="2"/>
        <v>0</v>
      </c>
      <c r="T17" s="44">
        <f t="shared" si="2"/>
        <v>0</v>
      </c>
      <c r="U17" s="45">
        <f t="shared" si="2"/>
        <v>0</v>
      </c>
      <c r="V17" s="44">
        <f t="shared" si="2"/>
        <v>0</v>
      </c>
      <c r="W17" s="45">
        <f t="shared" si="2"/>
        <v>0</v>
      </c>
      <c r="X17" s="44">
        <f t="shared" si="2"/>
        <v>0</v>
      </c>
      <c r="Y17" s="45">
        <f t="shared" si="2"/>
        <v>0</v>
      </c>
      <c r="Z17" s="44">
        <f t="shared" si="2"/>
        <v>0</v>
      </c>
      <c r="AA17" s="45">
        <f t="shared" si="2"/>
        <v>0</v>
      </c>
      <c r="AB17" s="44">
        <f>SUM(AB18:AB18)</f>
        <v>0</v>
      </c>
      <c r="AC17" s="45">
        <f>SUM(AC18:AC18)</f>
        <v>0</v>
      </c>
      <c r="AD17" s="44">
        <f>SUM(AD18:AD18)</f>
        <v>0</v>
      </c>
      <c r="AE17" s="45">
        <f>SUM(O17,Q17,S17,U17,W17,Y17,AA17,AC17)</f>
        <v>0</v>
      </c>
      <c r="AF17" s="44">
        <f>SUM(P17,R17,T17,V17,X17,Z17,AB17,AD17)</f>
        <v>0</v>
      </c>
      <c r="AG17" s="46">
        <f>SUM(AG18:AG18)</f>
        <v>0</v>
      </c>
      <c r="AH17" s="47"/>
      <c r="AI17" s="47"/>
      <c r="AJ17" s="48"/>
    </row>
    <row r="18" spans="2:36" ht="108" customHeight="1" thickBot="1">
      <c r="B18" s="433" t="s">
        <v>354</v>
      </c>
      <c r="C18" s="50"/>
      <c r="D18" s="51"/>
      <c r="E18" s="51"/>
      <c r="F18" s="52"/>
      <c r="G18" s="51"/>
      <c r="H18" s="53" t="s">
        <v>355</v>
      </c>
      <c r="I18" s="53" t="s">
        <v>356</v>
      </c>
      <c r="J18" s="411">
        <v>1</v>
      </c>
      <c r="K18" s="407">
        <v>1</v>
      </c>
      <c r="L18" s="55"/>
      <c r="M18" s="55"/>
      <c r="N18" s="56"/>
      <c r="O18" s="57"/>
      <c r="P18" s="58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1"/>
      <c r="AG18" s="62"/>
      <c r="AH18" s="63"/>
      <c r="AI18" s="63"/>
      <c r="AJ18" s="64"/>
    </row>
    <row r="19" spans="2:36" ht="4.5" customHeight="1" thickBot="1">
      <c r="B19" s="620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2"/>
    </row>
    <row r="20" spans="2:36" ht="108" customHeight="1" thickBot="1">
      <c r="B20" s="37" t="s">
        <v>58</v>
      </c>
      <c r="C20" s="38" t="s">
        <v>92</v>
      </c>
      <c r="D20" s="38" t="s">
        <v>59</v>
      </c>
      <c r="E20" s="38" t="s">
        <v>91</v>
      </c>
      <c r="F20" s="38" t="s">
        <v>73</v>
      </c>
      <c r="G20" s="38" t="s">
        <v>74</v>
      </c>
      <c r="H20" s="39" t="s">
        <v>104</v>
      </c>
      <c r="I20" s="40" t="s">
        <v>93</v>
      </c>
      <c r="J20" s="38"/>
      <c r="K20" s="65"/>
      <c r="L20" s="65"/>
      <c r="M20" s="41"/>
      <c r="N20" s="42"/>
      <c r="O20" s="43">
        <f>SUM(O21:O21)</f>
        <v>0</v>
      </c>
      <c r="P20" s="44">
        <f>SUM(P21:P21)</f>
        <v>0</v>
      </c>
      <c r="Q20" s="45">
        <f aca="true" t="shared" si="3" ref="Q20:AD20">SUM(Q21:Q21)</f>
        <v>0</v>
      </c>
      <c r="R20" s="44">
        <f t="shared" si="3"/>
        <v>0</v>
      </c>
      <c r="S20" s="45">
        <f t="shared" si="3"/>
        <v>0</v>
      </c>
      <c r="T20" s="44">
        <f t="shared" si="3"/>
        <v>0</v>
      </c>
      <c r="U20" s="45">
        <f t="shared" si="3"/>
        <v>0</v>
      </c>
      <c r="V20" s="44">
        <f t="shared" si="3"/>
        <v>0</v>
      </c>
      <c r="W20" s="45">
        <f t="shared" si="3"/>
        <v>0</v>
      </c>
      <c r="X20" s="44">
        <f t="shared" si="3"/>
        <v>0</v>
      </c>
      <c r="Y20" s="45">
        <f t="shared" si="3"/>
        <v>0</v>
      </c>
      <c r="Z20" s="44">
        <f t="shared" si="3"/>
        <v>0</v>
      </c>
      <c r="AA20" s="45">
        <f t="shared" si="3"/>
        <v>0</v>
      </c>
      <c r="AB20" s="44">
        <f t="shared" si="3"/>
        <v>0</v>
      </c>
      <c r="AC20" s="45">
        <f t="shared" si="3"/>
        <v>0</v>
      </c>
      <c r="AD20" s="44">
        <f t="shared" si="3"/>
        <v>0</v>
      </c>
      <c r="AE20" s="45">
        <f>SUM(O20,Q20,S20,U20,W20,Y20,AA20,AC20)</f>
        <v>0</v>
      </c>
      <c r="AF20" s="44">
        <f>SUM(P20,R20,T20,V20,X20,Z20,AB20,AD20)</f>
        <v>0</v>
      </c>
      <c r="AG20" s="46">
        <f>SUM(AG21:AG21)</f>
        <v>0</v>
      </c>
      <c r="AH20" s="47"/>
      <c r="AI20" s="47"/>
      <c r="AJ20" s="48"/>
    </row>
    <row r="21" spans="2:36" ht="108" customHeight="1" thickBot="1">
      <c r="B21" s="433" t="s">
        <v>354</v>
      </c>
      <c r="C21" s="50"/>
      <c r="D21" s="51"/>
      <c r="E21" s="51"/>
      <c r="F21" s="66"/>
      <c r="G21" s="51"/>
      <c r="H21" s="67" t="s">
        <v>359</v>
      </c>
      <c r="I21" s="68" t="s">
        <v>360</v>
      </c>
      <c r="J21" s="53">
        <v>0</v>
      </c>
      <c r="K21" s="69">
        <v>14</v>
      </c>
      <c r="L21" s="70"/>
      <c r="M21" s="71"/>
      <c r="N21" s="72"/>
      <c r="O21" s="73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74"/>
      <c r="AH21" s="63"/>
      <c r="AI21" s="71"/>
      <c r="AJ21" s="75"/>
    </row>
    <row r="22" spans="2:36" ht="4.5" customHeight="1" thickBot="1">
      <c r="B22" s="620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621"/>
      <c r="AJ22" s="622"/>
    </row>
    <row r="23" spans="2:36" ht="108" customHeight="1" thickBot="1">
      <c r="B23" s="37" t="s">
        <v>58</v>
      </c>
      <c r="C23" s="38" t="s">
        <v>92</v>
      </c>
      <c r="D23" s="38" t="s">
        <v>59</v>
      </c>
      <c r="E23" s="38" t="s">
        <v>72</v>
      </c>
      <c r="F23" s="38" t="s">
        <v>73</v>
      </c>
      <c r="G23" s="38" t="s">
        <v>74</v>
      </c>
      <c r="H23" s="39" t="s">
        <v>104</v>
      </c>
      <c r="I23" s="40" t="s">
        <v>93</v>
      </c>
      <c r="J23" s="41"/>
      <c r="K23" s="41"/>
      <c r="L23" s="41"/>
      <c r="M23" s="41"/>
      <c r="N23" s="42"/>
      <c r="O23" s="43">
        <f>SUM(O24:O24)</f>
        <v>0</v>
      </c>
      <c r="P23" s="44">
        <f>SUM(P24:P24)</f>
        <v>0</v>
      </c>
      <c r="Q23" s="45">
        <f aca="true" t="shared" si="4" ref="Q23:AA23">SUM(Q24:Q24)</f>
        <v>0</v>
      </c>
      <c r="R23" s="44">
        <f t="shared" si="4"/>
        <v>0</v>
      </c>
      <c r="S23" s="45">
        <f t="shared" si="4"/>
        <v>0</v>
      </c>
      <c r="T23" s="44">
        <f t="shared" si="4"/>
        <v>0</v>
      </c>
      <c r="U23" s="45">
        <f t="shared" si="4"/>
        <v>0</v>
      </c>
      <c r="V23" s="44">
        <f t="shared" si="4"/>
        <v>0</v>
      </c>
      <c r="W23" s="45">
        <f t="shared" si="4"/>
        <v>0</v>
      </c>
      <c r="X23" s="44">
        <f t="shared" si="4"/>
        <v>0</v>
      </c>
      <c r="Y23" s="45">
        <f t="shared" si="4"/>
        <v>0</v>
      </c>
      <c r="Z23" s="44">
        <f t="shared" si="4"/>
        <v>0</v>
      </c>
      <c r="AA23" s="45">
        <f t="shared" si="4"/>
        <v>0</v>
      </c>
      <c r="AB23" s="44">
        <f>SUM(AB24:AB24)</f>
        <v>0</v>
      </c>
      <c r="AC23" s="45">
        <f>SUM(AC24:AC24)</f>
        <v>0</v>
      </c>
      <c r="AD23" s="44">
        <f>SUM(AD24:AD24)</f>
        <v>0</v>
      </c>
      <c r="AE23" s="45">
        <f>SUM(O23,Q23,S23,U23,W23,Y23,AA23,AC23)</f>
        <v>0</v>
      </c>
      <c r="AF23" s="44">
        <f>SUM(P23,R23,T23,V23,X23,Z23,AB23,AD23)</f>
        <v>0</v>
      </c>
      <c r="AG23" s="46">
        <f>SUM(AG24:AG24)</f>
        <v>0</v>
      </c>
      <c r="AH23" s="47"/>
      <c r="AI23" s="47"/>
      <c r="AJ23" s="48"/>
    </row>
    <row r="24" spans="2:36" ht="108" customHeight="1" thickBot="1">
      <c r="B24" s="433" t="s">
        <v>354</v>
      </c>
      <c r="C24" s="50"/>
      <c r="D24" s="51"/>
      <c r="E24" s="51"/>
      <c r="F24" s="52"/>
      <c r="G24" s="51"/>
      <c r="H24" s="53" t="s">
        <v>361</v>
      </c>
      <c r="I24" s="53" t="s">
        <v>362</v>
      </c>
      <c r="J24" s="411">
        <v>1</v>
      </c>
      <c r="K24" s="407">
        <v>1</v>
      </c>
      <c r="L24" s="55"/>
      <c r="M24" s="55"/>
      <c r="N24" s="56"/>
      <c r="O24" s="57"/>
      <c r="P24" s="58"/>
      <c r="Q24" s="59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1"/>
      <c r="AG24" s="62"/>
      <c r="AH24" s="63"/>
      <c r="AI24" s="63"/>
      <c r="AJ24" s="64"/>
    </row>
    <row r="25" spans="2:36" ht="4.5" customHeight="1" thickBot="1">
      <c r="B25" s="620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2"/>
    </row>
    <row r="26" spans="2:36" ht="108" customHeight="1" thickBot="1">
      <c r="B26" s="37" t="s">
        <v>58</v>
      </c>
      <c r="C26" s="38" t="s">
        <v>92</v>
      </c>
      <c r="D26" s="38" t="s">
        <v>59</v>
      </c>
      <c r="E26" s="38" t="s">
        <v>91</v>
      </c>
      <c r="F26" s="38" t="s">
        <v>73</v>
      </c>
      <c r="G26" s="38" t="s">
        <v>74</v>
      </c>
      <c r="H26" s="39" t="s">
        <v>104</v>
      </c>
      <c r="I26" s="40" t="s">
        <v>93</v>
      </c>
      <c r="J26" s="38"/>
      <c r="K26" s="65"/>
      <c r="L26" s="65"/>
      <c r="M26" s="41"/>
      <c r="N26" s="42"/>
      <c r="O26" s="43">
        <f>SUM(O27:O27)</f>
        <v>0</v>
      </c>
      <c r="P26" s="44">
        <f>SUM(P27:P27)</f>
        <v>0</v>
      </c>
      <c r="Q26" s="45">
        <f aca="true" t="shared" si="5" ref="Q26:AD26">SUM(Q27:Q27)</f>
        <v>0</v>
      </c>
      <c r="R26" s="44">
        <f t="shared" si="5"/>
        <v>0</v>
      </c>
      <c r="S26" s="45">
        <f t="shared" si="5"/>
        <v>0</v>
      </c>
      <c r="T26" s="44">
        <f t="shared" si="5"/>
        <v>0</v>
      </c>
      <c r="U26" s="45">
        <f t="shared" si="5"/>
        <v>0</v>
      </c>
      <c r="V26" s="44">
        <f t="shared" si="5"/>
        <v>0</v>
      </c>
      <c r="W26" s="45">
        <f t="shared" si="5"/>
        <v>0</v>
      </c>
      <c r="X26" s="44">
        <f t="shared" si="5"/>
        <v>0</v>
      </c>
      <c r="Y26" s="45">
        <f t="shared" si="5"/>
        <v>0</v>
      </c>
      <c r="Z26" s="44">
        <f t="shared" si="5"/>
        <v>0</v>
      </c>
      <c r="AA26" s="45">
        <f t="shared" si="5"/>
        <v>0</v>
      </c>
      <c r="AB26" s="44">
        <f t="shared" si="5"/>
        <v>0</v>
      </c>
      <c r="AC26" s="45">
        <f t="shared" si="5"/>
        <v>0</v>
      </c>
      <c r="AD26" s="44">
        <f t="shared" si="5"/>
        <v>0</v>
      </c>
      <c r="AE26" s="45">
        <f>SUM(O26,Q26,S26,U26,W26,Y26,AA26,AC26)</f>
        <v>0</v>
      </c>
      <c r="AF26" s="44">
        <f>SUM(P26,R26,T26,V26,X26,Z26,AB26,AD26)</f>
        <v>0</v>
      </c>
      <c r="AG26" s="46">
        <f>SUM(AG27:AG27)</f>
        <v>0</v>
      </c>
      <c r="AH26" s="47"/>
      <c r="AI26" s="47"/>
      <c r="AJ26" s="48"/>
    </row>
    <row r="27" spans="2:36" ht="108" customHeight="1" thickBot="1">
      <c r="B27" s="433" t="s">
        <v>354</v>
      </c>
      <c r="C27" s="50"/>
      <c r="D27" s="51"/>
      <c r="E27" s="51"/>
      <c r="F27" s="66"/>
      <c r="G27" s="51"/>
      <c r="H27" s="67" t="s">
        <v>363</v>
      </c>
      <c r="I27" s="68" t="s">
        <v>364</v>
      </c>
      <c r="J27" s="411">
        <v>0.1</v>
      </c>
      <c r="K27" s="410">
        <v>0.3</v>
      </c>
      <c r="L27" s="70"/>
      <c r="M27" s="71"/>
      <c r="N27" s="72"/>
      <c r="O27" s="73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74"/>
      <c r="AH27" s="63"/>
      <c r="AI27" s="71"/>
      <c r="AJ27" s="75"/>
    </row>
    <row r="28" spans="2:36" ht="4.5" customHeight="1" thickBot="1">
      <c r="B28" s="620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2"/>
    </row>
    <row r="29" spans="2:36" ht="108" customHeight="1" thickBot="1">
      <c r="B29" s="37" t="s">
        <v>58</v>
      </c>
      <c r="C29" s="38" t="s">
        <v>92</v>
      </c>
      <c r="D29" s="38" t="s">
        <v>59</v>
      </c>
      <c r="E29" s="38" t="s">
        <v>72</v>
      </c>
      <c r="F29" s="38" t="s">
        <v>73</v>
      </c>
      <c r="G29" s="38" t="s">
        <v>74</v>
      </c>
      <c r="H29" s="39" t="s">
        <v>104</v>
      </c>
      <c r="I29" s="40" t="s">
        <v>93</v>
      </c>
      <c r="J29" s="41"/>
      <c r="K29" s="41"/>
      <c r="L29" s="41"/>
      <c r="M29" s="41"/>
      <c r="N29" s="42"/>
      <c r="O29" s="43">
        <f>SUM(O30:O30)</f>
        <v>0</v>
      </c>
      <c r="P29" s="44">
        <f>SUM(P30:P30)</f>
        <v>0</v>
      </c>
      <c r="Q29" s="45">
        <f aca="true" t="shared" si="6" ref="Q29:AA29">SUM(Q30:Q30)</f>
        <v>0</v>
      </c>
      <c r="R29" s="44">
        <f t="shared" si="6"/>
        <v>0</v>
      </c>
      <c r="S29" s="45">
        <f t="shared" si="6"/>
        <v>0</v>
      </c>
      <c r="T29" s="44">
        <f t="shared" si="6"/>
        <v>0</v>
      </c>
      <c r="U29" s="45">
        <f t="shared" si="6"/>
        <v>0</v>
      </c>
      <c r="V29" s="44">
        <f t="shared" si="6"/>
        <v>0</v>
      </c>
      <c r="W29" s="45">
        <f t="shared" si="6"/>
        <v>0</v>
      </c>
      <c r="X29" s="44">
        <f t="shared" si="6"/>
        <v>0</v>
      </c>
      <c r="Y29" s="45">
        <f t="shared" si="6"/>
        <v>0</v>
      </c>
      <c r="Z29" s="44">
        <f t="shared" si="6"/>
        <v>0</v>
      </c>
      <c r="AA29" s="45">
        <f t="shared" si="6"/>
        <v>0</v>
      </c>
      <c r="AB29" s="44">
        <f>SUM(AB30:AB30)</f>
        <v>0</v>
      </c>
      <c r="AC29" s="45">
        <f>SUM(AC30:AC30)</f>
        <v>0</v>
      </c>
      <c r="AD29" s="44">
        <f>SUM(AD30:AD30)</f>
        <v>0</v>
      </c>
      <c r="AE29" s="45">
        <f>SUM(O29,Q29,S29,U29,W29,Y29,AA29,AC29)</f>
        <v>0</v>
      </c>
      <c r="AF29" s="44">
        <f>SUM(P29,R29,T29,V29,X29,Z29,AB29,AD29)</f>
        <v>0</v>
      </c>
      <c r="AG29" s="46">
        <f>SUM(AG30:AG30)</f>
        <v>0</v>
      </c>
      <c r="AH29" s="47"/>
      <c r="AI29" s="47"/>
      <c r="AJ29" s="48"/>
    </row>
    <row r="30" spans="2:36" ht="108" customHeight="1" thickBot="1">
      <c r="B30" s="433" t="s">
        <v>354</v>
      </c>
      <c r="C30" s="50"/>
      <c r="D30" s="51"/>
      <c r="E30" s="51"/>
      <c r="F30" s="52"/>
      <c r="G30" s="51"/>
      <c r="H30" s="53" t="s">
        <v>365</v>
      </c>
      <c r="I30" s="53" t="s">
        <v>366</v>
      </c>
      <c r="J30" s="411">
        <v>0</v>
      </c>
      <c r="K30" s="407">
        <v>0.3</v>
      </c>
      <c r="L30" s="55"/>
      <c r="M30" s="55"/>
      <c r="N30" s="56"/>
      <c r="O30" s="57"/>
      <c r="P30" s="58"/>
      <c r="Q30" s="59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1"/>
      <c r="AG30" s="62"/>
      <c r="AH30" s="63"/>
      <c r="AI30" s="63"/>
      <c r="AJ30" s="64"/>
    </row>
    <row r="31" spans="2:36" ht="4.5" customHeight="1" thickBot="1">
      <c r="B31" s="620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621"/>
      <c r="AI31" s="621"/>
      <c r="AJ31" s="622"/>
    </row>
    <row r="32" spans="2:36" ht="108" customHeight="1" thickBot="1">
      <c r="B32" s="37" t="s">
        <v>58</v>
      </c>
      <c r="C32" s="38" t="s">
        <v>92</v>
      </c>
      <c r="D32" s="38" t="s">
        <v>59</v>
      </c>
      <c r="E32" s="38" t="s">
        <v>91</v>
      </c>
      <c r="F32" s="38" t="s">
        <v>73</v>
      </c>
      <c r="G32" s="38" t="s">
        <v>74</v>
      </c>
      <c r="H32" s="39" t="s">
        <v>104</v>
      </c>
      <c r="I32" s="40" t="s">
        <v>93</v>
      </c>
      <c r="J32" s="38"/>
      <c r="K32" s="65"/>
      <c r="L32" s="65"/>
      <c r="M32" s="41"/>
      <c r="N32" s="42"/>
      <c r="O32" s="43">
        <f>SUM(O33:O33)</f>
        <v>0</v>
      </c>
      <c r="P32" s="44">
        <f>SUM(P33:P33)</f>
        <v>0</v>
      </c>
      <c r="Q32" s="45">
        <f aca="true" t="shared" si="7" ref="Q32:AD32">SUM(Q33:Q33)</f>
        <v>0</v>
      </c>
      <c r="R32" s="44">
        <f t="shared" si="7"/>
        <v>0</v>
      </c>
      <c r="S32" s="45">
        <f t="shared" si="7"/>
        <v>0</v>
      </c>
      <c r="T32" s="44">
        <f t="shared" si="7"/>
        <v>0</v>
      </c>
      <c r="U32" s="45">
        <f t="shared" si="7"/>
        <v>0</v>
      </c>
      <c r="V32" s="44">
        <f t="shared" si="7"/>
        <v>0</v>
      </c>
      <c r="W32" s="45">
        <f t="shared" si="7"/>
        <v>0</v>
      </c>
      <c r="X32" s="44">
        <f t="shared" si="7"/>
        <v>0</v>
      </c>
      <c r="Y32" s="45">
        <f t="shared" si="7"/>
        <v>0</v>
      </c>
      <c r="Z32" s="44">
        <f t="shared" si="7"/>
        <v>0</v>
      </c>
      <c r="AA32" s="45">
        <f t="shared" si="7"/>
        <v>0</v>
      </c>
      <c r="AB32" s="44">
        <f t="shared" si="7"/>
        <v>0</v>
      </c>
      <c r="AC32" s="45">
        <f t="shared" si="7"/>
        <v>0</v>
      </c>
      <c r="AD32" s="44">
        <f t="shared" si="7"/>
        <v>0</v>
      </c>
      <c r="AE32" s="45">
        <f>SUM(O32,Q32,S32,U32,W32,Y32,AA32,AC32)</f>
        <v>0</v>
      </c>
      <c r="AF32" s="44">
        <f>SUM(P32,R32,T32,V32,X32,Z32,AB32,AD32)</f>
        <v>0</v>
      </c>
      <c r="AG32" s="46">
        <f>SUM(AG33:AG33)</f>
        <v>0</v>
      </c>
      <c r="AH32" s="47"/>
      <c r="AI32" s="47"/>
      <c r="AJ32" s="48"/>
    </row>
    <row r="33" spans="2:36" ht="108" customHeight="1" thickBot="1">
      <c r="B33" s="433" t="s">
        <v>354</v>
      </c>
      <c r="C33" s="50"/>
      <c r="D33" s="51"/>
      <c r="E33" s="51"/>
      <c r="F33" s="66"/>
      <c r="G33" s="51"/>
      <c r="H33" s="67" t="s">
        <v>367</v>
      </c>
      <c r="I33" s="68" t="s">
        <v>368</v>
      </c>
      <c r="J33" s="53">
        <v>0</v>
      </c>
      <c r="K33" s="410">
        <v>0.3</v>
      </c>
      <c r="L33" s="70"/>
      <c r="M33" s="71"/>
      <c r="N33" s="72"/>
      <c r="O33" s="73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74"/>
      <c r="AH33" s="63"/>
      <c r="AI33" s="71"/>
      <c r="AJ33" s="75"/>
    </row>
    <row r="34" spans="2:36" ht="4.5" customHeight="1" thickBot="1">
      <c r="B34" s="620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2"/>
    </row>
    <row r="35" spans="2:36" ht="108" customHeight="1" thickBot="1">
      <c r="B35" s="37" t="s">
        <v>58</v>
      </c>
      <c r="C35" s="38" t="s">
        <v>92</v>
      </c>
      <c r="D35" s="38" t="s">
        <v>59</v>
      </c>
      <c r="E35" s="38" t="s">
        <v>72</v>
      </c>
      <c r="F35" s="38" t="s">
        <v>73</v>
      </c>
      <c r="G35" s="38" t="s">
        <v>74</v>
      </c>
      <c r="H35" s="39" t="s">
        <v>104</v>
      </c>
      <c r="I35" s="40" t="s">
        <v>93</v>
      </c>
      <c r="J35" s="41"/>
      <c r="K35" s="41"/>
      <c r="L35" s="41"/>
      <c r="M35" s="41"/>
      <c r="N35" s="42"/>
      <c r="O35" s="43">
        <f>SUM(O36:O36)</f>
        <v>0</v>
      </c>
      <c r="P35" s="44">
        <f>SUM(P36:P36)</f>
        <v>0</v>
      </c>
      <c r="Q35" s="45">
        <f aca="true" t="shared" si="8" ref="Q35:AA35">SUM(Q36:Q36)</f>
        <v>0</v>
      </c>
      <c r="R35" s="44">
        <f t="shared" si="8"/>
        <v>0</v>
      </c>
      <c r="S35" s="45">
        <f t="shared" si="8"/>
        <v>0</v>
      </c>
      <c r="T35" s="44">
        <f t="shared" si="8"/>
        <v>0</v>
      </c>
      <c r="U35" s="45">
        <f t="shared" si="8"/>
        <v>0</v>
      </c>
      <c r="V35" s="44">
        <f t="shared" si="8"/>
        <v>0</v>
      </c>
      <c r="W35" s="45">
        <f t="shared" si="8"/>
        <v>0</v>
      </c>
      <c r="X35" s="44">
        <f t="shared" si="8"/>
        <v>0</v>
      </c>
      <c r="Y35" s="45">
        <f t="shared" si="8"/>
        <v>0</v>
      </c>
      <c r="Z35" s="44">
        <f t="shared" si="8"/>
        <v>0</v>
      </c>
      <c r="AA35" s="45">
        <f t="shared" si="8"/>
        <v>0</v>
      </c>
      <c r="AB35" s="44">
        <f>SUM(AB36:AB36)</f>
        <v>0</v>
      </c>
      <c r="AC35" s="45">
        <f>SUM(AC36:AC36)</f>
        <v>0</v>
      </c>
      <c r="AD35" s="44">
        <f>SUM(AD36:AD36)</f>
        <v>0</v>
      </c>
      <c r="AE35" s="45">
        <f>SUM(O35,Q35,S35,U35,W35,Y35,AA35,AC35)</f>
        <v>0</v>
      </c>
      <c r="AF35" s="44">
        <f>SUM(P35,R35,T35,V35,X35,Z35,AB35,AD35)</f>
        <v>0</v>
      </c>
      <c r="AG35" s="46">
        <f>SUM(AG36:AG36)</f>
        <v>0</v>
      </c>
      <c r="AH35" s="47"/>
      <c r="AI35" s="47"/>
      <c r="AJ35" s="48"/>
    </row>
    <row r="36" spans="2:36" ht="108" customHeight="1" thickBot="1">
      <c r="B36" s="433" t="s">
        <v>354</v>
      </c>
      <c r="C36" s="50"/>
      <c r="D36" s="51"/>
      <c r="E36" s="51"/>
      <c r="F36" s="52"/>
      <c r="G36" s="51"/>
      <c r="H36" s="53" t="s">
        <v>369</v>
      </c>
      <c r="I36" s="53" t="s">
        <v>368</v>
      </c>
      <c r="J36" s="53">
        <v>0</v>
      </c>
      <c r="K36" s="407">
        <v>0.3</v>
      </c>
      <c r="L36" s="55"/>
      <c r="M36" s="55"/>
      <c r="N36" s="56"/>
      <c r="O36" s="57"/>
      <c r="P36" s="58"/>
      <c r="Q36" s="59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1"/>
      <c r="AG36" s="62"/>
      <c r="AH36" s="63"/>
      <c r="AI36" s="63"/>
      <c r="AJ36" s="64"/>
    </row>
    <row r="37" spans="2:36" ht="4.5" customHeight="1" thickBot="1">
      <c r="B37" s="620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1"/>
      <c r="AH37" s="621"/>
      <c r="AI37" s="621"/>
      <c r="AJ37" s="622"/>
    </row>
    <row r="38" spans="2:36" ht="108" customHeight="1" thickBot="1">
      <c r="B38" s="37" t="s">
        <v>58</v>
      </c>
      <c r="C38" s="38" t="s">
        <v>92</v>
      </c>
      <c r="D38" s="38" t="s">
        <v>59</v>
      </c>
      <c r="E38" s="38" t="s">
        <v>91</v>
      </c>
      <c r="F38" s="38" t="s">
        <v>73</v>
      </c>
      <c r="G38" s="38" t="s">
        <v>74</v>
      </c>
      <c r="H38" s="39" t="s">
        <v>104</v>
      </c>
      <c r="I38" s="40" t="s">
        <v>93</v>
      </c>
      <c r="J38" s="38"/>
      <c r="K38" s="65"/>
      <c r="L38" s="65"/>
      <c r="M38" s="41"/>
      <c r="N38" s="42"/>
      <c r="O38" s="43">
        <f>SUM(O39:O39)</f>
        <v>0</v>
      </c>
      <c r="P38" s="44">
        <f>SUM(P39:P39)</f>
        <v>0</v>
      </c>
      <c r="Q38" s="45">
        <f aca="true" t="shared" si="9" ref="Q38:AD38">SUM(Q39:Q39)</f>
        <v>0</v>
      </c>
      <c r="R38" s="44">
        <f t="shared" si="9"/>
        <v>0</v>
      </c>
      <c r="S38" s="45">
        <f t="shared" si="9"/>
        <v>0</v>
      </c>
      <c r="T38" s="44">
        <f t="shared" si="9"/>
        <v>0</v>
      </c>
      <c r="U38" s="45">
        <f t="shared" si="9"/>
        <v>0</v>
      </c>
      <c r="V38" s="44">
        <f t="shared" si="9"/>
        <v>0</v>
      </c>
      <c r="W38" s="45">
        <f t="shared" si="9"/>
        <v>0</v>
      </c>
      <c r="X38" s="44">
        <f t="shared" si="9"/>
        <v>0</v>
      </c>
      <c r="Y38" s="45">
        <f t="shared" si="9"/>
        <v>0</v>
      </c>
      <c r="Z38" s="44">
        <f t="shared" si="9"/>
        <v>0</v>
      </c>
      <c r="AA38" s="45">
        <f t="shared" si="9"/>
        <v>0</v>
      </c>
      <c r="AB38" s="44">
        <f t="shared" si="9"/>
        <v>0</v>
      </c>
      <c r="AC38" s="45">
        <f t="shared" si="9"/>
        <v>0</v>
      </c>
      <c r="AD38" s="44">
        <f t="shared" si="9"/>
        <v>0</v>
      </c>
      <c r="AE38" s="45">
        <f>SUM(O38,Q38,S38,U38,W38,Y38,AA38,AC38)</f>
        <v>0</v>
      </c>
      <c r="AF38" s="44">
        <f>SUM(P38,R38,T38,V38,X38,Z38,AB38,AD38)</f>
        <v>0</v>
      </c>
      <c r="AG38" s="46">
        <f>SUM(AG39:AG39)</f>
        <v>0</v>
      </c>
      <c r="AH38" s="47"/>
      <c r="AI38" s="47"/>
      <c r="AJ38" s="48"/>
    </row>
    <row r="39" spans="2:36" ht="108" customHeight="1" thickBot="1">
      <c r="B39" s="433" t="s">
        <v>354</v>
      </c>
      <c r="C39" s="50"/>
      <c r="D39" s="51"/>
      <c r="E39" s="51"/>
      <c r="F39" s="66"/>
      <c r="G39" s="51"/>
      <c r="H39" s="67" t="s">
        <v>370</v>
      </c>
      <c r="I39" s="68" t="s">
        <v>371</v>
      </c>
      <c r="J39" s="53">
        <v>0</v>
      </c>
      <c r="K39" s="410">
        <v>0.3</v>
      </c>
      <c r="L39" s="70"/>
      <c r="M39" s="71"/>
      <c r="N39" s="72"/>
      <c r="O39" s="73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4"/>
      <c r="AH39" s="63"/>
      <c r="AI39" s="71"/>
      <c r="AJ39" s="75"/>
    </row>
    <row r="40" spans="2:36" ht="4.5" customHeight="1" thickBot="1">
      <c r="B40" s="620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1"/>
      <c r="AH40" s="621"/>
      <c r="AI40" s="621"/>
      <c r="AJ40" s="622"/>
    </row>
    <row r="41" spans="2:36" ht="108" customHeight="1" thickBot="1">
      <c r="B41" s="37" t="s">
        <v>58</v>
      </c>
      <c r="C41" s="38" t="s">
        <v>92</v>
      </c>
      <c r="D41" s="38" t="s">
        <v>59</v>
      </c>
      <c r="E41" s="38" t="s">
        <v>72</v>
      </c>
      <c r="F41" s="38" t="s">
        <v>73</v>
      </c>
      <c r="G41" s="38" t="s">
        <v>74</v>
      </c>
      <c r="H41" s="39" t="s">
        <v>104</v>
      </c>
      <c r="I41" s="40" t="s">
        <v>93</v>
      </c>
      <c r="J41" s="41"/>
      <c r="K41" s="41"/>
      <c r="L41" s="41"/>
      <c r="M41" s="41"/>
      <c r="N41" s="42"/>
      <c r="O41" s="43">
        <f>SUM(O42:O42)</f>
        <v>0</v>
      </c>
      <c r="P41" s="44">
        <f>SUM(P42:P42)</f>
        <v>0</v>
      </c>
      <c r="Q41" s="45">
        <f aca="true" t="shared" si="10" ref="Q41:AA41">SUM(Q42:Q42)</f>
        <v>0</v>
      </c>
      <c r="R41" s="44">
        <f t="shared" si="10"/>
        <v>0</v>
      </c>
      <c r="S41" s="45">
        <f t="shared" si="10"/>
        <v>0</v>
      </c>
      <c r="T41" s="44">
        <f t="shared" si="10"/>
        <v>0</v>
      </c>
      <c r="U41" s="45">
        <f t="shared" si="10"/>
        <v>0</v>
      </c>
      <c r="V41" s="44">
        <f t="shared" si="10"/>
        <v>0</v>
      </c>
      <c r="W41" s="45">
        <f t="shared" si="10"/>
        <v>0</v>
      </c>
      <c r="X41" s="44">
        <f t="shared" si="10"/>
        <v>0</v>
      </c>
      <c r="Y41" s="45">
        <f t="shared" si="10"/>
        <v>0</v>
      </c>
      <c r="Z41" s="44">
        <f t="shared" si="10"/>
        <v>0</v>
      </c>
      <c r="AA41" s="45">
        <f t="shared" si="10"/>
        <v>0</v>
      </c>
      <c r="AB41" s="44">
        <f>SUM(AB42:AB42)</f>
        <v>0</v>
      </c>
      <c r="AC41" s="45">
        <f>SUM(AC42:AC42)</f>
        <v>0</v>
      </c>
      <c r="AD41" s="44">
        <f>SUM(AD42:AD42)</f>
        <v>0</v>
      </c>
      <c r="AE41" s="45">
        <f>SUM(O41,Q41,S41,U41,W41,Y41,AA41,AC41)</f>
        <v>0</v>
      </c>
      <c r="AF41" s="44">
        <f>SUM(P41,R41,T41,V41,X41,Z41,AB41,AD41)</f>
        <v>0</v>
      </c>
      <c r="AG41" s="46">
        <f>SUM(AG42:AG42)</f>
        <v>0</v>
      </c>
      <c r="AH41" s="47"/>
      <c r="AI41" s="47"/>
      <c r="AJ41" s="48"/>
    </row>
    <row r="42" spans="2:36" ht="108" customHeight="1" thickBot="1">
      <c r="B42" s="433" t="s">
        <v>354</v>
      </c>
      <c r="C42" s="50"/>
      <c r="D42" s="51"/>
      <c r="E42" s="51"/>
      <c r="F42" s="52"/>
      <c r="G42" s="51"/>
      <c r="H42" s="53" t="s">
        <v>379</v>
      </c>
      <c r="I42" s="53" t="s">
        <v>380</v>
      </c>
      <c r="J42" s="53">
        <v>0</v>
      </c>
      <c r="K42" s="407">
        <v>0.3</v>
      </c>
      <c r="L42" s="55"/>
      <c r="M42" s="55"/>
      <c r="N42" s="56"/>
      <c r="O42" s="57"/>
      <c r="P42" s="58"/>
      <c r="Q42" s="59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1"/>
      <c r="AG42" s="62"/>
      <c r="AH42" s="63"/>
      <c r="AI42" s="63"/>
      <c r="AJ42" s="64"/>
    </row>
    <row r="43" spans="2:36" ht="4.5" customHeight="1" thickBot="1">
      <c r="B43" s="620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621"/>
      <c r="AJ43" s="622"/>
    </row>
    <row r="44" spans="2:36" ht="108" customHeight="1" thickBot="1">
      <c r="B44" s="37" t="s">
        <v>58</v>
      </c>
      <c r="C44" s="38" t="s">
        <v>92</v>
      </c>
      <c r="D44" s="38" t="s">
        <v>59</v>
      </c>
      <c r="E44" s="38" t="s">
        <v>91</v>
      </c>
      <c r="F44" s="38" t="s">
        <v>73</v>
      </c>
      <c r="G44" s="38" t="s">
        <v>74</v>
      </c>
      <c r="H44" s="39" t="s">
        <v>104</v>
      </c>
      <c r="I44" s="40" t="s">
        <v>93</v>
      </c>
      <c r="J44" s="38"/>
      <c r="K44" s="65"/>
      <c r="L44" s="65"/>
      <c r="M44" s="41"/>
      <c r="N44" s="42"/>
      <c r="O44" s="43">
        <f>SUM(O45:O45)</f>
        <v>0</v>
      </c>
      <c r="P44" s="44">
        <f>SUM(P45:P45)</f>
        <v>0</v>
      </c>
      <c r="Q44" s="45">
        <f aca="true" t="shared" si="11" ref="Q44:AD44">SUM(Q45:Q45)</f>
        <v>0</v>
      </c>
      <c r="R44" s="44">
        <f t="shared" si="11"/>
        <v>0</v>
      </c>
      <c r="S44" s="45">
        <f t="shared" si="11"/>
        <v>0</v>
      </c>
      <c r="T44" s="44">
        <f t="shared" si="11"/>
        <v>0</v>
      </c>
      <c r="U44" s="45">
        <f t="shared" si="11"/>
        <v>0</v>
      </c>
      <c r="V44" s="44">
        <f t="shared" si="11"/>
        <v>0</v>
      </c>
      <c r="W44" s="45">
        <f t="shared" si="11"/>
        <v>0</v>
      </c>
      <c r="X44" s="44">
        <f t="shared" si="11"/>
        <v>0</v>
      </c>
      <c r="Y44" s="45">
        <f t="shared" si="11"/>
        <v>0</v>
      </c>
      <c r="Z44" s="44">
        <f t="shared" si="11"/>
        <v>0</v>
      </c>
      <c r="AA44" s="45">
        <f t="shared" si="11"/>
        <v>0</v>
      </c>
      <c r="AB44" s="44">
        <f t="shared" si="11"/>
        <v>0</v>
      </c>
      <c r="AC44" s="45">
        <f t="shared" si="11"/>
        <v>0</v>
      </c>
      <c r="AD44" s="44">
        <f t="shared" si="11"/>
        <v>0</v>
      </c>
      <c r="AE44" s="45">
        <f>SUM(O44,Q44,S44,U44,W44,Y44,AA44,AC44)</f>
        <v>0</v>
      </c>
      <c r="AF44" s="44">
        <f>SUM(P44,R44,T44,V44,X44,Z44,AB44,AD44)</f>
        <v>0</v>
      </c>
      <c r="AG44" s="46">
        <f>SUM(AG45:AG45)</f>
        <v>0</v>
      </c>
      <c r="AH44" s="47"/>
      <c r="AI44" s="47"/>
      <c r="AJ44" s="48"/>
    </row>
    <row r="45" spans="2:36" ht="108" customHeight="1" thickBot="1">
      <c r="B45" s="433" t="s">
        <v>354</v>
      </c>
      <c r="C45" s="50"/>
      <c r="D45" s="51"/>
      <c r="E45" s="51"/>
      <c r="F45" s="66"/>
      <c r="G45" s="51"/>
      <c r="H45" s="67" t="s">
        <v>381</v>
      </c>
      <c r="I45" s="68" t="s">
        <v>382</v>
      </c>
      <c r="J45" s="53">
        <v>0</v>
      </c>
      <c r="K45" s="69">
        <v>4</v>
      </c>
      <c r="L45" s="70"/>
      <c r="M45" s="71"/>
      <c r="N45" s="72"/>
      <c r="O45" s="73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74"/>
      <c r="AH45" s="63"/>
      <c r="AI45" s="71"/>
      <c r="AJ45" s="75"/>
    </row>
    <row r="46" spans="2:36" ht="108" customHeight="1" thickBot="1">
      <c r="B46" s="37" t="s">
        <v>58</v>
      </c>
      <c r="C46" s="38" t="s">
        <v>92</v>
      </c>
      <c r="D46" s="38" t="s">
        <v>59</v>
      </c>
      <c r="E46" s="38" t="s">
        <v>72</v>
      </c>
      <c r="F46" s="38" t="s">
        <v>73</v>
      </c>
      <c r="G46" s="38" t="s">
        <v>74</v>
      </c>
      <c r="H46" s="39" t="s">
        <v>104</v>
      </c>
      <c r="I46" s="40" t="s">
        <v>93</v>
      </c>
      <c r="J46" s="41"/>
      <c r="K46" s="41"/>
      <c r="L46" s="41"/>
      <c r="M46" s="41"/>
      <c r="N46" s="42"/>
      <c r="O46" s="43">
        <f>SUM(O47:O47)</f>
        <v>0</v>
      </c>
      <c r="P46" s="44">
        <f>SUM(P47:P47)</f>
        <v>0</v>
      </c>
      <c r="Q46" s="45">
        <f aca="true" t="shared" si="12" ref="Q46:AA46">SUM(Q47:Q47)</f>
        <v>0</v>
      </c>
      <c r="R46" s="44">
        <f t="shared" si="12"/>
        <v>0</v>
      </c>
      <c r="S46" s="45">
        <f t="shared" si="12"/>
        <v>0</v>
      </c>
      <c r="T46" s="44">
        <f t="shared" si="12"/>
        <v>0</v>
      </c>
      <c r="U46" s="45">
        <f t="shared" si="12"/>
        <v>0</v>
      </c>
      <c r="V46" s="44">
        <f t="shared" si="12"/>
        <v>0</v>
      </c>
      <c r="W46" s="45">
        <f t="shared" si="12"/>
        <v>0</v>
      </c>
      <c r="X46" s="44">
        <f t="shared" si="12"/>
        <v>0</v>
      </c>
      <c r="Y46" s="45">
        <f t="shared" si="12"/>
        <v>0</v>
      </c>
      <c r="Z46" s="44">
        <f t="shared" si="12"/>
        <v>0</v>
      </c>
      <c r="AA46" s="45">
        <f t="shared" si="12"/>
        <v>0</v>
      </c>
      <c r="AB46" s="44">
        <f>SUM(AB47:AB47)</f>
        <v>0</v>
      </c>
      <c r="AC46" s="45">
        <f>SUM(AC47:AC47)</f>
        <v>0</v>
      </c>
      <c r="AD46" s="44">
        <f>SUM(AD47:AD47)</f>
        <v>0</v>
      </c>
      <c r="AE46" s="45">
        <f>SUM(O46,Q46,S46,U46,W46,Y46,AA46,AC46)</f>
        <v>0</v>
      </c>
      <c r="AF46" s="44">
        <f>SUM(P46,R46,T46,V46,X46,Z46,AB46,AD46)</f>
        <v>0</v>
      </c>
      <c r="AG46" s="46">
        <f>SUM(AG47:AG47)</f>
        <v>0</v>
      </c>
      <c r="AH46" s="47"/>
      <c r="AI46" s="47"/>
      <c r="AJ46" s="48"/>
    </row>
    <row r="47" spans="2:36" ht="108" customHeight="1" thickBot="1">
      <c r="B47" s="433" t="s">
        <v>354</v>
      </c>
      <c r="C47" s="50"/>
      <c r="D47" s="51"/>
      <c r="E47" s="51"/>
      <c r="F47" s="52"/>
      <c r="G47" s="51"/>
      <c r="H47" s="53" t="s">
        <v>383</v>
      </c>
      <c r="I47" s="53" t="s">
        <v>384</v>
      </c>
      <c r="J47" s="53">
        <v>0</v>
      </c>
      <c r="K47" s="407">
        <v>0.3</v>
      </c>
      <c r="L47" s="55"/>
      <c r="M47" s="55"/>
      <c r="N47" s="56"/>
      <c r="O47" s="57"/>
      <c r="P47" s="58"/>
      <c r="Q47" s="59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61"/>
      <c r="AG47" s="62"/>
      <c r="AH47" s="63"/>
      <c r="AI47" s="63"/>
      <c r="AJ47" s="64"/>
    </row>
    <row r="48" spans="2:36" ht="4.5" customHeight="1" thickBot="1">
      <c r="B48" s="620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  <c r="AG48" s="621"/>
      <c r="AH48" s="621"/>
      <c r="AI48" s="621"/>
      <c r="AJ48" s="622"/>
    </row>
    <row r="49" spans="2:36" ht="108" customHeight="1" thickBot="1">
      <c r="B49" s="37" t="s">
        <v>58</v>
      </c>
      <c r="C49" s="38" t="s">
        <v>92</v>
      </c>
      <c r="D49" s="38" t="s">
        <v>59</v>
      </c>
      <c r="E49" s="38" t="s">
        <v>91</v>
      </c>
      <c r="F49" s="38" t="s">
        <v>73</v>
      </c>
      <c r="G49" s="38" t="s">
        <v>74</v>
      </c>
      <c r="H49" s="39" t="s">
        <v>104</v>
      </c>
      <c r="I49" s="40" t="s">
        <v>93</v>
      </c>
      <c r="J49" s="38"/>
      <c r="K49" s="65"/>
      <c r="L49" s="65"/>
      <c r="M49" s="41"/>
      <c r="N49" s="42"/>
      <c r="O49" s="43">
        <f>SUM(O50:O50)</f>
        <v>0</v>
      </c>
      <c r="P49" s="44">
        <f>SUM(P50:P50)</f>
        <v>0</v>
      </c>
      <c r="Q49" s="45">
        <f aca="true" t="shared" si="13" ref="Q49:AD49">SUM(Q50:Q50)</f>
        <v>0</v>
      </c>
      <c r="R49" s="44">
        <f t="shared" si="13"/>
        <v>0</v>
      </c>
      <c r="S49" s="45">
        <f t="shared" si="13"/>
        <v>0</v>
      </c>
      <c r="T49" s="44">
        <f t="shared" si="13"/>
        <v>0</v>
      </c>
      <c r="U49" s="45">
        <f t="shared" si="13"/>
        <v>0</v>
      </c>
      <c r="V49" s="44">
        <f t="shared" si="13"/>
        <v>0</v>
      </c>
      <c r="W49" s="45">
        <f t="shared" si="13"/>
        <v>0</v>
      </c>
      <c r="X49" s="44">
        <f t="shared" si="13"/>
        <v>0</v>
      </c>
      <c r="Y49" s="45">
        <f t="shared" si="13"/>
        <v>0</v>
      </c>
      <c r="Z49" s="44">
        <f t="shared" si="13"/>
        <v>0</v>
      </c>
      <c r="AA49" s="45">
        <f t="shared" si="13"/>
        <v>0</v>
      </c>
      <c r="AB49" s="44">
        <f t="shared" si="13"/>
        <v>0</v>
      </c>
      <c r="AC49" s="45">
        <f t="shared" si="13"/>
        <v>0</v>
      </c>
      <c r="AD49" s="44">
        <f t="shared" si="13"/>
        <v>0</v>
      </c>
      <c r="AE49" s="45">
        <f>SUM(O49,Q49,S49,U49,W49,Y49,AA49,AC49)</f>
        <v>0</v>
      </c>
      <c r="AF49" s="44">
        <f>SUM(P49,R49,T49,V49,X49,Z49,AB49,AD49)</f>
        <v>0</v>
      </c>
      <c r="AG49" s="46">
        <f>SUM(AG50:AG50)</f>
        <v>0</v>
      </c>
      <c r="AH49" s="47"/>
      <c r="AI49" s="47"/>
      <c r="AJ49" s="48"/>
    </row>
    <row r="50" spans="2:36" ht="108" customHeight="1" thickBot="1">
      <c r="B50" s="433" t="s">
        <v>354</v>
      </c>
      <c r="C50" s="50"/>
      <c r="D50" s="51"/>
      <c r="E50" s="51"/>
      <c r="F50" s="66"/>
      <c r="G50" s="51"/>
      <c r="H50" s="67" t="s">
        <v>385</v>
      </c>
      <c r="I50" s="68" t="s">
        <v>386</v>
      </c>
      <c r="J50" s="53">
        <v>0</v>
      </c>
      <c r="K50" s="410">
        <v>0.3</v>
      </c>
      <c r="L50" s="70"/>
      <c r="M50" s="71"/>
      <c r="N50" s="72"/>
      <c r="O50" s="73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74"/>
      <c r="AH50" s="63"/>
      <c r="AI50" s="71"/>
      <c r="AJ50" s="75"/>
    </row>
    <row r="51" spans="2:36" ht="46.5" customHeight="1" thickBot="1">
      <c r="B51" s="674"/>
      <c r="C51" s="675"/>
      <c r="D51" s="675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675"/>
      <c r="Z51" s="675"/>
      <c r="AA51" s="675"/>
      <c r="AB51" s="675"/>
      <c r="AC51" s="675"/>
      <c r="AD51" s="675"/>
      <c r="AE51" s="675"/>
      <c r="AF51" s="675"/>
      <c r="AG51" s="675"/>
      <c r="AH51" s="675"/>
      <c r="AI51" s="675"/>
      <c r="AJ51" s="676"/>
    </row>
    <row r="52" spans="2:36" ht="35.25" customHeight="1" thickBot="1">
      <c r="B52" s="656" t="s">
        <v>810</v>
      </c>
      <c r="C52" s="657"/>
      <c r="D52" s="658"/>
      <c r="E52" s="402"/>
      <c r="F52" s="657" t="s">
        <v>791</v>
      </c>
      <c r="G52" s="657"/>
      <c r="H52" s="657"/>
      <c r="I52" s="657"/>
      <c r="J52" s="657"/>
      <c r="K52" s="657"/>
      <c r="L52" s="657"/>
      <c r="M52" s="657"/>
      <c r="N52" s="658"/>
      <c r="O52" s="659" t="s">
        <v>45</v>
      </c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/>
      <c r="AA52" s="660"/>
      <c r="AB52" s="660"/>
      <c r="AC52" s="660"/>
      <c r="AD52" s="660"/>
      <c r="AE52" s="660"/>
      <c r="AF52" s="661"/>
      <c r="AG52" s="662" t="s">
        <v>46</v>
      </c>
      <c r="AH52" s="663"/>
      <c r="AI52" s="663"/>
      <c r="AJ52" s="664"/>
    </row>
    <row r="53" spans="2:36" ht="35.25" customHeight="1">
      <c r="B53" s="644" t="s">
        <v>61</v>
      </c>
      <c r="C53" s="646" t="s">
        <v>47</v>
      </c>
      <c r="D53" s="647"/>
      <c r="E53" s="647"/>
      <c r="F53" s="647"/>
      <c r="G53" s="647"/>
      <c r="H53" s="647"/>
      <c r="I53" s="650" t="s">
        <v>48</v>
      </c>
      <c r="J53" s="652" t="s">
        <v>62</v>
      </c>
      <c r="K53" s="652" t="s">
        <v>49</v>
      </c>
      <c r="L53" s="654" t="s">
        <v>103</v>
      </c>
      <c r="M53" s="639" t="s">
        <v>63</v>
      </c>
      <c r="N53" s="641" t="s">
        <v>64</v>
      </c>
      <c r="O53" s="643" t="s">
        <v>94</v>
      </c>
      <c r="P53" s="635"/>
      <c r="Q53" s="634" t="s">
        <v>95</v>
      </c>
      <c r="R53" s="635"/>
      <c r="S53" s="634" t="s">
        <v>96</v>
      </c>
      <c r="T53" s="635"/>
      <c r="U53" s="634" t="s">
        <v>52</v>
      </c>
      <c r="V53" s="635"/>
      <c r="W53" s="634" t="s">
        <v>51</v>
      </c>
      <c r="X53" s="635"/>
      <c r="Y53" s="634" t="s">
        <v>97</v>
      </c>
      <c r="Z53" s="635"/>
      <c r="AA53" s="634" t="s">
        <v>50</v>
      </c>
      <c r="AB53" s="635"/>
      <c r="AC53" s="634" t="s">
        <v>53</v>
      </c>
      <c r="AD53" s="635"/>
      <c r="AE53" s="634" t="s">
        <v>54</v>
      </c>
      <c r="AF53" s="636"/>
      <c r="AG53" s="637" t="s">
        <v>55</v>
      </c>
      <c r="AH53" s="623" t="s">
        <v>56</v>
      </c>
      <c r="AI53" s="625" t="s">
        <v>57</v>
      </c>
      <c r="AJ53" s="627" t="s">
        <v>65</v>
      </c>
    </row>
    <row r="54" spans="2:36" ht="80.25" customHeight="1" thickBot="1">
      <c r="B54" s="645"/>
      <c r="C54" s="648"/>
      <c r="D54" s="649"/>
      <c r="E54" s="649"/>
      <c r="F54" s="649"/>
      <c r="G54" s="649"/>
      <c r="H54" s="649"/>
      <c r="I54" s="651"/>
      <c r="J54" s="653" t="s">
        <v>62</v>
      </c>
      <c r="K54" s="653"/>
      <c r="L54" s="655"/>
      <c r="M54" s="640"/>
      <c r="N54" s="642"/>
      <c r="O54" s="21" t="s">
        <v>66</v>
      </c>
      <c r="P54" s="22" t="s">
        <v>67</v>
      </c>
      <c r="Q54" s="23" t="s">
        <v>66</v>
      </c>
      <c r="R54" s="22" t="s">
        <v>67</v>
      </c>
      <c r="S54" s="23" t="s">
        <v>66</v>
      </c>
      <c r="T54" s="22" t="s">
        <v>67</v>
      </c>
      <c r="U54" s="23" t="s">
        <v>66</v>
      </c>
      <c r="V54" s="22" t="s">
        <v>67</v>
      </c>
      <c r="W54" s="23" t="s">
        <v>66</v>
      </c>
      <c r="X54" s="22" t="s">
        <v>67</v>
      </c>
      <c r="Y54" s="23" t="s">
        <v>66</v>
      </c>
      <c r="Z54" s="22" t="s">
        <v>67</v>
      </c>
      <c r="AA54" s="23" t="s">
        <v>66</v>
      </c>
      <c r="AB54" s="22" t="s">
        <v>68</v>
      </c>
      <c r="AC54" s="23" t="s">
        <v>66</v>
      </c>
      <c r="AD54" s="22" t="s">
        <v>68</v>
      </c>
      <c r="AE54" s="23" t="s">
        <v>66</v>
      </c>
      <c r="AF54" s="24" t="s">
        <v>68</v>
      </c>
      <c r="AG54" s="638"/>
      <c r="AH54" s="624"/>
      <c r="AI54" s="626"/>
      <c r="AJ54" s="628"/>
    </row>
    <row r="55" spans="2:36" ht="108" customHeight="1" thickBot="1">
      <c r="B55" s="25" t="s">
        <v>69</v>
      </c>
      <c r="C55" s="629" t="s">
        <v>388</v>
      </c>
      <c r="D55" s="630"/>
      <c r="E55" s="630"/>
      <c r="F55" s="630"/>
      <c r="G55" s="630"/>
      <c r="H55" s="630"/>
      <c r="I55" s="26" t="s">
        <v>389</v>
      </c>
      <c r="J55" s="27">
        <v>100</v>
      </c>
      <c r="K55" s="28">
        <v>200</v>
      </c>
      <c r="L55" s="28"/>
      <c r="M55" s="29"/>
      <c r="N55" s="30"/>
      <c r="O55" s="31" t="e">
        <f>SUM(O57,#REF!,#REF!,#REF!)</f>
        <v>#REF!</v>
      </c>
      <c r="P55" s="32" t="e">
        <f>SUM(P57,#REF!,#REF!,#REF!)</f>
        <v>#REF!</v>
      </c>
      <c r="Q55" s="32" t="e">
        <f>SUM(Q57,#REF!,#REF!,#REF!)</f>
        <v>#REF!</v>
      </c>
      <c r="R55" s="32" t="e">
        <f>SUM(R57,#REF!,#REF!,#REF!)</f>
        <v>#REF!</v>
      </c>
      <c r="S55" s="32" t="e">
        <f>SUM(S57,#REF!,#REF!,#REF!)</f>
        <v>#REF!</v>
      </c>
      <c r="T55" s="32" t="e">
        <f>SUM(T57,#REF!,#REF!,#REF!)</f>
        <v>#REF!</v>
      </c>
      <c r="U55" s="32" t="e">
        <f>SUM(U57,#REF!,#REF!,#REF!)</f>
        <v>#REF!</v>
      </c>
      <c r="V55" s="32" t="e">
        <f>SUM(V57,#REF!,#REF!,#REF!)</f>
        <v>#REF!</v>
      </c>
      <c r="W55" s="32" t="e">
        <f>SUM(W57,#REF!,#REF!,#REF!)</f>
        <v>#REF!</v>
      </c>
      <c r="X55" s="32" t="e">
        <f>SUM(X57,#REF!,#REF!,#REF!)</f>
        <v>#REF!</v>
      </c>
      <c r="Y55" s="32" t="e">
        <f>SUM(Y57,#REF!,#REF!,#REF!)</f>
        <v>#REF!</v>
      </c>
      <c r="Z55" s="32" t="e">
        <f>SUM(Z57,#REF!,#REF!,#REF!)</f>
        <v>#REF!</v>
      </c>
      <c r="AA55" s="32" t="e">
        <f>SUM(AA57,#REF!,#REF!,#REF!)</f>
        <v>#REF!</v>
      </c>
      <c r="AB55" s="32" t="e">
        <f>SUM(AB57,#REF!,#REF!,#REF!)</f>
        <v>#REF!</v>
      </c>
      <c r="AC55" s="32" t="e">
        <f>SUM(AC57,#REF!,#REF!,#REF!)</f>
        <v>#REF!</v>
      </c>
      <c r="AD55" s="32" t="e">
        <f>SUM(AD57,#REF!,#REF!,#REF!)</f>
        <v>#REF!</v>
      </c>
      <c r="AE55" s="32" t="e">
        <f>SUM(O55,Q55,S55,U55,W55,Y55,AA55,AC55)</f>
        <v>#REF!</v>
      </c>
      <c r="AF55" s="33" t="e">
        <f>SUM(P55,R55,T55,V55,X55,Z55,AB55,AD55)</f>
        <v>#REF!</v>
      </c>
      <c r="AG55" s="34" t="e">
        <f>AG57+#REF!</f>
        <v>#REF!</v>
      </c>
      <c r="AH55" s="35"/>
      <c r="AI55" s="35"/>
      <c r="AJ55" s="36"/>
    </row>
    <row r="56" spans="2:36" ht="4.5" customHeight="1" thickBot="1">
      <c r="B56" s="631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2"/>
      <c r="AJ56" s="633"/>
    </row>
    <row r="57" spans="2:36" ht="108" customHeight="1" thickBot="1">
      <c r="B57" s="37" t="s">
        <v>58</v>
      </c>
      <c r="C57" s="38" t="s">
        <v>92</v>
      </c>
      <c r="D57" s="38" t="s">
        <v>59</v>
      </c>
      <c r="E57" s="38" t="s">
        <v>72</v>
      </c>
      <c r="F57" s="38" t="s">
        <v>73</v>
      </c>
      <c r="G57" s="38" t="s">
        <v>74</v>
      </c>
      <c r="H57" s="39" t="s">
        <v>104</v>
      </c>
      <c r="I57" s="40" t="s">
        <v>93</v>
      </c>
      <c r="J57" s="41"/>
      <c r="K57" s="41"/>
      <c r="L57" s="41"/>
      <c r="M57" s="41"/>
      <c r="N57" s="42"/>
      <c r="O57" s="43">
        <f>SUM(O58:O58)</f>
        <v>0</v>
      </c>
      <c r="P57" s="44">
        <f>SUM(P58:P58)</f>
        <v>0</v>
      </c>
      <c r="Q57" s="45">
        <f aca="true" t="shared" si="14" ref="Q57:AA57">SUM(Q58:Q58)</f>
        <v>0</v>
      </c>
      <c r="R57" s="44">
        <f t="shared" si="14"/>
        <v>0</v>
      </c>
      <c r="S57" s="45">
        <f t="shared" si="14"/>
        <v>0</v>
      </c>
      <c r="T57" s="44">
        <f t="shared" si="14"/>
        <v>0</v>
      </c>
      <c r="U57" s="45">
        <f t="shared" si="14"/>
        <v>0</v>
      </c>
      <c r="V57" s="44">
        <f t="shared" si="14"/>
        <v>0</v>
      </c>
      <c r="W57" s="45">
        <f t="shared" si="14"/>
        <v>0</v>
      </c>
      <c r="X57" s="44">
        <f t="shared" si="14"/>
        <v>0</v>
      </c>
      <c r="Y57" s="45">
        <f t="shared" si="14"/>
        <v>0</v>
      </c>
      <c r="Z57" s="44">
        <f t="shared" si="14"/>
        <v>0</v>
      </c>
      <c r="AA57" s="45">
        <f t="shared" si="14"/>
        <v>0</v>
      </c>
      <c r="AB57" s="44">
        <f>SUM(AB58:AB58)</f>
        <v>0</v>
      </c>
      <c r="AC57" s="45">
        <f>SUM(AC58:AC58)</f>
        <v>0</v>
      </c>
      <c r="AD57" s="44">
        <f>SUM(AD58:AD58)</f>
        <v>0</v>
      </c>
      <c r="AE57" s="45">
        <f>SUM(O57,Q57,S57,U57,W57,Y57,AA57,AC57)</f>
        <v>0</v>
      </c>
      <c r="AF57" s="44">
        <f>SUM(P57,R57,T57,V57,X57,Z57,AB57,AD57)</f>
        <v>0</v>
      </c>
      <c r="AG57" s="46">
        <f>SUM(AG58:AG58)</f>
        <v>0</v>
      </c>
      <c r="AH57" s="47"/>
      <c r="AI57" s="47"/>
      <c r="AJ57" s="48"/>
    </row>
    <row r="58" spans="2:36" ht="108" customHeight="1" thickBot="1">
      <c r="B58" s="434"/>
      <c r="C58" s="50"/>
      <c r="D58" s="51"/>
      <c r="E58" s="51"/>
      <c r="F58" s="52"/>
      <c r="G58" s="51"/>
      <c r="H58" s="53" t="s">
        <v>390</v>
      </c>
      <c r="I58" s="53" t="s">
        <v>391</v>
      </c>
      <c r="J58" s="53">
        <v>100</v>
      </c>
      <c r="K58" s="54">
        <v>200</v>
      </c>
      <c r="L58" s="55"/>
      <c r="M58" s="55"/>
      <c r="N58" s="56"/>
      <c r="O58" s="57"/>
      <c r="P58" s="58"/>
      <c r="Q58" s="59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61"/>
      <c r="AG58" s="62"/>
      <c r="AH58" s="63"/>
      <c r="AI58" s="63"/>
      <c r="AJ58" s="64"/>
    </row>
    <row r="59" spans="2:36" ht="27" customHeight="1" thickBot="1">
      <c r="B59" s="620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  <c r="AA59" s="621"/>
      <c r="AB59" s="621"/>
      <c r="AC59" s="621"/>
      <c r="AD59" s="621"/>
      <c r="AE59" s="621"/>
      <c r="AF59" s="621"/>
      <c r="AG59" s="621"/>
      <c r="AH59" s="621"/>
      <c r="AI59" s="621"/>
      <c r="AJ59" s="622"/>
    </row>
    <row r="60" spans="2:36" ht="14.25" customHeight="1" thickBot="1">
      <c r="B60" s="620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21"/>
      <c r="AA60" s="621"/>
      <c r="AB60" s="621"/>
      <c r="AC60" s="621"/>
      <c r="AD60" s="621"/>
      <c r="AE60" s="621"/>
      <c r="AF60" s="621"/>
      <c r="AG60" s="621"/>
      <c r="AH60" s="621"/>
      <c r="AI60" s="621"/>
      <c r="AJ60" s="622"/>
    </row>
    <row r="61" spans="2:36" ht="35.25" customHeight="1" thickBot="1">
      <c r="B61" s="656" t="s">
        <v>810</v>
      </c>
      <c r="C61" s="657"/>
      <c r="D61" s="658"/>
      <c r="E61" s="402"/>
      <c r="F61" s="657" t="s">
        <v>791</v>
      </c>
      <c r="G61" s="657"/>
      <c r="H61" s="657"/>
      <c r="I61" s="657"/>
      <c r="J61" s="657"/>
      <c r="K61" s="657"/>
      <c r="L61" s="657"/>
      <c r="M61" s="657"/>
      <c r="N61" s="658"/>
      <c r="O61" s="659" t="s">
        <v>45</v>
      </c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  <c r="AA61" s="660"/>
      <c r="AB61" s="660"/>
      <c r="AC61" s="660"/>
      <c r="AD61" s="660"/>
      <c r="AE61" s="660"/>
      <c r="AF61" s="661"/>
      <c r="AG61" s="662" t="s">
        <v>46</v>
      </c>
      <c r="AH61" s="663"/>
      <c r="AI61" s="663"/>
      <c r="AJ61" s="664"/>
    </row>
    <row r="62" spans="2:36" ht="35.25" customHeight="1">
      <c r="B62" s="644" t="s">
        <v>61</v>
      </c>
      <c r="C62" s="646" t="s">
        <v>47</v>
      </c>
      <c r="D62" s="647"/>
      <c r="E62" s="647"/>
      <c r="F62" s="647"/>
      <c r="G62" s="647"/>
      <c r="H62" s="647"/>
      <c r="I62" s="650" t="s">
        <v>48</v>
      </c>
      <c r="J62" s="652" t="s">
        <v>62</v>
      </c>
      <c r="K62" s="652" t="s">
        <v>49</v>
      </c>
      <c r="L62" s="654" t="s">
        <v>103</v>
      </c>
      <c r="M62" s="639" t="s">
        <v>63</v>
      </c>
      <c r="N62" s="641" t="s">
        <v>64</v>
      </c>
      <c r="O62" s="643" t="s">
        <v>94</v>
      </c>
      <c r="P62" s="635"/>
      <c r="Q62" s="634" t="s">
        <v>95</v>
      </c>
      <c r="R62" s="635"/>
      <c r="S62" s="634" t="s">
        <v>96</v>
      </c>
      <c r="T62" s="635"/>
      <c r="U62" s="634" t="s">
        <v>52</v>
      </c>
      <c r="V62" s="635"/>
      <c r="W62" s="634" t="s">
        <v>51</v>
      </c>
      <c r="X62" s="635"/>
      <c r="Y62" s="634" t="s">
        <v>97</v>
      </c>
      <c r="Z62" s="635"/>
      <c r="AA62" s="634" t="s">
        <v>50</v>
      </c>
      <c r="AB62" s="635"/>
      <c r="AC62" s="634" t="s">
        <v>53</v>
      </c>
      <c r="AD62" s="635"/>
      <c r="AE62" s="634" t="s">
        <v>54</v>
      </c>
      <c r="AF62" s="636"/>
      <c r="AG62" s="637" t="s">
        <v>55</v>
      </c>
      <c r="AH62" s="623" t="s">
        <v>56</v>
      </c>
      <c r="AI62" s="625" t="s">
        <v>57</v>
      </c>
      <c r="AJ62" s="627" t="s">
        <v>65</v>
      </c>
    </row>
    <row r="63" spans="2:36" ht="80.25" customHeight="1" thickBot="1">
      <c r="B63" s="645"/>
      <c r="C63" s="648"/>
      <c r="D63" s="649"/>
      <c r="E63" s="649"/>
      <c r="F63" s="649"/>
      <c r="G63" s="649"/>
      <c r="H63" s="649"/>
      <c r="I63" s="651"/>
      <c r="J63" s="653" t="s">
        <v>62</v>
      </c>
      <c r="K63" s="653"/>
      <c r="L63" s="655"/>
      <c r="M63" s="640"/>
      <c r="N63" s="642"/>
      <c r="O63" s="21" t="s">
        <v>66</v>
      </c>
      <c r="P63" s="22" t="s">
        <v>67</v>
      </c>
      <c r="Q63" s="23" t="s">
        <v>66</v>
      </c>
      <c r="R63" s="22" t="s">
        <v>67</v>
      </c>
      <c r="S63" s="23" t="s">
        <v>66</v>
      </c>
      <c r="T63" s="22" t="s">
        <v>67</v>
      </c>
      <c r="U63" s="23" t="s">
        <v>66</v>
      </c>
      <c r="V63" s="22" t="s">
        <v>67</v>
      </c>
      <c r="W63" s="23" t="s">
        <v>66</v>
      </c>
      <c r="X63" s="22" t="s">
        <v>67</v>
      </c>
      <c r="Y63" s="23" t="s">
        <v>66</v>
      </c>
      <c r="Z63" s="22" t="s">
        <v>67</v>
      </c>
      <c r="AA63" s="23" t="s">
        <v>66</v>
      </c>
      <c r="AB63" s="22" t="s">
        <v>68</v>
      </c>
      <c r="AC63" s="23" t="s">
        <v>66</v>
      </c>
      <c r="AD63" s="22" t="s">
        <v>68</v>
      </c>
      <c r="AE63" s="23" t="s">
        <v>66</v>
      </c>
      <c r="AF63" s="24" t="s">
        <v>68</v>
      </c>
      <c r="AG63" s="638"/>
      <c r="AH63" s="624"/>
      <c r="AI63" s="626"/>
      <c r="AJ63" s="628"/>
    </row>
    <row r="64" spans="2:36" ht="108" customHeight="1" thickBot="1">
      <c r="B64" s="25" t="s">
        <v>69</v>
      </c>
      <c r="C64" s="629" t="s">
        <v>811</v>
      </c>
      <c r="D64" s="630"/>
      <c r="E64" s="630"/>
      <c r="F64" s="630"/>
      <c r="G64" s="630"/>
      <c r="H64" s="630"/>
      <c r="I64" s="26" t="s">
        <v>395</v>
      </c>
      <c r="J64" s="27">
        <v>215</v>
      </c>
      <c r="K64" s="28">
        <v>300</v>
      </c>
      <c r="L64" s="28"/>
      <c r="M64" s="29"/>
      <c r="N64" s="30"/>
      <c r="O64" s="31">
        <f>SUM(O66,O69,O72)</f>
        <v>0</v>
      </c>
      <c r="P64" s="32">
        <f aca="true" t="shared" si="15" ref="P64:AD64">SUM(P66,P69,P72)</f>
        <v>0</v>
      </c>
      <c r="Q64" s="32">
        <f t="shared" si="15"/>
        <v>0</v>
      </c>
      <c r="R64" s="32">
        <f t="shared" si="15"/>
        <v>0</v>
      </c>
      <c r="S64" s="32">
        <f t="shared" si="15"/>
        <v>0</v>
      </c>
      <c r="T64" s="32">
        <f t="shared" si="15"/>
        <v>0</v>
      </c>
      <c r="U64" s="32">
        <f t="shared" si="15"/>
        <v>0</v>
      </c>
      <c r="V64" s="32">
        <f t="shared" si="15"/>
        <v>0</v>
      </c>
      <c r="W64" s="32">
        <f t="shared" si="15"/>
        <v>0</v>
      </c>
      <c r="X64" s="32">
        <f t="shared" si="15"/>
        <v>0</v>
      </c>
      <c r="Y64" s="32">
        <f t="shared" si="15"/>
        <v>0</v>
      </c>
      <c r="Z64" s="32">
        <f t="shared" si="15"/>
        <v>0</v>
      </c>
      <c r="AA64" s="32">
        <f t="shared" si="15"/>
        <v>0</v>
      </c>
      <c r="AB64" s="32">
        <f t="shared" si="15"/>
        <v>0</v>
      </c>
      <c r="AC64" s="32">
        <f t="shared" si="15"/>
        <v>0</v>
      </c>
      <c r="AD64" s="32">
        <f t="shared" si="15"/>
        <v>0</v>
      </c>
      <c r="AE64" s="32">
        <f>SUM(O64,Q64,S64,U64,W64,Y64,AA64,AC64)</f>
        <v>0</v>
      </c>
      <c r="AF64" s="33">
        <f>SUM(P64,R64,T64,V64,X64,Z64,AB64,AD64)</f>
        <v>0</v>
      </c>
      <c r="AG64" s="34">
        <f>AG66+AG69</f>
        <v>0</v>
      </c>
      <c r="AH64" s="35"/>
      <c r="AI64" s="35"/>
      <c r="AJ64" s="36"/>
    </row>
    <row r="65" spans="2:36" ht="4.5" customHeight="1" thickBot="1">
      <c r="B65" s="631"/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3"/>
    </row>
    <row r="66" spans="2:36" ht="108" customHeight="1" thickBot="1">
      <c r="B66" s="37" t="s">
        <v>58</v>
      </c>
      <c r="C66" s="38" t="s">
        <v>92</v>
      </c>
      <c r="D66" s="38" t="s">
        <v>59</v>
      </c>
      <c r="E66" s="38" t="s">
        <v>72</v>
      </c>
      <c r="F66" s="38" t="s">
        <v>73</v>
      </c>
      <c r="G66" s="38" t="s">
        <v>74</v>
      </c>
      <c r="H66" s="39" t="s">
        <v>104</v>
      </c>
      <c r="I66" s="40" t="s">
        <v>93</v>
      </c>
      <c r="J66" s="41"/>
      <c r="K66" s="41"/>
      <c r="L66" s="41"/>
      <c r="M66" s="41"/>
      <c r="N66" s="42"/>
      <c r="O66" s="43">
        <f>SUM(O67:O67)</f>
        <v>0</v>
      </c>
      <c r="P66" s="44">
        <f>SUM(P67:P67)</f>
        <v>0</v>
      </c>
      <c r="Q66" s="45">
        <f aca="true" t="shared" si="16" ref="Q66:AA66">SUM(Q67:Q67)</f>
        <v>0</v>
      </c>
      <c r="R66" s="44">
        <f t="shared" si="16"/>
        <v>0</v>
      </c>
      <c r="S66" s="45">
        <f t="shared" si="16"/>
        <v>0</v>
      </c>
      <c r="T66" s="44">
        <f t="shared" si="16"/>
        <v>0</v>
      </c>
      <c r="U66" s="45">
        <f t="shared" si="16"/>
        <v>0</v>
      </c>
      <c r="V66" s="44">
        <f t="shared" si="16"/>
        <v>0</v>
      </c>
      <c r="W66" s="45">
        <f t="shared" si="16"/>
        <v>0</v>
      </c>
      <c r="X66" s="44">
        <f t="shared" si="16"/>
        <v>0</v>
      </c>
      <c r="Y66" s="45">
        <f t="shared" si="16"/>
        <v>0</v>
      </c>
      <c r="Z66" s="44">
        <f t="shared" si="16"/>
        <v>0</v>
      </c>
      <c r="AA66" s="45">
        <f t="shared" si="16"/>
        <v>0</v>
      </c>
      <c r="AB66" s="44">
        <f>SUM(AB67:AB67)</f>
        <v>0</v>
      </c>
      <c r="AC66" s="45">
        <f>SUM(AC67:AC67)</f>
        <v>0</v>
      </c>
      <c r="AD66" s="44">
        <f>SUM(AD67:AD67)</f>
        <v>0</v>
      </c>
      <c r="AE66" s="45">
        <f>SUM(O66,Q66,S66,U66,W66,Y66,AA66,AC66)</f>
        <v>0</v>
      </c>
      <c r="AF66" s="44">
        <f>SUM(P66,R66,T66,V66,X66,Z66,AB66,AD66)</f>
        <v>0</v>
      </c>
      <c r="AG66" s="46">
        <f>SUM(AG67:AG67)</f>
        <v>0</v>
      </c>
      <c r="AH66" s="47"/>
      <c r="AI66" s="47"/>
      <c r="AJ66" s="48"/>
    </row>
    <row r="67" spans="2:36" ht="108" customHeight="1" thickBot="1">
      <c r="B67" s="49" t="s">
        <v>397</v>
      </c>
      <c r="C67" s="50"/>
      <c r="D67" s="51"/>
      <c r="E67" s="51"/>
      <c r="F67" s="52"/>
      <c r="G67" s="51"/>
      <c r="H67" s="53" t="s">
        <v>398</v>
      </c>
      <c r="I67" s="53" t="s">
        <v>399</v>
      </c>
      <c r="J67" s="53">
        <v>215</v>
      </c>
      <c r="K67" s="54">
        <v>300</v>
      </c>
      <c r="L67" s="55"/>
      <c r="M67" s="55"/>
      <c r="N67" s="56"/>
      <c r="O67" s="57"/>
      <c r="P67" s="58"/>
      <c r="Q67" s="59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1"/>
      <c r="AF67" s="61"/>
      <c r="AG67" s="62"/>
      <c r="AH67" s="63"/>
      <c r="AI67" s="63"/>
      <c r="AJ67" s="64"/>
    </row>
    <row r="68" spans="2:36" ht="4.5" customHeight="1" thickBot="1">
      <c r="B68" s="620"/>
      <c r="C68" s="621"/>
      <c r="D68" s="621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621"/>
      <c r="P68" s="621"/>
      <c r="Q68" s="621"/>
      <c r="R68" s="621"/>
      <c r="S68" s="621"/>
      <c r="T68" s="621"/>
      <c r="U68" s="621"/>
      <c r="V68" s="621"/>
      <c r="W68" s="621"/>
      <c r="X68" s="621"/>
      <c r="Y68" s="621"/>
      <c r="Z68" s="621"/>
      <c r="AA68" s="621"/>
      <c r="AB68" s="621"/>
      <c r="AC68" s="621"/>
      <c r="AD68" s="621"/>
      <c r="AE68" s="621"/>
      <c r="AF68" s="621"/>
      <c r="AG68" s="621"/>
      <c r="AH68" s="621"/>
      <c r="AI68" s="621"/>
      <c r="AJ68" s="622"/>
    </row>
    <row r="69" spans="2:36" ht="108" customHeight="1" thickBot="1">
      <c r="B69" s="37" t="s">
        <v>58</v>
      </c>
      <c r="C69" s="38" t="s">
        <v>92</v>
      </c>
      <c r="D69" s="38" t="s">
        <v>59</v>
      </c>
      <c r="E69" s="38" t="s">
        <v>91</v>
      </c>
      <c r="F69" s="38" t="s">
        <v>73</v>
      </c>
      <c r="G69" s="38" t="s">
        <v>74</v>
      </c>
      <c r="H69" s="39" t="s">
        <v>104</v>
      </c>
      <c r="I69" s="40" t="s">
        <v>93</v>
      </c>
      <c r="J69" s="38"/>
      <c r="K69" s="65"/>
      <c r="L69" s="65"/>
      <c r="M69" s="41"/>
      <c r="N69" s="42"/>
      <c r="O69" s="43">
        <f>SUM(O70:O70)</f>
        <v>0</v>
      </c>
      <c r="P69" s="44">
        <f>SUM(P70:P70)</f>
        <v>0</v>
      </c>
      <c r="Q69" s="45">
        <f aca="true" t="shared" si="17" ref="Q69:AD69">SUM(Q70:Q70)</f>
        <v>0</v>
      </c>
      <c r="R69" s="44">
        <f t="shared" si="17"/>
        <v>0</v>
      </c>
      <c r="S69" s="45">
        <f t="shared" si="17"/>
        <v>0</v>
      </c>
      <c r="T69" s="44">
        <f t="shared" si="17"/>
        <v>0</v>
      </c>
      <c r="U69" s="45">
        <f t="shared" si="17"/>
        <v>0</v>
      </c>
      <c r="V69" s="44">
        <f t="shared" si="17"/>
        <v>0</v>
      </c>
      <c r="W69" s="45">
        <f t="shared" si="17"/>
        <v>0</v>
      </c>
      <c r="X69" s="44">
        <f t="shared" si="17"/>
        <v>0</v>
      </c>
      <c r="Y69" s="45">
        <f t="shared" si="17"/>
        <v>0</v>
      </c>
      <c r="Z69" s="44">
        <f t="shared" si="17"/>
        <v>0</v>
      </c>
      <c r="AA69" s="45">
        <f t="shared" si="17"/>
        <v>0</v>
      </c>
      <c r="AB69" s="44">
        <f t="shared" si="17"/>
        <v>0</v>
      </c>
      <c r="AC69" s="45">
        <f t="shared" si="17"/>
        <v>0</v>
      </c>
      <c r="AD69" s="44">
        <f t="shared" si="17"/>
        <v>0</v>
      </c>
      <c r="AE69" s="45">
        <f>SUM(O69,Q69,S69,U69,W69,Y69,AA69,AC69)</f>
        <v>0</v>
      </c>
      <c r="AF69" s="44">
        <f>SUM(P69,R69,T69,V69,X69,Z69,AB69,AD69)</f>
        <v>0</v>
      </c>
      <c r="AG69" s="46">
        <f>SUM(AG70:AG70)</f>
        <v>0</v>
      </c>
      <c r="AH69" s="47"/>
      <c r="AI69" s="47"/>
      <c r="AJ69" s="48"/>
    </row>
    <row r="70" spans="2:36" ht="108" customHeight="1" thickBot="1">
      <c r="B70" s="49" t="s">
        <v>397</v>
      </c>
      <c r="C70" s="50"/>
      <c r="D70" s="51"/>
      <c r="E70" s="51"/>
      <c r="F70" s="66"/>
      <c r="G70" s="51"/>
      <c r="H70" s="67" t="s">
        <v>401</v>
      </c>
      <c r="I70" s="68" t="s">
        <v>402</v>
      </c>
      <c r="J70" s="53">
        <v>0</v>
      </c>
      <c r="K70" s="69">
        <v>1</v>
      </c>
      <c r="L70" s="70"/>
      <c r="M70" s="71"/>
      <c r="N70" s="72"/>
      <c r="O70" s="73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74"/>
      <c r="AH70" s="63"/>
      <c r="AI70" s="71"/>
      <c r="AJ70" s="75"/>
    </row>
    <row r="71" spans="2:36" ht="4.5" customHeight="1" thickBot="1">
      <c r="B71" s="620"/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  <c r="Y71" s="621"/>
      <c r="Z71" s="621"/>
      <c r="AA71" s="621"/>
      <c r="AB71" s="621"/>
      <c r="AC71" s="621"/>
      <c r="AD71" s="621"/>
      <c r="AE71" s="621"/>
      <c r="AF71" s="621"/>
      <c r="AG71" s="621"/>
      <c r="AH71" s="621"/>
      <c r="AI71" s="621"/>
      <c r="AJ71" s="622"/>
    </row>
    <row r="72" spans="2:36" ht="108" customHeight="1" thickBot="1">
      <c r="B72" s="37" t="s">
        <v>58</v>
      </c>
      <c r="C72" s="38" t="s">
        <v>92</v>
      </c>
      <c r="D72" s="38" t="s">
        <v>59</v>
      </c>
      <c r="E72" s="38" t="s">
        <v>72</v>
      </c>
      <c r="F72" s="38" t="s">
        <v>73</v>
      </c>
      <c r="G72" s="38" t="s">
        <v>74</v>
      </c>
      <c r="H72" s="39" t="s">
        <v>104</v>
      </c>
      <c r="I72" s="40" t="s">
        <v>93</v>
      </c>
      <c r="J72" s="41"/>
      <c r="K72" s="41"/>
      <c r="L72" s="41"/>
      <c r="M72" s="41"/>
      <c r="N72" s="42"/>
      <c r="O72" s="43">
        <f>SUM(O73:O73)</f>
        <v>0</v>
      </c>
      <c r="P72" s="44">
        <f>SUM(P73:P73)</f>
        <v>0</v>
      </c>
      <c r="Q72" s="45">
        <f aca="true" t="shared" si="18" ref="Q72:AA72">SUM(Q73:Q73)</f>
        <v>0</v>
      </c>
      <c r="R72" s="44">
        <f t="shared" si="18"/>
        <v>0</v>
      </c>
      <c r="S72" s="45">
        <f t="shared" si="18"/>
        <v>0</v>
      </c>
      <c r="T72" s="44">
        <f t="shared" si="18"/>
        <v>0</v>
      </c>
      <c r="U72" s="45">
        <f t="shared" si="18"/>
        <v>0</v>
      </c>
      <c r="V72" s="44">
        <f t="shared" si="18"/>
        <v>0</v>
      </c>
      <c r="W72" s="45">
        <f t="shared" si="18"/>
        <v>0</v>
      </c>
      <c r="X72" s="44">
        <f t="shared" si="18"/>
        <v>0</v>
      </c>
      <c r="Y72" s="45">
        <f t="shared" si="18"/>
        <v>0</v>
      </c>
      <c r="Z72" s="44">
        <f t="shared" si="18"/>
        <v>0</v>
      </c>
      <c r="AA72" s="45">
        <f t="shared" si="18"/>
        <v>0</v>
      </c>
      <c r="AB72" s="44">
        <f>SUM(AB73:AB73)</f>
        <v>0</v>
      </c>
      <c r="AC72" s="45">
        <f>SUM(AC73:AC73)</f>
        <v>0</v>
      </c>
      <c r="AD72" s="44">
        <f>SUM(AD73:AD73)</f>
        <v>0</v>
      </c>
      <c r="AE72" s="45">
        <f>SUM(O72,Q72,S72,U72,W72,Y72,AA72,AC72)</f>
        <v>0</v>
      </c>
      <c r="AF72" s="44">
        <f>SUM(P72,R72,T72,V72,X72,Z72,AB72,AD72)</f>
        <v>0</v>
      </c>
      <c r="AG72" s="46">
        <f>SUM(AG73:AG73)</f>
        <v>0</v>
      </c>
      <c r="AH72" s="47"/>
      <c r="AI72" s="47"/>
      <c r="AJ72" s="48"/>
    </row>
    <row r="73" spans="2:36" ht="108" customHeight="1" thickBot="1">
      <c r="B73" s="49" t="s">
        <v>397</v>
      </c>
      <c r="C73" s="50"/>
      <c r="D73" s="51"/>
      <c r="E73" s="51"/>
      <c r="F73" s="52"/>
      <c r="G73" s="51"/>
      <c r="H73" s="53" t="s">
        <v>403</v>
      </c>
      <c r="I73" s="53" t="s">
        <v>404</v>
      </c>
      <c r="J73" s="53">
        <v>0</v>
      </c>
      <c r="K73" s="54">
        <v>1</v>
      </c>
      <c r="L73" s="55"/>
      <c r="M73" s="55"/>
      <c r="N73" s="56"/>
      <c r="O73" s="57"/>
      <c r="P73" s="58"/>
      <c r="Q73" s="59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1"/>
      <c r="AF73" s="61"/>
      <c r="AG73" s="62"/>
      <c r="AH73" s="63"/>
      <c r="AI73" s="63"/>
      <c r="AJ73" s="64"/>
    </row>
    <row r="74" spans="2:36" ht="108" customHeight="1" thickBot="1">
      <c r="B74" s="37" t="s">
        <v>58</v>
      </c>
      <c r="C74" s="38" t="s">
        <v>92</v>
      </c>
      <c r="D74" s="38" t="s">
        <v>59</v>
      </c>
      <c r="E74" s="38" t="s">
        <v>72</v>
      </c>
      <c r="F74" s="38" t="s">
        <v>73</v>
      </c>
      <c r="G74" s="38" t="s">
        <v>74</v>
      </c>
      <c r="H74" s="39" t="s">
        <v>104</v>
      </c>
      <c r="I74" s="40" t="s">
        <v>93</v>
      </c>
      <c r="J74" s="41"/>
      <c r="K74" s="41"/>
      <c r="L74" s="41"/>
      <c r="M74" s="41"/>
      <c r="N74" s="42"/>
      <c r="O74" s="43">
        <f>SUM(O75:O75)</f>
        <v>0</v>
      </c>
      <c r="P74" s="44">
        <f>SUM(P75:P75)</f>
        <v>0</v>
      </c>
      <c r="Q74" s="45">
        <f aca="true" t="shared" si="19" ref="Q74:AA74">SUM(Q75:Q75)</f>
        <v>0</v>
      </c>
      <c r="R74" s="44">
        <f t="shared" si="19"/>
        <v>0</v>
      </c>
      <c r="S74" s="45">
        <f t="shared" si="19"/>
        <v>0</v>
      </c>
      <c r="T74" s="44">
        <f t="shared" si="19"/>
        <v>0</v>
      </c>
      <c r="U74" s="45">
        <f t="shared" si="19"/>
        <v>0</v>
      </c>
      <c r="V74" s="44">
        <f t="shared" si="19"/>
        <v>0</v>
      </c>
      <c r="W74" s="45">
        <f t="shared" si="19"/>
        <v>0</v>
      </c>
      <c r="X74" s="44">
        <f t="shared" si="19"/>
        <v>0</v>
      </c>
      <c r="Y74" s="45">
        <f t="shared" si="19"/>
        <v>0</v>
      </c>
      <c r="Z74" s="44">
        <f t="shared" si="19"/>
        <v>0</v>
      </c>
      <c r="AA74" s="45">
        <f t="shared" si="19"/>
        <v>0</v>
      </c>
      <c r="AB74" s="44">
        <f>SUM(AB75:AB75)</f>
        <v>0</v>
      </c>
      <c r="AC74" s="45">
        <f>SUM(AC75:AC75)</f>
        <v>0</v>
      </c>
      <c r="AD74" s="44">
        <f>SUM(AD75:AD75)</f>
        <v>0</v>
      </c>
      <c r="AE74" s="45">
        <f>SUM(O74,Q74,S74,U74,W74,Y74,AA74,AC74)</f>
        <v>0</v>
      </c>
      <c r="AF74" s="44">
        <f>SUM(P74,R74,T74,V74,X74,Z74,AB74,AD74)</f>
        <v>0</v>
      </c>
      <c r="AG74" s="46">
        <f>SUM(AG75:AG75)</f>
        <v>0</v>
      </c>
      <c r="AH74" s="47"/>
      <c r="AI74" s="47"/>
      <c r="AJ74" s="48"/>
    </row>
    <row r="75" spans="2:36" ht="108" customHeight="1" thickBot="1">
      <c r="B75" s="49" t="s">
        <v>397</v>
      </c>
      <c r="C75" s="50"/>
      <c r="D75" s="51"/>
      <c r="E75" s="51"/>
      <c r="F75" s="52"/>
      <c r="G75" s="51"/>
      <c r="H75" s="53" t="s">
        <v>405</v>
      </c>
      <c r="I75" s="53" t="s">
        <v>406</v>
      </c>
      <c r="J75" s="53">
        <v>0</v>
      </c>
      <c r="K75" s="54">
        <v>1</v>
      </c>
      <c r="L75" s="55"/>
      <c r="M75" s="55"/>
      <c r="N75" s="56"/>
      <c r="O75" s="57"/>
      <c r="P75" s="58"/>
      <c r="Q75" s="59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61"/>
      <c r="AG75" s="62"/>
      <c r="AH75" s="63"/>
      <c r="AI75" s="63"/>
      <c r="AJ75" s="64"/>
    </row>
    <row r="76" spans="2:36" ht="4.5" customHeight="1" thickBot="1">
      <c r="B76" s="620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1"/>
      <c r="AH76" s="621"/>
      <c r="AI76" s="621"/>
      <c r="AJ76" s="622"/>
    </row>
    <row r="77" spans="2:36" ht="108" customHeight="1" thickBot="1">
      <c r="B77" s="37" t="s">
        <v>58</v>
      </c>
      <c r="C77" s="38" t="s">
        <v>92</v>
      </c>
      <c r="D77" s="38" t="s">
        <v>59</v>
      </c>
      <c r="E77" s="38" t="s">
        <v>91</v>
      </c>
      <c r="F77" s="38" t="s">
        <v>73</v>
      </c>
      <c r="G77" s="38" t="s">
        <v>74</v>
      </c>
      <c r="H77" s="39" t="s">
        <v>104</v>
      </c>
      <c r="I77" s="40" t="s">
        <v>93</v>
      </c>
      <c r="J77" s="38"/>
      <c r="K77" s="65"/>
      <c r="L77" s="65"/>
      <c r="M77" s="41"/>
      <c r="N77" s="42"/>
      <c r="O77" s="43">
        <f>SUM(O78:O78)</f>
        <v>0</v>
      </c>
      <c r="P77" s="44">
        <f>SUM(P78:P78)</f>
        <v>0</v>
      </c>
      <c r="Q77" s="45">
        <f aca="true" t="shared" si="20" ref="Q77:AD77">SUM(Q78:Q78)</f>
        <v>0</v>
      </c>
      <c r="R77" s="44">
        <f t="shared" si="20"/>
        <v>0</v>
      </c>
      <c r="S77" s="45">
        <f t="shared" si="20"/>
        <v>0</v>
      </c>
      <c r="T77" s="44">
        <f t="shared" si="20"/>
        <v>0</v>
      </c>
      <c r="U77" s="45">
        <f t="shared" si="20"/>
        <v>0</v>
      </c>
      <c r="V77" s="44">
        <f t="shared" si="20"/>
        <v>0</v>
      </c>
      <c r="W77" s="45">
        <f t="shared" si="20"/>
        <v>0</v>
      </c>
      <c r="X77" s="44">
        <f t="shared" si="20"/>
        <v>0</v>
      </c>
      <c r="Y77" s="45">
        <f t="shared" si="20"/>
        <v>0</v>
      </c>
      <c r="Z77" s="44">
        <f t="shared" si="20"/>
        <v>0</v>
      </c>
      <c r="AA77" s="45">
        <f t="shared" si="20"/>
        <v>0</v>
      </c>
      <c r="AB77" s="44">
        <f t="shared" si="20"/>
        <v>0</v>
      </c>
      <c r="AC77" s="45">
        <f t="shared" si="20"/>
        <v>0</v>
      </c>
      <c r="AD77" s="44">
        <f t="shared" si="20"/>
        <v>0</v>
      </c>
      <c r="AE77" s="45">
        <f>SUM(O77,Q77,S77,U77,W77,Y77,AA77,AC77)</f>
        <v>0</v>
      </c>
      <c r="AF77" s="44">
        <f>SUM(P77,R77,T77,V77,X77,Z77,AB77,AD77)</f>
        <v>0</v>
      </c>
      <c r="AG77" s="46">
        <f>SUM(AG78:AG78)</f>
        <v>0</v>
      </c>
      <c r="AH77" s="47"/>
      <c r="AI77" s="47"/>
      <c r="AJ77" s="48"/>
    </row>
    <row r="78" spans="2:36" ht="108" customHeight="1" thickBot="1">
      <c r="B78" s="49" t="s">
        <v>397</v>
      </c>
      <c r="C78" s="50"/>
      <c r="D78" s="51"/>
      <c r="E78" s="51"/>
      <c r="F78" s="66"/>
      <c r="G78" s="51"/>
      <c r="H78" s="67" t="s">
        <v>407</v>
      </c>
      <c r="I78" s="68" t="s">
        <v>408</v>
      </c>
      <c r="J78" s="53">
        <v>0</v>
      </c>
      <c r="K78" s="69">
        <v>1</v>
      </c>
      <c r="L78" s="70"/>
      <c r="M78" s="71"/>
      <c r="N78" s="72"/>
      <c r="O78" s="73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74"/>
      <c r="AH78" s="63"/>
      <c r="AI78" s="71"/>
      <c r="AJ78" s="75"/>
    </row>
    <row r="79" spans="2:36" ht="4.5" customHeight="1" thickBot="1">
      <c r="B79" s="620"/>
      <c r="C79" s="621"/>
      <c r="D79" s="621"/>
      <c r="E79" s="621"/>
      <c r="F79" s="621"/>
      <c r="G79" s="621"/>
      <c r="H79" s="621"/>
      <c r="I79" s="621"/>
      <c r="J79" s="621"/>
      <c r="K79" s="621"/>
      <c r="L79" s="621"/>
      <c r="M79" s="621"/>
      <c r="N79" s="621"/>
      <c r="O79" s="621"/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21"/>
      <c r="AC79" s="621"/>
      <c r="AD79" s="621"/>
      <c r="AE79" s="621"/>
      <c r="AF79" s="621"/>
      <c r="AG79" s="621"/>
      <c r="AH79" s="621"/>
      <c r="AI79" s="621"/>
      <c r="AJ79" s="622"/>
    </row>
    <row r="80" spans="2:36" ht="108" customHeight="1" thickBot="1">
      <c r="B80" s="37" t="s">
        <v>58</v>
      </c>
      <c r="C80" s="38" t="s">
        <v>92</v>
      </c>
      <c r="D80" s="38" t="s">
        <v>59</v>
      </c>
      <c r="E80" s="38" t="s">
        <v>72</v>
      </c>
      <c r="F80" s="38" t="s">
        <v>73</v>
      </c>
      <c r="G80" s="38" t="s">
        <v>74</v>
      </c>
      <c r="H80" s="39" t="s">
        <v>104</v>
      </c>
      <c r="I80" s="40" t="s">
        <v>93</v>
      </c>
      <c r="J80" s="41"/>
      <c r="K80" s="41"/>
      <c r="L80" s="41"/>
      <c r="M80" s="41"/>
      <c r="N80" s="42"/>
      <c r="O80" s="43">
        <f>SUM(O81:O81)</f>
        <v>0</v>
      </c>
      <c r="P80" s="44">
        <f>SUM(P81:P81)</f>
        <v>0</v>
      </c>
      <c r="Q80" s="45">
        <f aca="true" t="shared" si="21" ref="Q80:AA80">SUM(Q81:Q81)</f>
        <v>0</v>
      </c>
      <c r="R80" s="44">
        <f t="shared" si="21"/>
        <v>0</v>
      </c>
      <c r="S80" s="45">
        <f t="shared" si="21"/>
        <v>0</v>
      </c>
      <c r="T80" s="44">
        <f t="shared" si="21"/>
        <v>0</v>
      </c>
      <c r="U80" s="45">
        <f t="shared" si="21"/>
        <v>0</v>
      </c>
      <c r="V80" s="44">
        <f t="shared" si="21"/>
        <v>0</v>
      </c>
      <c r="W80" s="45">
        <f t="shared" si="21"/>
        <v>0</v>
      </c>
      <c r="X80" s="44">
        <f t="shared" si="21"/>
        <v>0</v>
      </c>
      <c r="Y80" s="45">
        <f t="shared" si="21"/>
        <v>0</v>
      </c>
      <c r="Z80" s="44">
        <f t="shared" si="21"/>
        <v>0</v>
      </c>
      <c r="AA80" s="45">
        <f t="shared" si="21"/>
        <v>0</v>
      </c>
      <c r="AB80" s="44">
        <f>SUM(AB81:AB81)</f>
        <v>0</v>
      </c>
      <c r="AC80" s="45">
        <f>SUM(AC81:AC81)</f>
        <v>0</v>
      </c>
      <c r="AD80" s="44">
        <f>SUM(AD81:AD81)</f>
        <v>0</v>
      </c>
      <c r="AE80" s="45">
        <f>SUM(O80,Q80,S80,U80,W80,Y80,AA80,AC80)</f>
        <v>0</v>
      </c>
      <c r="AF80" s="44">
        <f>SUM(P80,R80,T80,V80,X80,Z80,AB80,AD80)</f>
        <v>0</v>
      </c>
      <c r="AG80" s="46">
        <f>SUM(AG81:AG81)</f>
        <v>0</v>
      </c>
      <c r="AH80" s="47"/>
      <c r="AI80" s="47"/>
      <c r="AJ80" s="48"/>
    </row>
    <row r="81" spans="2:36" ht="108" customHeight="1" thickBot="1">
      <c r="B81" s="49" t="s">
        <v>397</v>
      </c>
      <c r="C81" s="50"/>
      <c r="D81" s="51"/>
      <c r="E81" s="51"/>
      <c r="F81" s="52"/>
      <c r="G81" s="51"/>
      <c r="H81" s="53" t="s">
        <v>409</v>
      </c>
      <c r="I81" s="53" t="s">
        <v>382</v>
      </c>
      <c r="J81" s="53">
        <v>0</v>
      </c>
      <c r="K81" s="54">
        <v>4</v>
      </c>
      <c r="L81" s="55"/>
      <c r="M81" s="55"/>
      <c r="N81" s="56"/>
      <c r="O81" s="57"/>
      <c r="P81" s="58"/>
      <c r="Q81" s="59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1"/>
      <c r="AF81" s="61"/>
      <c r="AG81" s="62"/>
      <c r="AH81" s="63"/>
      <c r="AI81" s="63"/>
      <c r="AJ81" s="64"/>
    </row>
    <row r="82" spans="2:36" ht="64.5" customHeight="1" thickBot="1">
      <c r="B82" s="620"/>
      <c r="C82" s="621"/>
      <c r="D82" s="621"/>
      <c r="E82" s="621"/>
      <c r="F82" s="621"/>
      <c r="G82" s="621"/>
      <c r="H82" s="621"/>
      <c r="I82" s="621"/>
      <c r="J82" s="621"/>
      <c r="K82" s="621"/>
      <c r="L82" s="621"/>
      <c r="M82" s="621"/>
      <c r="N82" s="621"/>
      <c r="O82" s="621"/>
      <c r="P82" s="621"/>
      <c r="Q82" s="621"/>
      <c r="R82" s="621"/>
      <c r="S82" s="621"/>
      <c r="T82" s="621"/>
      <c r="U82" s="621"/>
      <c r="V82" s="621"/>
      <c r="W82" s="621"/>
      <c r="X82" s="621"/>
      <c r="Y82" s="621"/>
      <c r="Z82" s="621"/>
      <c r="AA82" s="621"/>
      <c r="AB82" s="621"/>
      <c r="AC82" s="621"/>
      <c r="AD82" s="621"/>
      <c r="AE82" s="621"/>
      <c r="AF82" s="621"/>
      <c r="AG82" s="621"/>
      <c r="AH82" s="621"/>
      <c r="AI82" s="621"/>
      <c r="AJ82" s="622"/>
    </row>
    <row r="83" spans="2:36" ht="64.5" customHeight="1" thickBot="1">
      <c r="B83" s="656" t="s">
        <v>810</v>
      </c>
      <c r="C83" s="657"/>
      <c r="D83" s="658"/>
      <c r="E83" s="402"/>
      <c r="F83" s="657" t="s">
        <v>791</v>
      </c>
      <c r="G83" s="657"/>
      <c r="H83" s="657"/>
      <c r="I83" s="657"/>
      <c r="J83" s="657"/>
      <c r="K83" s="657"/>
      <c r="L83" s="657"/>
      <c r="M83" s="657"/>
      <c r="N83" s="658"/>
      <c r="O83" s="659" t="s">
        <v>45</v>
      </c>
      <c r="P83" s="660"/>
      <c r="Q83" s="660"/>
      <c r="R83" s="660"/>
      <c r="S83" s="660"/>
      <c r="T83" s="660"/>
      <c r="U83" s="660"/>
      <c r="V83" s="660"/>
      <c r="W83" s="660"/>
      <c r="X83" s="660"/>
      <c r="Y83" s="660"/>
      <c r="Z83" s="660"/>
      <c r="AA83" s="660"/>
      <c r="AB83" s="660"/>
      <c r="AC83" s="660"/>
      <c r="AD83" s="660"/>
      <c r="AE83" s="660"/>
      <c r="AF83" s="661"/>
      <c r="AG83" s="662" t="s">
        <v>46</v>
      </c>
      <c r="AH83" s="663"/>
      <c r="AI83" s="663"/>
      <c r="AJ83" s="664"/>
    </row>
    <row r="84" spans="2:36" ht="64.5" customHeight="1">
      <c r="B84" s="644" t="s">
        <v>61</v>
      </c>
      <c r="C84" s="646" t="s">
        <v>47</v>
      </c>
      <c r="D84" s="647"/>
      <c r="E84" s="647"/>
      <c r="F84" s="647"/>
      <c r="G84" s="647"/>
      <c r="H84" s="647"/>
      <c r="I84" s="650" t="s">
        <v>48</v>
      </c>
      <c r="J84" s="652" t="s">
        <v>62</v>
      </c>
      <c r="K84" s="652" t="s">
        <v>49</v>
      </c>
      <c r="L84" s="654" t="s">
        <v>103</v>
      </c>
      <c r="M84" s="639" t="s">
        <v>63</v>
      </c>
      <c r="N84" s="641" t="s">
        <v>64</v>
      </c>
      <c r="O84" s="643" t="s">
        <v>94</v>
      </c>
      <c r="P84" s="635"/>
      <c r="Q84" s="634" t="s">
        <v>95</v>
      </c>
      <c r="R84" s="635"/>
      <c r="S84" s="634" t="s">
        <v>96</v>
      </c>
      <c r="T84" s="635"/>
      <c r="U84" s="634" t="s">
        <v>52</v>
      </c>
      <c r="V84" s="635"/>
      <c r="W84" s="634" t="s">
        <v>51</v>
      </c>
      <c r="X84" s="635"/>
      <c r="Y84" s="634" t="s">
        <v>97</v>
      </c>
      <c r="Z84" s="635"/>
      <c r="AA84" s="634" t="s">
        <v>50</v>
      </c>
      <c r="AB84" s="635"/>
      <c r="AC84" s="634" t="s">
        <v>53</v>
      </c>
      <c r="AD84" s="635"/>
      <c r="AE84" s="634" t="s">
        <v>54</v>
      </c>
      <c r="AF84" s="636"/>
      <c r="AG84" s="637" t="s">
        <v>55</v>
      </c>
      <c r="AH84" s="623" t="s">
        <v>56</v>
      </c>
      <c r="AI84" s="625" t="s">
        <v>57</v>
      </c>
      <c r="AJ84" s="627" t="s">
        <v>65</v>
      </c>
    </row>
    <row r="85" spans="2:36" ht="64.5" customHeight="1" thickBot="1">
      <c r="B85" s="645"/>
      <c r="C85" s="648"/>
      <c r="D85" s="649"/>
      <c r="E85" s="649"/>
      <c r="F85" s="649"/>
      <c r="G85" s="649"/>
      <c r="H85" s="649"/>
      <c r="I85" s="651"/>
      <c r="J85" s="653" t="s">
        <v>62</v>
      </c>
      <c r="K85" s="653"/>
      <c r="L85" s="655"/>
      <c r="M85" s="640"/>
      <c r="N85" s="642"/>
      <c r="O85" s="21" t="s">
        <v>66</v>
      </c>
      <c r="P85" s="22" t="s">
        <v>67</v>
      </c>
      <c r="Q85" s="23" t="s">
        <v>66</v>
      </c>
      <c r="R85" s="22" t="s">
        <v>67</v>
      </c>
      <c r="S85" s="23" t="s">
        <v>66</v>
      </c>
      <c r="T85" s="22" t="s">
        <v>67</v>
      </c>
      <c r="U85" s="23" t="s">
        <v>66</v>
      </c>
      <c r="V85" s="22" t="s">
        <v>67</v>
      </c>
      <c r="W85" s="23" t="s">
        <v>66</v>
      </c>
      <c r="X85" s="22" t="s">
        <v>67</v>
      </c>
      <c r="Y85" s="23" t="s">
        <v>66</v>
      </c>
      <c r="Z85" s="22" t="s">
        <v>67</v>
      </c>
      <c r="AA85" s="23" t="s">
        <v>66</v>
      </c>
      <c r="AB85" s="22" t="s">
        <v>68</v>
      </c>
      <c r="AC85" s="23" t="s">
        <v>66</v>
      </c>
      <c r="AD85" s="22" t="s">
        <v>68</v>
      </c>
      <c r="AE85" s="23" t="s">
        <v>66</v>
      </c>
      <c r="AF85" s="24" t="s">
        <v>68</v>
      </c>
      <c r="AG85" s="638"/>
      <c r="AH85" s="624"/>
      <c r="AI85" s="626"/>
      <c r="AJ85" s="628"/>
    </row>
    <row r="86" spans="2:36" ht="64.5" customHeight="1" thickBot="1">
      <c r="B86" s="25" t="s">
        <v>69</v>
      </c>
      <c r="C86" s="629" t="s">
        <v>411</v>
      </c>
      <c r="D86" s="630"/>
      <c r="E86" s="630"/>
      <c r="F86" s="630"/>
      <c r="G86" s="630"/>
      <c r="H86" s="630"/>
      <c r="I86" s="26" t="s">
        <v>412</v>
      </c>
      <c r="J86" s="27">
        <v>0</v>
      </c>
      <c r="K86" s="404">
        <v>0.4</v>
      </c>
      <c r="L86" s="28"/>
      <c r="M86" s="29"/>
      <c r="N86" s="30"/>
      <c r="O86" s="31">
        <f>SUM(O88,O91,O94)</f>
        <v>0</v>
      </c>
      <c r="P86" s="32">
        <f aca="true" t="shared" si="22" ref="P86:AD86">SUM(P88,P91,P94)</f>
        <v>0</v>
      </c>
      <c r="Q86" s="32">
        <f t="shared" si="22"/>
        <v>0</v>
      </c>
      <c r="R86" s="32">
        <f t="shared" si="22"/>
        <v>0</v>
      </c>
      <c r="S86" s="32">
        <f t="shared" si="22"/>
        <v>0</v>
      </c>
      <c r="T86" s="32">
        <f t="shared" si="22"/>
        <v>0</v>
      </c>
      <c r="U86" s="32">
        <f t="shared" si="22"/>
        <v>0</v>
      </c>
      <c r="V86" s="32">
        <f t="shared" si="22"/>
        <v>0</v>
      </c>
      <c r="W86" s="32">
        <f t="shared" si="22"/>
        <v>0</v>
      </c>
      <c r="X86" s="32">
        <f t="shared" si="22"/>
        <v>0</v>
      </c>
      <c r="Y86" s="32">
        <f t="shared" si="22"/>
        <v>0</v>
      </c>
      <c r="Z86" s="32">
        <f t="shared" si="22"/>
        <v>0</v>
      </c>
      <c r="AA86" s="32">
        <f t="shared" si="22"/>
        <v>0</v>
      </c>
      <c r="AB86" s="32">
        <f t="shared" si="22"/>
        <v>0</v>
      </c>
      <c r="AC86" s="32">
        <f t="shared" si="22"/>
        <v>0</v>
      </c>
      <c r="AD86" s="32">
        <f t="shared" si="22"/>
        <v>0</v>
      </c>
      <c r="AE86" s="32">
        <f>SUM(O86,Q86,S86,U86,W86,Y86,AA86,AC86)</f>
        <v>0</v>
      </c>
      <c r="AF86" s="33">
        <f>SUM(P86,R86,T86,V86,X86,Z86,AB86,AD86)</f>
        <v>0</v>
      </c>
      <c r="AG86" s="34">
        <f>AG88+AG91</f>
        <v>0</v>
      </c>
      <c r="AH86" s="35"/>
      <c r="AI86" s="35"/>
      <c r="AJ86" s="36"/>
    </row>
    <row r="87" spans="2:36" ht="19.5" customHeight="1" thickBot="1">
      <c r="B87" s="631"/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32"/>
      <c r="S87" s="632"/>
      <c r="T87" s="632"/>
      <c r="U87" s="632"/>
      <c r="V87" s="632"/>
      <c r="W87" s="632"/>
      <c r="X87" s="632"/>
      <c r="Y87" s="632"/>
      <c r="Z87" s="632"/>
      <c r="AA87" s="632"/>
      <c r="AB87" s="632"/>
      <c r="AC87" s="632"/>
      <c r="AD87" s="632"/>
      <c r="AE87" s="632"/>
      <c r="AF87" s="632"/>
      <c r="AG87" s="632"/>
      <c r="AH87" s="632"/>
      <c r="AI87" s="632"/>
      <c r="AJ87" s="633"/>
    </row>
    <row r="88" spans="2:36" ht="64.5" customHeight="1" thickBot="1">
      <c r="B88" s="37" t="s">
        <v>58</v>
      </c>
      <c r="C88" s="38" t="s">
        <v>92</v>
      </c>
      <c r="D88" s="38" t="s">
        <v>59</v>
      </c>
      <c r="E88" s="38" t="s">
        <v>72</v>
      </c>
      <c r="F88" s="38" t="s">
        <v>73</v>
      </c>
      <c r="G88" s="38" t="s">
        <v>74</v>
      </c>
      <c r="H88" s="39" t="s">
        <v>104</v>
      </c>
      <c r="I88" s="40" t="s">
        <v>93</v>
      </c>
      <c r="J88" s="41"/>
      <c r="K88" s="41"/>
      <c r="L88" s="41"/>
      <c r="M88" s="41"/>
      <c r="N88" s="42"/>
      <c r="O88" s="43">
        <f>SUM(O89:O89)</f>
        <v>0</v>
      </c>
      <c r="P88" s="44">
        <f>SUM(P89:P89)</f>
        <v>0</v>
      </c>
      <c r="Q88" s="45">
        <f aca="true" t="shared" si="23" ref="Q88:AA88">SUM(Q89:Q89)</f>
        <v>0</v>
      </c>
      <c r="R88" s="44">
        <f t="shared" si="23"/>
        <v>0</v>
      </c>
      <c r="S88" s="45">
        <f t="shared" si="23"/>
        <v>0</v>
      </c>
      <c r="T88" s="44">
        <f t="shared" si="23"/>
        <v>0</v>
      </c>
      <c r="U88" s="45">
        <f t="shared" si="23"/>
        <v>0</v>
      </c>
      <c r="V88" s="44">
        <f t="shared" si="23"/>
        <v>0</v>
      </c>
      <c r="W88" s="45">
        <f t="shared" si="23"/>
        <v>0</v>
      </c>
      <c r="X88" s="44">
        <f t="shared" si="23"/>
        <v>0</v>
      </c>
      <c r="Y88" s="45">
        <f t="shared" si="23"/>
        <v>0</v>
      </c>
      <c r="Z88" s="44">
        <f t="shared" si="23"/>
        <v>0</v>
      </c>
      <c r="AA88" s="45">
        <f t="shared" si="23"/>
        <v>0</v>
      </c>
      <c r="AB88" s="44">
        <f>SUM(AB89:AB89)</f>
        <v>0</v>
      </c>
      <c r="AC88" s="45">
        <f>SUM(AC89:AC89)</f>
        <v>0</v>
      </c>
      <c r="AD88" s="44">
        <f>SUM(AD89:AD89)</f>
        <v>0</v>
      </c>
      <c r="AE88" s="45">
        <f>SUM(O88,Q88,S88,U88,W88,Y88,AA88,AC88)</f>
        <v>0</v>
      </c>
      <c r="AF88" s="44">
        <f>SUM(P88,R88,T88,V88,X88,Z88,AB88,AD88)</f>
        <v>0</v>
      </c>
      <c r="AG88" s="46">
        <f>SUM(AG89:AG89)</f>
        <v>0</v>
      </c>
      <c r="AH88" s="47"/>
      <c r="AI88" s="47"/>
      <c r="AJ88" s="48"/>
    </row>
    <row r="89" spans="2:36" ht="108" customHeight="1" thickBot="1">
      <c r="B89" s="49" t="s">
        <v>414</v>
      </c>
      <c r="C89" s="50"/>
      <c r="D89" s="51"/>
      <c r="E89" s="51"/>
      <c r="F89" s="52"/>
      <c r="G89" s="51"/>
      <c r="H89" s="53" t="s">
        <v>774</v>
      </c>
      <c r="I89" s="53" t="s">
        <v>416</v>
      </c>
      <c r="J89" s="53">
        <v>0</v>
      </c>
      <c r="K89" s="54">
        <v>1</v>
      </c>
      <c r="L89" s="55"/>
      <c r="M89" s="55"/>
      <c r="N89" s="56"/>
      <c r="O89" s="57"/>
      <c r="P89" s="58"/>
      <c r="Q89" s="59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1"/>
      <c r="AF89" s="61"/>
      <c r="AG89" s="62"/>
      <c r="AH89" s="63"/>
      <c r="AI89" s="63"/>
      <c r="AJ89" s="64"/>
    </row>
    <row r="90" spans="2:36" ht="4.5" customHeight="1" thickBot="1">
      <c r="B90" s="620"/>
      <c r="C90" s="621"/>
      <c r="D90" s="621"/>
      <c r="E90" s="621"/>
      <c r="F90" s="621"/>
      <c r="G90" s="621"/>
      <c r="H90" s="621"/>
      <c r="I90" s="621"/>
      <c r="J90" s="621"/>
      <c r="K90" s="621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1"/>
      <c r="AH90" s="621"/>
      <c r="AI90" s="621"/>
      <c r="AJ90" s="622"/>
    </row>
    <row r="91" spans="2:36" ht="108" customHeight="1" thickBot="1">
      <c r="B91" s="37" t="s">
        <v>58</v>
      </c>
      <c r="C91" s="38" t="s">
        <v>92</v>
      </c>
      <c r="D91" s="38" t="s">
        <v>59</v>
      </c>
      <c r="E91" s="38" t="s">
        <v>91</v>
      </c>
      <c r="F91" s="38" t="s">
        <v>73</v>
      </c>
      <c r="G91" s="38" t="s">
        <v>74</v>
      </c>
      <c r="H91" s="39" t="s">
        <v>104</v>
      </c>
      <c r="I91" s="40" t="s">
        <v>93</v>
      </c>
      <c r="J91" s="38"/>
      <c r="K91" s="65"/>
      <c r="L91" s="65"/>
      <c r="M91" s="41"/>
      <c r="N91" s="42"/>
      <c r="O91" s="43">
        <f>SUM(O92:O92)</f>
        <v>0</v>
      </c>
      <c r="P91" s="44">
        <f>SUM(P92:P92)</f>
        <v>0</v>
      </c>
      <c r="Q91" s="45">
        <f aca="true" t="shared" si="24" ref="Q91:AD91">SUM(Q92:Q92)</f>
        <v>0</v>
      </c>
      <c r="R91" s="44">
        <f t="shared" si="24"/>
        <v>0</v>
      </c>
      <c r="S91" s="45">
        <f t="shared" si="24"/>
        <v>0</v>
      </c>
      <c r="T91" s="44">
        <f t="shared" si="24"/>
        <v>0</v>
      </c>
      <c r="U91" s="45">
        <f t="shared" si="24"/>
        <v>0</v>
      </c>
      <c r="V91" s="44">
        <f t="shared" si="24"/>
        <v>0</v>
      </c>
      <c r="W91" s="45">
        <f t="shared" si="24"/>
        <v>0</v>
      </c>
      <c r="X91" s="44">
        <f t="shared" si="24"/>
        <v>0</v>
      </c>
      <c r="Y91" s="45">
        <f t="shared" si="24"/>
        <v>0</v>
      </c>
      <c r="Z91" s="44">
        <f t="shared" si="24"/>
        <v>0</v>
      </c>
      <c r="AA91" s="45">
        <f t="shared" si="24"/>
        <v>0</v>
      </c>
      <c r="AB91" s="44">
        <f t="shared" si="24"/>
        <v>0</v>
      </c>
      <c r="AC91" s="45">
        <f t="shared" si="24"/>
        <v>0</v>
      </c>
      <c r="AD91" s="44">
        <f t="shared" si="24"/>
        <v>0</v>
      </c>
      <c r="AE91" s="45">
        <f>SUM(O91,Q91,S91,U91,W91,Y91,AA91,AC91)</f>
        <v>0</v>
      </c>
      <c r="AF91" s="44">
        <f>SUM(P91,R91,T91,V91,X91,Z91,AB91,AD91)</f>
        <v>0</v>
      </c>
      <c r="AG91" s="46">
        <f>SUM(AG92:AG92)</f>
        <v>0</v>
      </c>
      <c r="AH91" s="47"/>
      <c r="AI91" s="47"/>
      <c r="AJ91" s="48"/>
    </row>
    <row r="92" spans="2:36" ht="108" customHeight="1" thickBot="1">
      <c r="B92" s="49" t="s">
        <v>414</v>
      </c>
      <c r="C92" s="50"/>
      <c r="D92" s="51"/>
      <c r="E92" s="51"/>
      <c r="F92" s="66"/>
      <c r="G92" s="51"/>
      <c r="H92" s="67" t="s">
        <v>418</v>
      </c>
      <c r="I92" s="68" t="s">
        <v>419</v>
      </c>
      <c r="J92" s="53">
        <v>0</v>
      </c>
      <c r="K92" s="69">
        <v>2</v>
      </c>
      <c r="L92" s="70"/>
      <c r="M92" s="71"/>
      <c r="N92" s="72"/>
      <c r="O92" s="73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74"/>
      <c r="AH92" s="63"/>
      <c r="AI92" s="71"/>
      <c r="AJ92" s="75"/>
    </row>
    <row r="93" spans="2:36" ht="4.5" customHeight="1" thickBot="1">
      <c r="B93" s="620"/>
      <c r="C93" s="621"/>
      <c r="D93" s="621"/>
      <c r="E93" s="621"/>
      <c r="F93" s="621"/>
      <c r="G93" s="621"/>
      <c r="H93" s="621"/>
      <c r="I93" s="621"/>
      <c r="J93" s="621"/>
      <c r="K93" s="621"/>
      <c r="L93" s="621"/>
      <c r="M93" s="621"/>
      <c r="N93" s="621"/>
      <c r="O93" s="621"/>
      <c r="P93" s="621"/>
      <c r="Q93" s="621"/>
      <c r="R93" s="621"/>
      <c r="S93" s="621"/>
      <c r="T93" s="621"/>
      <c r="U93" s="621"/>
      <c r="V93" s="621"/>
      <c r="W93" s="621"/>
      <c r="X93" s="621"/>
      <c r="Y93" s="621"/>
      <c r="Z93" s="621"/>
      <c r="AA93" s="621"/>
      <c r="AB93" s="621"/>
      <c r="AC93" s="621"/>
      <c r="AD93" s="621"/>
      <c r="AE93" s="621"/>
      <c r="AF93" s="621"/>
      <c r="AG93" s="621"/>
      <c r="AH93" s="621"/>
      <c r="AI93" s="621"/>
      <c r="AJ93" s="622"/>
    </row>
    <row r="94" spans="2:36" ht="108" customHeight="1" thickBot="1">
      <c r="B94" s="37" t="s">
        <v>58</v>
      </c>
      <c r="C94" s="38" t="s">
        <v>92</v>
      </c>
      <c r="D94" s="38" t="s">
        <v>59</v>
      </c>
      <c r="E94" s="38" t="s">
        <v>72</v>
      </c>
      <c r="F94" s="38" t="s">
        <v>73</v>
      </c>
      <c r="G94" s="38" t="s">
        <v>74</v>
      </c>
      <c r="H94" s="39" t="s">
        <v>104</v>
      </c>
      <c r="I94" s="40" t="s">
        <v>93</v>
      </c>
      <c r="J94" s="41"/>
      <c r="K94" s="41"/>
      <c r="L94" s="41"/>
      <c r="M94" s="41"/>
      <c r="N94" s="42"/>
      <c r="O94" s="43">
        <f>SUM(O95:O95)</f>
        <v>0</v>
      </c>
      <c r="P94" s="44">
        <f>SUM(P95:P95)</f>
        <v>0</v>
      </c>
      <c r="Q94" s="45">
        <f aca="true" t="shared" si="25" ref="Q94:AA94">SUM(Q95:Q95)</f>
        <v>0</v>
      </c>
      <c r="R94" s="44">
        <f t="shared" si="25"/>
        <v>0</v>
      </c>
      <c r="S94" s="45">
        <f t="shared" si="25"/>
        <v>0</v>
      </c>
      <c r="T94" s="44">
        <f t="shared" si="25"/>
        <v>0</v>
      </c>
      <c r="U94" s="45">
        <f t="shared" si="25"/>
        <v>0</v>
      </c>
      <c r="V94" s="44">
        <f t="shared" si="25"/>
        <v>0</v>
      </c>
      <c r="W94" s="45">
        <f t="shared" si="25"/>
        <v>0</v>
      </c>
      <c r="X94" s="44">
        <f t="shared" si="25"/>
        <v>0</v>
      </c>
      <c r="Y94" s="45">
        <f t="shared" si="25"/>
        <v>0</v>
      </c>
      <c r="Z94" s="44">
        <f t="shared" si="25"/>
        <v>0</v>
      </c>
      <c r="AA94" s="45">
        <f t="shared" si="25"/>
        <v>0</v>
      </c>
      <c r="AB94" s="44">
        <f>SUM(AB95:AB95)</f>
        <v>0</v>
      </c>
      <c r="AC94" s="45">
        <f>SUM(AC95:AC95)</f>
        <v>0</v>
      </c>
      <c r="AD94" s="44">
        <f>SUM(AD95:AD95)</f>
        <v>0</v>
      </c>
      <c r="AE94" s="45">
        <f>SUM(O94,Q94,S94,U94,W94,Y94,AA94,AC94)</f>
        <v>0</v>
      </c>
      <c r="AF94" s="44">
        <f>SUM(P94,R94,T94,V94,X94,Z94,AB94,AD94)</f>
        <v>0</v>
      </c>
      <c r="AG94" s="46">
        <f>SUM(AG95:AG95)</f>
        <v>0</v>
      </c>
      <c r="AH94" s="47"/>
      <c r="AI94" s="47"/>
      <c r="AJ94" s="48"/>
    </row>
    <row r="95" spans="2:36" ht="108" customHeight="1" thickBot="1">
      <c r="B95" s="49" t="s">
        <v>414</v>
      </c>
      <c r="C95" s="50"/>
      <c r="D95" s="51"/>
      <c r="E95" s="51"/>
      <c r="F95" s="52"/>
      <c r="G95" s="51"/>
      <c r="H95" s="53" t="s">
        <v>775</v>
      </c>
      <c r="I95" s="53" t="s">
        <v>421</v>
      </c>
      <c r="J95" s="53">
        <v>0</v>
      </c>
      <c r="K95" s="54">
        <v>3</v>
      </c>
      <c r="L95" s="55"/>
      <c r="M95" s="55"/>
      <c r="N95" s="56"/>
      <c r="O95" s="57"/>
      <c r="P95" s="58"/>
      <c r="Q95" s="59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1"/>
      <c r="AF95" s="61"/>
      <c r="AG95" s="62"/>
      <c r="AH95" s="63"/>
      <c r="AI95" s="63"/>
      <c r="AJ95" s="64"/>
    </row>
    <row r="96" spans="2:36" ht="22.5" customHeight="1" thickBot="1">
      <c r="B96" s="620"/>
      <c r="C96" s="621"/>
      <c r="D96" s="621"/>
      <c r="E96" s="621"/>
      <c r="F96" s="621"/>
      <c r="G96" s="621"/>
      <c r="H96" s="621"/>
      <c r="I96" s="621"/>
      <c r="J96" s="621"/>
      <c r="K96" s="621"/>
      <c r="L96" s="621"/>
      <c r="M96" s="621"/>
      <c r="N96" s="621"/>
      <c r="O96" s="621"/>
      <c r="P96" s="621"/>
      <c r="Q96" s="621"/>
      <c r="R96" s="621"/>
      <c r="S96" s="621"/>
      <c r="T96" s="621"/>
      <c r="U96" s="621"/>
      <c r="V96" s="621"/>
      <c r="W96" s="621"/>
      <c r="X96" s="621"/>
      <c r="Y96" s="621"/>
      <c r="Z96" s="621"/>
      <c r="AA96" s="621"/>
      <c r="AB96" s="621"/>
      <c r="AC96" s="621"/>
      <c r="AD96" s="621"/>
      <c r="AE96" s="621"/>
      <c r="AF96" s="621"/>
      <c r="AG96" s="621"/>
      <c r="AH96" s="621"/>
      <c r="AI96" s="621"/>
      <c r="AJ96" s="622"/>
    </row>
    <row r="97" spans="2:36" ht="35.25" customHeight="1" thickBot="1">
      <c r="B97" s="656" t="s">
        <v>810</v>
      </c>
      <c r="C97" s="657"/>
      <c r="D97" s="658"/>
      <c r="E97" s="402"/>
      <c r="F97" s="657" t="s">
        <v>791</v>
      </c>
      <c r="G97" s="657"/>
      <c r="H97" s="657"/>
      <c r="I97" s="657"/>
      <c r="J97" s="657"/>
      <c r="K97" s="657"/>
      <c r="L97" s="657"/>
      <c r="M97" s="657"/>
      <c r="N97" s="658"/>
      <c r="O97" s="659" t="s">
        <v>45</v>
      </c>
      <c r="P97" s="660"/>
      <c r="Q97" s="660"/>
      <c r="R97" s="660"/>
      <c r="S97" s="660"/>
      <c r="T97" s="660"/>
      <c r="U97" s="660"/>
      <c r="V97" s="660"/>
      <c r="W97" s="660"/>
      <c r="X97" s="660"/>
      <c r="Y97" s="660"/>
      <c r="Z97" s="660"/>
      <c r="AA97" s="660"/>
      <c r="AB97" s="660"/>
      <c r="AC97" s="660"/>
      <c r="AD97" s="660"/>
      <c r="AE97" s="660"/>
      <c r="AF97" s="661"/>
      <c r="AG97" s="662" t="s">
        <v>46</v>
      </c>
      <c r="AH97" s="663"/>
      <c r="AI97" s="663"/>
      <c r="AJ97" s="664"/>
    </row>
    <row r="98" spans="2:36" ht="35.25" customHeight="1">
      <c r="B98" s="644" t="s">
        <v>61</v>
      </c>
      <c r="C98" s="646" t="s">
        <v>47</v>
      </c>
      <c r="D98" s="647"/>
      <c r="E98" s="647"/>
      <c r="F98" s="647"/>
      <c r="G98" s="647"/>
      <c r="H98" s="647"/>
      <c r="I98" s="650" t="s">
        <v>48</v>
      </c>
      <c r="J98" s="652" t="s">
        <v>62</v>
      </c>
      <c r="K98" s="652" t="s">
        <v>49</v>
      </c>
      <c r="L98" s="654" t="s">
        <v>103</v>
      </c>
      <c r="M98" s="639" t="s">
        <v>63</v>
      </c>
      <c r="N98" s="641" t="s">
        <v>64</v>
      </c>
      <c r="O98" s="643" t="s">
        <v>94</v>
      </c>
      <c r="P98" s="635"/>
      <c r="Q98" s="634" t="s">
        <v>95</v>
      </c>
      <c r="R98" s="635"/>
      <c r="S98" s="634" t="s">
        <v>96</v>
      </c>
      <c r="T98" s="635"/>
      <c r="U98" s="634" t="s">
        <v>52</v>
      </c>
      <c r="V98" s="635"/>
      <c r="W98" s="634" t="s">
        <v>51</v>
      </c>
      <c r="X98" s="635"/>
      <c r="Y98" s="634" t="s">
        <v>97</v>
      </c>
      <c r="Z98" s="635"/>
      <c r="AA98" s="634" t="s">
        <v>50</v>
      </c>
      <c r="AB98" s="635"/>
      <c r="AC98" s="634" t="s">
        <v>53</v>
      </c>
      <c r="AD98" s="635"/>
      <c r="AE98" s="634" t="s">
        <v>54</v>
      </c>
      <c r="AF98" s="636"/>
      <c r="AG98" s="637" t="s">
        <v>55</v>
      </c>
      <c r="AH98" s="623" t="s">
        <v>56</v>
      </c>
      <c r="AI98" s="625" t="s">
        <v>57</v>
      </c>
      <c r="AJ98" s="627" t="s">
        <v>65</v>
      </c>
    </row>
    <row r="99" spans="2:36" ht="80.25" customHeight="1" thickBot="1">
      <c r="B99" s="645"/>
      <c r="C99" s="648"/>
      <c r="D99" s="649"/>
      <c r="E99" s="649"/>
      <c r="F99" s="649"/>
      <c r="G99" s="649"/>
      <c r="H99" s="649"/>
      <c r="I99" s="651"/>
      <c r="J99" s="653" t="s">
        <v>62</v>
      </c>
      <c r="K99" s="653"/>
      <c r="L99" s="655"/>
      <c r="M99" s="640"/>
      <c r="N99" s="642"/>
      <c r="O99" s="21" t="s">
        <v>66</v>
      </c>
      <c r="P99" s="22" t="s">
        <v>67</v>
      </c>
      <c r="Q99" s="23" t="s">
        <v>66</v>
      </c>
      <c r="R99" s="22" t="s">
        <v>67</v>
      </c>
      <c r="S99" s="23" t="s">
        <v>66</v>
      </c>
      <c r="T99" s="22" t="s">
        <v>67</v>
      </c>
      <c r="U99" s="23" t="s">
        <v>66</v>
      </c>
      <c r="V99" s="22" t="s">
        <v>67</v>
      </c>
      <c r="W99" s="23" t="s">
        <v>66</v>
      </c>
      <c r="X99" s="22" t="s">
        <v>67</v>
      </c>
      <c r="Y99" s="23" t="s">
        <v>66</v>
      </c>
      <c r="Z99" s="22" t="s">
        <v>67</v>
      </c>
      <c r="AA99" s="23" t="s">
        <v>66</v>
      </c>
      <c r="AB99" s="22" t="s">
        <v>68</v>
      </c>
      <c r="AC99" s="23" t="s">
        <v>66</v>
      </c>
      <c r="AD99" s="22" t="s">
        <v>68</v>
      </c>
      <c r="AE99" s="23" t="s">
        <v>66</v>
      </c>
      <c r="AF99" s="24" t="s">
        <v>68</v>
      </c>
      <c r="AG99" s="638"/>
      <c r="AH99" s="624"/>
      <c r="AI99" s="626"/>
      <c r="AJ99" s="628"/>
    </row>
    <row r="100" spans="2:36" ht="108" customHeight="1" thickBot="1">
      <c r="B100" s="25" t="s">
        <v>69</v>
      </c>
      <c r="C100" s="629" t="s">
        <v>423</v>
      </c>
      <c r="D100" s="630"/>
      <c r="E100" s="630"/>
      <c r="F100" s="630"/>
      <c r="G100" s="630"/>
      <c r="H100" s="630"/>
      <c r="I100" s="26" t="s">
        <v>424</v>
      </c>
      <c r="J100" s="27">
        <v>0</v>
      </c>
      <c r="K100" s="28">
        <v>400</v>
      </c>
      <c r="L100" s="28"/>
      <c r="M100" s="29"/>
      <c r="N100" s="30"/>
      <c r="O100" s="31">
        <f>O102+O105</f>
        <v>0</v>
      </c>
      <c r="P100" s="32">
        <f aca="true" t="shared" si="26" ref="P100:AD100">P102+P105</f>
        <v>0</v>
      </c>
      <c r="Q100" s="32">
        <f t="shared" si="26"/>
        <v>0</v>
      </c>
      <c r="R100" s="32">
        <f t="shared" si="26"/>
        <v>0</v>
      </c>
      <c r="S100" s="32">
        <f t="shared" si="26"/>
        <v>0</v>
      </c>
      <c r="T100" s="32">
        <f t="shared" si="26"/>
        <v>0</v>
      </c>
      <c r="U100" s="32">
        <f t="shared" si="26"/>
        <v>0</v>
      </c>
      <c r="V100" s="32">
        <f t="shared" si="26"/>
        <v>0</v>
      </c>
      <c r="W100" s="32">
        <f t="shared" si="26"/>
        <v>0</v>
      </c>
      <c r="X100" s="32">
        <f t="shared" si="26"/>
        <v>0</v>
      </c>
      <c r="Y100" s="32">
        <f t="shared" si="26"/>
        <v>0</v>
      </c>
      <c r="Z100" s="32">
        <f t="shared" si="26"/>
        <v>0</v>
      </c>
      <c r="AA100" s="32">
        <f t="shared" si="26"/>
        <v>0</v>
      </c>
      <c r="AB100" s="32">
        <f t="shared" si="26"/>
        <v>0</v>
      </c>
      <c r="AC100" s="32">
        <f t="shared" si="26"/>
        <v>0</v>
      </c>
      <c r="AD100" s="32">
        <f t="shared" si="26"/>
        <v>0</v>
      </c>
      <c r="AE100" s="32">
        <f>SUM(O100,Q100,S100,U100,W100,Y100,AA100,AC100)</f>
        <v>0</v>
      </c>
      <c r="AF100" s="33">
        <f>SUM(P100,R100,T100,V100,X100,Z100,AB100,AD100)</f>
        <v>0</v>
      </c>
      <c r="AG100" s="34">
        <f>AG102+AG105</f>
        <v>0</v>
      </c>
      <c r="AH100" s="35"/>
      <c r="AI100" s="35"/>
      <c r="AJ100" s="36"/>
    </row>
    <row r="101" spans="2:36" ht="4.5" customHeight="1" thickBot="1">
      <c r="B101" s="631"/>
      <c r="C101" s="632"/>
      <c r="D101" s="632"/>
      <c r="E101" s="632"/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632"/>
      <c r="V101" s="632"/>
      <c r="W101" s="632"/>
      <c r="X101" s="632"/>
      <c r="Y101" s="632"/>
      <c r="Z101" s="632"/>
      <c r="AA101" s="632"/>
      <c r="AB101" s="632"/>
      <c r="AC101" s="632"/>
      <c r="AD101" s="632"/>
      <c r="AE101" s="632"/>
      <c r="AF101" s="632"/>
      <c r="AG101" s="632"/>
      <c r="AH101" s="632"/>
      <c r="AI101" s="632"/>
      <c r="AJ101" s="633"/>
    </row>
    <row r="102" spans="2:36" ht="108" customHeight="1" thickBot="1">
      <c r="B102" s="37" t="s">
        <v>58</v>
      </c>
      <c r="C102" s="38" t="s">
        <v>92</v>
      </c>
      <c r="D102" s="38" t="s">
        <v>59</v>
      </c>
      <c r="E102" s="38" t="s">
        <v>72</v>
      </c>
      <c r="F102" s="38" t="s">
        <v>73</v>
      </c>
      <c r="G102" s="38" t="s">
        <v>74</v>
      </c>
      <c r="H102" s="39" t="s">
        <v>104</v>
      </c>
      <c r="I102" s="40" t="s">
        <v>93</v>
      </c>
      <c r="J102" s="41"/>
      <c r="K102" s="41"/>
      <c r="L102" s="41"/>
      <c r="M102" s="41"/>
      <c r="N102" s="42"/>
      <c r="O102" s="43">
        <f>SUM(O103:O103)</f>
        <v>0</v>
      </c>
      <c r="P102" s="44">
        <f>SUM(P103:P103)</f>
        <v>0</v>
      </c>
      <c r="Q102" s="45">
        <f aca="true" t="shared" si="27" ref="Q102:AD102">SUM(Q103:Q103)</f>
        <v>0</v>
      </c>
      <c r="R102" s="44">
        <f t="shared" si="27"/>
        <v>0</v>
      </c>
      <c r="S102" s="45">
        <f t="shared" si="27"/>
        <v>0</v>
      </c>
      <c r="T102" s="44">
        <f t="shared" si="27"/>
        <v>0</v>
      </c>
      <c r="U102" s="45">
        <f t="shared" si="27"/>
        <v>0</v>
      </c>
      <c r="V102" s="44">
        <f t="shared" si="27"/>
        <v>0</v>
      </c>
      <c r="W102" s="45">
        <f t="shared" si="27"/>
        <v>0</v>
      </c>
      <c r="X102" s="44">
        <f t="shared" si="27"/>
        <v>0</v>
      </c>
      <c r="Y102" s="45">
        <f t="shared" si="27"/>
        <v>0</v>
      </c>
      <c r="Z102" s="44">
        <f t="shared" si="27"/>
        <v>0</v>
      </c>
      <c r="AA102" s="45">
        <f t="shared" si="27"/>
        <v>0</v>
      </c>
      <c r="AB102" s="44">
        <f>SUM(AB103:AB103)</f>
        <v>0</v>
      </c>
      <c r="AC102" s="45">
        <f t="shared" si="27"/>
        <v>0</v>
      </c>
      <c r="AD102" s="44">
        <f t="shared" si="27"/>
        <v>0</v>
      </c>
      <c r="AE102" s="45">
        <f>SUM(O102,Q102,S102,U102,W102,Y102,AA102,AC102)</f>
        <v>0</v>
      </c>
      <c r="AF102" s="44">
        <f>SUM(P102,R102,T102,V102,X102,Z102,AB102,AD102)</f>
        <v>0</v>
      </c>
      <c r="AG102" s="46">
        <f>SUM(AG103:AG103)</f>
        <v>0</v>
      </c>
      <c r="AH102" s="47"/>
      <c r="AI102" s="47"/>
      <c r="AJ102" s="48"/>
    </row>
    <row r="103" spans="2:36" ht="108" customHeight="1" thickBot="1">
      <c r="B103" s="49" t="s">
        <v>426</v>
      </c>
      <c r="C103" s="50"/>
      <c r="D103" s="51"/>
      <c r="E103" s="51"/>
      <c r="F103" s="52"/>
      <c r="G103" s="51"/>
      <c r="H103" s="53" t="s">
        <v>427</v>
      </c>
      <c r="I103" s="53" t="s">
        <v>428</v>
      </c>
      <c r="J103" s="53">
        <v>0</v>
      </c>
      <c r="K103" s="54">
        <v>3</v>
      </c>
      <c r="L103" s="55"/>
      <c r="M103" s="55"/>
      <c r="N103" s="56"/>
      <c r="O103" s="57"/>
      <c r="P103" s="58"/>
      <c r="Q103" s="59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1"/>
      <c r="AF103" s="61"/>
      <c r="AG103" s="62"/>
      <c r="AH103" s="63"/>
      <c r="AI103" s="63"/>
      <c r="AJ103" s="64"/>
    </row>
    <row r="104" spans="2:36" ht="4.5" customHeight="1" thickBot="1">
      <c r="B104" s="620"/>
      <c r="C104" s="621"/>
      <c r="D104" s="621"/>
      <c r="E104" s="621"/>
      <c r="F104" s="621"/>
      <c r="G104" s="621"/>
      <c r="H104" s="621"/>
      <c r="I104" s="621"/>
      <c r="J104" s="621"/>
      <c r="K104" s="621"/>
      <c r="L104" s="621"/>
      <c r="M104" s="621"/>
      <c r="N104" s="621"/>
      <c r="O104" s="621"/>
      <c r="P104" s="621"/>
      <c r="Q104" s="621"/>
      <c r="R104" s="621"/>
      <c r="S104" s="621"/>
      <c r="T104" s="621"/>
      <c r="U104" s="621"/>
      <c r="V104" s="621"/>
      <c r="W104" s="621"/>
      <c r="X104" s="621"/>
      <c r="Y104" s="621"/>
      <c r="Z104" s="621"/>
      <c r="AA104" s="621"/>
      <c r="AB104" s="621"/>
      <c r="AC104" s="621"/>
      <c r="AD104" s="621"/>
      <c r="AE104" s="621"/>
      <c r="AF104" s="621"/>
      <c r="AG104" s="621"/>
      <c r="AH104" s="621"/>
      <c r="AI104" s="621"/>
      <c r="AJ104" s="622"/>
    </row>
    <row r="105" spans="2:36" ht="108" customHeight="1" thickBot="1">
      <c r="B105" s="37" t="s">
        <v>58</v>
      </c>
      <c r="C105" s="38" t="s">
        <v>92</v>
      </c>
      <c r="D105" s="38" t="s">
        <v>59</v>
      </c>
      <c r="E105" s="38" t="s">
        <v>91</v>
      </c>
      <c r="F105" s="38" t="s">
        <v>73</v>
      </c>
      <c r="G105" s="38" t="s">
        <v>74</v>
      </c>
      <c r="H105" s="39" t="s">
        <v>104</v>
      </c>
      <c r="I105" s="40" t="s">
        <v>93</v>
      </c>
      <c r="J105" s="38"/>
      <c r="K105" s="65"/>
      <c r="L105" s="65"/>
      <c r="M105" s="41"/>
      <c r="N105" s="42"/>
      <c r="O105" s="43">
        <f>SUM(O106:O106)</f>
        <v>0</v>
      </c>
      <c r="P105" s="44">
        <f>SUM(P106:P106)</f>
        <v>0</v>
      </c>
      <c r="Q105" s="45">
        <f aca="true" t="shared" si="28" ref="Q105:AD105">SUM(Q106:Q106)</f>
        <v>0</v>
      </c>
      <c r="R105" s="44">
        <f t="shared" si="28"/>
        <v>0</v>
      </c>
      <c r="S105" s="45">
        <f t="shared" si="28"/>
        <v>0</v>
      </c>
      <c r="T105" s="44">
        <f t="shared" si="28"/>
        <v>0</v>
      </c>
      <c r="U105" s="45">
        <f t="shared" si="28"/>
        <v>0</v>
      </c>
      <c r="V105" s="44">
        <f t="shared" si="28"/>
        <v>0</v>
      </c>
      <c r="W105" s="45">
        <f t="shared" si="28"/>
        <v>0</v>
      </c>
      <c r="X105" s="44">
        <f t="shared" si="28"/>
        <v>0</v>
      </c>
      <c r="Y105" s="45">
        <f t="shared" si="28"/>
        <v>0</v>
      </c>
      <c r="Z105" s="44">
        <f t="shared" si="28"/>
        <v>0</v>
      </c>
      <c r="AA105" s="45">
        <f t="shared" si="28"/>
        <v>0</v>
      </c>
      <c r="AB105" s="44">
        <f t="shared" si="28"/>
        <v>0</v>
      </c>
      <c r="AC105" s="45">
        <f t="shared" si="28"/>
        <v>0</v>
      </c>
      <c r="AD105" s="44">
        <f t="shared" si="28"/>
        <v>0</v>
      </c>
      <c r="AE105" s="45">
        <f>SUM(O105,Q105,S105,U105,W105,Y105,AA105,AC105)</f>
        <v>0</v>
      </c>
      <c r="AF105" s="44">
        <f>SUM(P105,R105,T105,V105,X105,Z105,AB105,AD105)</f>
        <v>0</v>
      </c>
      <c r="AG105" s="46">
        <f>SUM(AG106:AG106)</f>
        <v>0</v>
      </c>
      <c r="AH105" s="47"/>
      <c r="AI105" s="47"/>
      <c r="AJ105" s="48"/>
    </row>
    <row r="106" spans="2:36" ht="108" customHeight="1" thickBot="1">
      <c r="B106" s="49" t="s">
        <v>426</v>
      </c>
      <c r="C106" s="50"/>
      <c r="D106" s="51"/>
      <c r="E106" s="51"/>
      <c r="F106" s="66"/>
      <c r="G106" s="51"/>
      <c r="H106" s="67" t="s">
        <v>776</v>
      </c>
      <c r="I106" s="68" t="s">
        <v>431</v>
      </c>
      <c r="J106" s="53">
        <v>0</v>
      </c>
      <c r="K106" s="69">
        <v>8</v>
      </c>
      <c r="L106" s="70"/>
      <c r="M106" s="71"/>
      <c r="N106" s="72"/>
      <c r="O106" s="73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74"/>
      <c r="AH106" s="63"/>
      <c r="AI106" s="71"/>
      <c r="AJ106" s="75"/>
    </row>
    <row r="107" spans="2:36" ht="108" customHeight="1" thickBot="1">
      <c r="B107" s="37" t="s">
        <v>58</v>
      </c>
      <c r="C107" s="38" t="s">
        <v>92</v>
      </c>
      <c r="D107" s="38" t="s">
        <v>59</v>
      </c>
      <c r="E107" s="38" t="s">
        <v>72</v>
      </c>
      <c r="F107" s="38" t="s">
        <v>73</v>
      </c>
      <c r="G107" s="38" t="s">
        <v>74</v>
      </c>
      <c r="H107" s="39" t="s">
        <v>104</v>
      </c>
      <c r="I107" s="40" t="s">
        <v>93</v>
      </c>
      <c r="J107" s="41"/>
      <c r="K107" s="41"/>
      <c r="L107" s="41"/>
      <c r="M107" s="41"/>
      <c r="N107" s="42"/>
      <c r="O107" s="43">
        <f>SUM(O108:O108)</f>
        <v>0</v>
      </c>
      <c r="P107" s="44">
        <f>SUM(P108:P108)</f>
        <v>0</v>
      </c>
      <c r="Q107" s="45">
        <f aca="true" t="shared" si="29" ref="Q107:AD107">SUM(Q108:Q108)</f>
        <v>0</v>
      </c>
      <c r="R107" s="44">
        <f t="shared" si="29"/>
        <v>0</v>
      </c>
      <c r="S107" s="45">
        <f t="shared" si="29"/>
        <v>0</v>
      </c>
      <c r="T107" s="44">
        <f t="shared" si="29"/>
        <v>0</v>
      </c>
      <c r="U107" s="45">
        <f t="shared" si="29"/>
        <v>0</v>
      </c>
      <c r="V107" s="44">
        <f t="shared" si="29"/>
        <v>0</v>
      </c>
      <c r="W107" s="45">
        <f t="shared" si="29"/>
        <v>0</v>
      </c>
      <c r="X107" s="44">
        <f t="shared" si="29"/>
        <v>0</v>
      </c>
      <c r="Y107" s="45">
        <f t="shared" si="29"/>
        <v>0</v>
      </c>
      <c r="Z107" s="44">
        <f t="shared" si="29"/>
        <v>0</v>
      </c>
      <c r="AA107" s="45">
        <f t="shared" si="29"/>
        <v>0</v>
      </c>
      <c r="AB107" s="44">
        <f>SUM(AB108:AB108)</f>
        <v>0</v>
      </c>
      <c r="AC107" s="45">
        <f t="shared" si="29"/>
        <v>0</v>
      </c>
      <c r="AD107" s="44">
        <f t="shared" si="29"/>
        <v>0</v>
      </c>
      <c r="AE107" s="45">
        <f>SUM(O107,Q107,S107,U107,W107,Y107,AA107,AC107)</f>
        <v>0</v>
      </c>
      <c r="AF107" s="44">
        <f>SUM(P107,R107,T107,V107,X107,Z107,AB107,AD107)</f>
        <v>0</v>
      </c>
      <c r="AG107" s="46">
        <f>SUM(AG108:AG108)</f>
        <v>0</v>
      </c>
      <c r="AH107" s="47"/>
      <c r="AI107" s="47"/>
      <c r="AJ107" s="48"/>
    </row>
    <row r="108" spans="2:36" ht="108" customHeight="1" thickBot="1">
      <c r="B108" s="49" t="s">
        <v>426</v>
      </c>
      <c r="C108" s="50"/>
      <c r="D108" s="51"/>
      <c r="E108" s="51"/>
      <c r="F108" s="52"/>
      <c r="G108" s="51"/>
      <c r="H108" s="53" t="s">
        <v>626</v>
      </c>
      <c r="I108" s="53" t="s">
        <v>432</v>
      </c>
      <c r="J108" s="53">
        <v>0</v>
      </c>
      <c r="K108" s="54">
        <v>1</v>
      </c>
      <c r="L108" s="55"/>
      <c r="M108" s="55"/>
      <c r="N108" s="56"/>
      <c r="O108" s="57"/>
      <c r="P108" s="58"/>
      <c r="Q108" s="59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1"/>
      <c r="AF108" s="61"/>
      <c r="AG108" s="62"/>
      <c r="AH108" s="63"/>
      <c r="AI108" s="63"/>
      <c r="AJ108" s="64"/>
    </row>
    <row r="109" spans="2:36" ht="4.5" customHeight="1" thickBot="1">
      <c r="B109" s="620"/>
      <c r="C109" s="621"/>
      <c r="D109" s="621"/>
      <c r="E109" s="621"/>
      <c r="F109" s="621"/>
      <c r="G109" s="621"/>
      <c r="H109" s="621"/>
      <c r="I109" s="621"/>
      <c r="J109" s="621"/>
      <c r="K109" s="621"/>
      <c r="L109" s="621"/>
      <c r="M109" s="621"/>
      <c r="N109" s="621"/>
      <c r="O109" s="621"/>
      <c r="P109" s="621"/>
      <c r="Q109" s="621"/>
      <c r="R109" s="621"/>
      <c r="S109" s="621"/>
      <c r="T109" s="621"/>
      <c r="U109" s="621"/>
      <c r="V109" s="621"/>
      <c r="W109" s="621"/>
      <c r="X109" s="621"/>
      <c r="Y109" s="621"/>
      <c r="Z109" s="621"/>
      <c r="AA109" s="621"/>
      <c r="AB109" s="621"/>
      <c r="AC109" s="621"/>
      <c r="AD109" s="621"/>
      <c r="AE109" s="621"/>
      <c r="AF109" s="621"/>
      <c r="AG109" s="621"/>
      <c r="AH109" s="621"/>
      <c r="AI109" s="621"/>
      <c r="AJ109" s="622"/>
    </row>
    <row r="110" spans="2:36" ht="108" customHeight="1" thickBot="1">
      <c r="B110" s="37" t="s">
        <v>58</v>
      </c>
      <c r="C110" s="38" t="s">
        <v>92</v>
      </c>
      <c r="D110" s="38" t="s">
        <v>59</v>
      </c>
      <c r="E110" s="38" t="s">
        <v>91</v>
      </c>
      <c r="F110" s="38" t="s">
        <v>73</v>
      </c>
      <c r="G110" s="38" t="s">
        <v>74</v>
      </c>
      <c r="H110" s="39" t="s">
        <v>104</v>
      </c>
      <c r="I110" s="40" t="s">
        <v>93</v>
      </c>
      <c r="J110" s="38"/>
      <c r="K110" s="65"/>
      <c r="L110" s="65"/>
      <c r="M110" s="41"/>
      <c r="N110" s="42"/>
      <c r="O110" s="43">
        <f>SUM(O111:O111)</f>
        <v>0</v>
      </c>
      <c r="P110" s="44">
        <f>SUM(P111:P111)</f>
        <v>0</v>
      </c>
      <c r="Q110" s="45">
        <f aca="true" t="shared" si="30" ref="Q110:AD110">SUM(Q111:Q111)</f>
        <v>0</v>
      </c>
      <c r="R110" s="44">
        <f t="shared" si="30"/>
        <v>0</v>
      </c>
      <c r="S110" s="45">
        <f t="shared" si="30"/>
        <v>0</v>
      </c>
      <c r="T110" s="44">
        <f t="shared" si="30"/>
        <v>0</v>
      </c>
      <c r="U110" s="45">
        <f t="shared" si="30"/>
        <v>0</v>
      </c>
      <c r="V110" s="44">
        <f t="shared" si="30"/>
        <v>0</v>
      </c>
      <c r="W110" s="45">
        <f t="shared" si="30"/>
        <v>0</v>
      </c>
      <c r="X110" s="44">
        <f t="shared" si="30"/>
        <v>0</v>
      </c>
      <c r="Y110" s="45">
        <f t="shared" si="30"/>
        <v>0</v>
      </c>
      <c r="Z110" s="44">
        <f t="shared" si="30"/>
        <v>0</v>
      </c>
      <c r="AA110" s="45">
        <f t="shared" si="30"/>
        <v>0</v>
      </c>
      <c r="AB110" s="44">
        <f t="shared" si="30"/>
        <v>0</v>
      </c>
      <c r="AC110" s="45">
        <f t="shared" si="30"/>
        <v>0</v>
      </c>
      <c r="AD110" s="44">
        <f t="shared" si="30"/>
        <v>0</v>
      </c>
      <c r="AE110" s="45">
        <f>SUM(O110,Q110,S110,U110,W110,Y110,AA110,AC110)</f>
        <v>0</v>
      </c>
      <c r="AF110" s="44">
        <f>SUM(P110,R110,T110,V110,X110,Z110,AB110,AD110)</f>
        <v>0</v>
      </c>
      <c r="AG110" s="46">
        <f>SUM(AG111:AG111)</f>
        <v>0</v>
      </c>
      <c r="AH110" s="47"/>
      <c r="AI110" s="47"/>
      <c r="AJ110" s="48"/>
    </row>
    <row r="111" spans="2:36" ht="108" customHeight="1" thickBot="1">
      <c r="B111" s="49" t="s">
        <v>426</v>
      </c>
      <c r="C111" s="50"/>
      <c r="D111" s="51"/>
      <c r="E111" s="51"/>
      <c r="F111" s="66"/>
      <c r="G111" s="51"/>
      <c r="H111" s="67" t="s">
        <v>777</v>
      </c>
      <c r="I111" s="68" t="s">
        <v>434</v>
      </c>
      <c r="J111" s="53">
        <v>0</v>
      </c>
      <c r="K111" s="69">
        <v>2</v>
      </c>
      <c r="L111" s="70"/>
      <c r="M111" s="71"/>
      <c r="N111" s="72"/>
      <c r="O111" s="73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74"/>
      <c r="AH111" s="63"/>
      <c r="AI111" s="71"/>
      <c r="AJ111" s="75"/>
    </row>
    <row r="112" spans="2:36" ht="108" customHeight="1" thickBot="1">
      <c r="B112" s="37" t="s">
        <v>58</v>
      </c>
      <c r="C112" s="38" t="s">
        <v>92</v>
      </c>
      <c r="D112" s="38" t="s">
        <v>59</v>
      </c>
      <c r="E112" s="38" t="s">
        <v>72</v>
      </c>
      <c r="F112" s="38" t="s">
        <v>73</v>
      </c>
      <c r="G112" s="38" t="s">
        <v>74</v>
      </c>
      <c r="H112" s="39" t="s">
        <v>104</v>
      </c>
      <c r="I112" s="40" t="s">
        <v>93</v>
      </c>
      <c r="J112" s="41"/>
      <c r="K112" s="41"/>
      <c r="L112" s="41"/>
      <c r="M112" s="41"/>
      <c r="N112" s="42"/>
      <c r="O112" s="43">
        <f>SUM(O113:O113)</f>
        <v>0</v>
      </c>
      <c r="P112" s="44">
        <f>SUM(P113:P113)</f>
        <v>0</v>
      </c>
      <c r="Q112" s="45">
        <f aca="true" t="shared" si="31" ref="Q112:AD112">SUM(Q113:Q113)</f>
        <v>0</v>
      </c>
      <c r="R112" s="44">
        <f t="shared" si="31"/>
        <v>0</v>
      </c>
      <c r="S112" s="45">
        <f t="shared" si="31"/>
        <v>0</v>
      </c>
      <c r="T112" s="44">
        <f t="shared" si="31"/>
        <v>0</v>
      </c>
      <c r="U112" s="45">
        <f t="shared" si="31"/>
        <v>0</v>
      </c>
      <c r="V112" s="44">
        <f t="shared" si="31"/>
        <v>0</v>
      </c>
      <c r="W112" s="45">
        <f t="shared" si="31"/>
        <v>0</v>
      </c>
      <c r="X112" s="44">
        <f t="shared" si="31"/>
        <v>0</v>
      </c>
      <c r="Y112" s="45">
        <f t="shared" si="31"/>
        <v>0</v>
      </c>
      <c r="Z112" s="44">
        <f t="shared" si="31"/>
        <v>0</v>
      </c>
      <c r="AA112" s="45">
        <f t="shared" si="31"/>
        <v>0</v>
      </c>
      <c r="AB112" s="44">
        <f>SUM(AB113:AB113)</f>
        <v>0</v>
      </c>
      <c r="AC112" s="45">
        <f t="shared" si="31"/>
        <v>0</v>
      </c>
      <c r="AD112" s="44">
        <f t="shared" si="31"/>
        <v>0</v>
      </c>
      <c r="AE112" s="45">
        <f>SUM(O112,Q112,S112,U112,W112,Y112,AA112,AC112)</f>
        <v>0</v>
      </c>
      <c r="AF112" s="44">
        <f>SUM(P112,R112,T112,V112,X112,Z112,AB112,AD112)</f>
        <v>0</v>
      </c>
      <c r="AG112" s="46">
        <f>SUM(AG113:AG113)</f>
        <v>0</v>
      </c>
      <c r="AH112" s="47"/>
      <c r="AI112" s="47"/>
      <c r="AJ112" s="48"/>
    </row>
    <row r="113" spans="2:36" ht="108" customHeight="1" thickBot="1">
      <c r="B113" s="49" t="s">
        <v>426</v>
      </c>
      <c r="C113" s="50"/>
      <c r="D113" s="51"/>
      <c r="E113" s="51"/>
      <c r="F113" s="52"/>
      <c r="G113" s="51"/>
      <c r="H113" s="53" t="s">
        <v>435</v>
      </c>
      <c r="I113" s="53" t="s">
        <v>111</v>
      </c>
      <c r="J113" s="53">
        <v>0</v>
      </c>
      <c r="K113" s="54">
        <v>3</v>
      </c>
      <c r="L113" s="55"/>
      <c r="M113" s="55"/>
      <c r="N113" s="56"/>
      <c r="O113" s="57"/>
      <c r="P113" s="58"/>
      <c r="Q113" s="59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1"/>
      <c r="AF113" s="61"/>
      <c r="AG113" s="62"/>
      <c r="AH113" s="63"/>
      <c r="AI113" s="63"/>
      <c r="AJ113" s="64"/>
    </row>
    <row r="114" spans="2:36" ht="4.5" customHeight="1" thickBot="1">
      <c r="B114" s="620"/>
      <c r="C114" s="621"/>
      <c r="D114" s="621"/>
      <c r="E114" s="621"/>
      <c r="F114" s="621"/>
      <c r="G114" s="621"/>
      <c r="H114" s="621"/>
      <c r="I114" s="621"/>
      <c r="J114" s="621"/>
      <c r="K114" s="621"/>
      <c r="L114" s="621"/>
      <c r="M114" s="621"/>
      <c r="N114" s="621"/>
      <c r="O114" s="621"/>
      <c r="P114" s="621"/>
      <c r="Q114" s="621"/>
      <c r="R114" s="621"/>
      <c r="S114" s="621"/>
      <c r="T114" s="621"/>
      <c r="U114" s="621"/>
      <c r="V114" s="621"/>
      <c r="W114" s="621"/>
      <c r="X114" s="621"/>
      <c r="Y114" s="621"/>
      <c r="Z114" s="621"/>
      <c r="AA114" s="621"/>
      <c r="AB114" s="621"/>
      <c r="AC114" s="621"/>
      <c r="AD114" s="621"/>
      <c r="AE114" s="621"/>
      <c r="AF114" s="621"/>
      <c r="AG114" s="621"/>
      <c r="AH114" s="621"/>
      <c r="AI114" s="621"/>
      <c r="AJ114" s="622"/>
    </row>
    <row r="115" spans="2:36" ht="108" customHeight="1" thickBot="1">
      <c r="B115" s="37" t="s">
        <v>58</v>
      </c>
      <c r="C115" s="38" t="s">
        <v>92</v>
      </c>
      <c r="D115" s="38" t="s">
        <v>59</v>
      </c>
      <c r="E115" s="38" t="s">
        <v>91</v>
      </c>
      <c r="F115" s="38" t="s">
        <v>73</v>
      </c>
      <c r="G115" s="38" t="s">
        <v>74</v>
      </c>
      <c r="H115" s="39" t="s">
        <v>104</v>
      </c>
      <c r="I115" s="40" t="s">
        <v>93</v>
      </c>
      <c r="J115" s="38"/>
      <c r="K115" s="65"/>
      <c r="L115" s="65"/>
      <c r="M115" s="41"/>
      <c r="N115" s="42"/>
      <c r="O115" s="43">
        <f>SUM(O116:O116)</f>
        <v>0</v>
      </c>
      <c r="P115" s="44">
        <f>SUM(P116:P116)</f>
        <v>0</v>
      </c>
      <c r="Q115" s="45">
        <f aca="true" t="shared" si="32" ref="Q115:AD115">SUM(Q116:Q116)</f>
        <v>0</v>
      </c>
      <c r="R115" s="44">
        <f t="shared" si="32"/>
        <v>0</v>
      </c>
      <c r="S115" s="45">
        <f t="shared" si="32"/>
        <v>0</v>
      </c>
      <c r="T115" s="44">
        <f t="shared" si="32"/>
        <v>0</v>
      </c>
      <c r="U115" s="45">
        <f t="shared" si="32"/>
        <v>0</v>
      </c>
      <c r="V115" s="44">
        <f t="shared" si="32"/>
        <v>0</v>
      </c>
      <c r="W115" s="45">
        <f t="shared" si="32"/>
        <v>0</v>
      </c>
      <c r="X115" s="44">
        <f t="shared" si="32"/>
        <v>0</v>
      </c>
      <c r="Y115" s="45">
        <f t="shared" si="32"/>
        <v>0</v>
      </c>
      <c r="Z115" s="44">
        <f t="shared" si="32"/>
        <v>0</v>
      </c>
      <c r="AA115" s="45">
        <f t="shared" si="32"/>
        <v>0</v>
      </c>
      <c r="AB115" s="44">
        <f t="shared" si="32"/>
        <v>0</v>
      </c>
      <c r="AC115" s="45">
        <f t="shared" si="32"/>
        <v>0</v>
      </c>
      <c r="AD115" s="44">
        <f t="shared" si="32"/>
        <v>0</v>
      </c>
      <c r="AE115" s="45">
        <f>SUM(O115,Q115,S115,U115,W115,Y115,AA115,AC115)</f>
        <v>0</v>
      </c>
      <c r="AF115" s="44">
        <f>SUM(P115,R115,T115,V115,X115,Z115,AB115,AD115)</f>
        <v>0</v>
      </c>
      <c r="AG115" s="46">
        <f>SUM(AG116:AG116)</f>
        <v>0</v>
      </c>
      <c r="AH115" s="47"/>
      <c r="AI115" s="47"/>
      <c r="AJ115" s="48"/>
    </row>
    <row r="116" spans="2:36" ht="108" customHeight="1" thickBot="1">
      <c r="B116" s="49" t="s">
        <v>426</v>
      </c>
      <c r="C116" s="50"/>
      <c r="D116" s="51"/>
      <c r="E116" s="51"/>
      <c r="F116" s="66"/>
      <c r="G116" s="51"/>
      <c r="H116" s="67" t="s">
        <v>436</v>
      </c>
      <c r="I116" s="68" t="s">
        <v>437</v>
      </c>
      <c r="J116" s="53">
        <v>0</v>
      </c>
      <c r="K116" s="69">
        <v>3</v>
      </c>
      <c r="L116" s="70"/>
      <c r="M116" s="71"/>
      <c r="N116" s="72"/>
      <c r="O116" s="73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74"/>
      <c r="AH116" s="63"/>
      <c r="AI116" s="71"/>
      <c r="AJ116" s="75"/>
    </row>
    <row r="117" spans="2:36" ht="108" customHeight="1" thickBot="1">
      <c r="B117" s="37" t="s">
        <v>58</v>
      </c>
      <c r="C117" s="38" t="s">
        <v>92</v>
      </c>
      <c r="D117" s="38" t="s">
        <v>59</v>
      </c>
      <c r="E117" s="38" t="s">
        <v>72</v>
      </c>
      <c r="F117" s="38" t="s">
        <v>73</v>
      </c>
      <c r="G117" s="38" t="s">
        <v>74</v>
      </c>
      <c r="H117" s="39" t="s">
        <v>104</v>
      </c>
      <c r="I117" s="40" t="s">
        <v>93</v>
      </c>
      <c r="J117" s="41"/>
      <c r="K117" s="41"/>
      <c r="L117" s="41"/>
      <c r="M117" s="41"/>
      <c r="N117" s="42"/>
      <c r="O117" s="43">
        <f>SUM(O118:O118)</f>
        <v>0</v>
      </c>
      <c r="P117" s="44">
        <f>SUM(P118:P118)</f>
        <v>0</v>
      </c>
      <c r="Q117" s="45">
        <f aca="true" t="shared" si="33" ref="Q117:AD117">SUM(Q118:Q118)</f>
        <v>0</v>
      </c>
      <c r="R117" s="44">
        <f t="shared" si="33"/>
        <v>0</v>
      </c>
      <c r="S117" s="45">
        <f t="shared" si="33"/>
        <v>0</v>
      </c>
      <c r="T117" s="44">
        <f t="shared" si="33"/>
        <v>0</v>
      </c>
      <c r="U117" s="45">
        <f t="shared" si="33"/>
        <v>0</v>
      </c>
      <c r="V117" s="44">
        <f t="shared" si="33"/>
        <v>0</v>
      </c>
      <c r="W117" s="45">
        <f t="shared" si="33"/>
        <v>0</v>
      </c>
      <c r="X117" s="44">
        <f t="shared" si="33"/>
        <v>0</v>
      </c>
      <c r="Y117" s="45">
        <f t="shared" si="33"/>
        <v>0</v>
      </c>
      <c r="Z117" s="44">
        <f t="shared" si="33"/>
        <v>0</v>
      </c>
      <c r="AA117" s="45">
        <f t="shared" si="33"/>
        <v>0</v>
      </c>
      <c r="AB117" s="44">
        <f>SUM(AB118:AB118)</f>
        <v>0</v>
      </c>
      <c r="AC117" s="45">
        <f t="shared" si="33"/>
        <v>0</v>
      </c>
      <c r="AD117" s="44">
        <f t="shared" si="33"/>
        <v>0</v>
      </c>
      <c r="AE117" s="45">
        <f>SUM(O117,Q117,S117,U117,W117,Y117,AA117,AC117)</f>
        <v>0</v>
      </c>
      <c r="AF117" s="44">
        <f>SUM(P117,R117,T117,V117,X117,Z117,AB117,AD117)</f>
        <v>0</v>
      </c>
      <c r="AG117" s="46">
        <f>SUM(AG118:AG118)</f>
        <v>0</v>
      </c>
      <c r="AH117" s="47"/>
      <c r="AI117" s="47"/>
      <c r="AJ117" s="48"/>
    </row>
    <row r="118" spans="2:36" ht="108" customHeight="1" thickBot="1">
      <c r="B118" s="49" t="s">
        <v>426</v>
      </c>
      <c r="C118" s="50"/>
      <c r="D118" s="51"/>
      <c r="E118" s="51"/>
      <c r="F118" s="52"/>
      <c r="G118" s="51"/>
      <c r="H118" s="53" t="s">
        <v>438</v>
      </c>
      <c r="I118" s="53" t="s">
        <v>439</v>
      </c>
      <c r="J118" s="53">
        <v>0</v>
      </c>
      <c r="K118" s="54">
        <v>4</v>
      </c>
      <c r="L118" s="55"/>
      <c r="M118" s="55"/>
      <c r="N118" s="56"/>
      <c r="O118" s="57"/>
      <c r="P118" s="58"/>
      <c r="Q118" s="59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1"/>
      <c r="AF118" s="61"/>
      <c r="AG118" s="62"/>
      <c r="AH118" s="63"/>
      <c r="AI118" s="63"/>
      <c r="AJ118" s="64"/>
    </row>
    <row r="119" spans="2:36" ht="4.5" customHeight="1" thickBot="1">
      <c r="B119" s="620"/>
      <c r="C119" s="621"/>
      <c r="D119" s="621"/>
      <c r="E119" s="621"/>
      <c r="F119" s="621"/>
      <c r="G119" s="621"/>
      <c r="H119" s="621"/>
      <c r="I119" s="621"/>
      <c r="J119" s="621"/>
      <c r="K119" s="621"/>
      <c r="L119" s="621"/>
      <c r="M119" s="621"/>
      <c r="N119" s="621"/>
      <c r="O119" s="621"/>
      <c r="P119" s="621"/>
      <c r="Q119" s="621"/>
      <c r="R119" s="621"/>
      <c r="S119" s="621"/>
      <c r="T119" s="621"/>
      <c r="U119" s="621"/>
      <c r="V119" s="621"/>
      <c r="W119" s="621"/>
      <c r="X119" s="621"/>
      <c r="Y119" s="621"/>
      <c r="Z119" s="621"/>
      <c r="AA119" s="621"/>
      <c r="AB119" s="621"/>
      <c r="AC119" s="621"/>
      <c r="AD119" s="621"/>
      <c r="AE119" s="621"/>
      <c r="AF119" s="621"/>
      <c r="AG119" s="621"/>
      <c r="AH119" s="621"/>
      <c r="AI119" s="621"/>
      <c r="AJ119" s="622"/>
    </row>
    <row r="120" spans="2:36" ht="108" customHeight="1" thickBot="1">
      <c r="B120" s="37" t="s">
        <v>58</v>
      </c>
      <c r="C120" s="38" t="s">
        <v>92</v>
      </c>
      <c r="D120" s="38" t="s">
        <v>59</v>
      </c>
      <c r="E120" s="38" t="s">
        <v>91</v>
      </c>
      <c r="F120" s="38" t="s">
        <v>73</v>
      </c>
      <c r="G120" s="38" t="s">
        <v>74</v>
      </c>
      <c r="H120" s="39" t="s">
        <v>104</v>
      </c>
      <c r="I120" s="40" t="s">
        <v>93</v>
      </c>
      <c r="J120" s="38"/>
      <c r="K120" s="65"/>
      <c r="L120" s="65"/>
      <c r="M120" s="41"/>
      <c r="N120" s="42"/>
      <c r="O120" s="43">
        <f>SUM(O121:O121)</f>
        <v>0</v>
      </c>
      <c r="P120" s="44">
        <f>SUM(P121:P121)</f>
        <v>0</v>
      </c>
      <c r="Q120" s="45">
        <f aca="true" t="shared" si="34" ref="Q120:AD122">SUM(Q121:Q121)</f>
        <v>0</v>
      </c>
      <c r="R120" s="44">
        <f t="shared" si="34"/>
        <v>0</v>
      </c>
      <c r="S120" s="45">
        <f t="shared" si="34"/>
        <v>0</v>
      </c>
      <c r="T120" s="44">
        <f t="shared" si="34"/>
        <v>0</v>
      </c>
      <c r="U120" s="45">
        <f t="shared" si="34"/>
        <v>0</v>
      </c>
      <c r="V120" s="44">
        <f t="shared" si="34"/>
        <v>0</v>
      </c>
      <c r="W120" s="45">
        <f t="shared" si="34"/>
        <v>0</v>
      </c>
      <c r="X120" s="44">
        <f t="shared" si="34"/>
        <v>0</v>
      </c>
      <c r="Y120" s="45">
        <f t="shared" si="34"/>
        <v>0</v>
      </c>
      <c r="Z120" s="44">
        <f t="shared" si="34"/>
        <v>0</v>
      </c>
      <c r="AA120" s="45">
        <f t="shared" si="34"/>
        <v>0</v>
      </c>
      <c r="AB120" s="44">
        <f t="shared" si="34"/>
        <v>0</v>
      </c>
      <c r="AC120" s="45">
        <f t="shared" si="34"/>
        <v>0</v>
      </c>
      <c r="AD120" s="44">
        <f t="shared" si="34"/>
        <v>0</v>
      </c>
      <c r="AE120" s="45">
        <f>SUM(O120,Q120,S120,U120,W120,Y120,AA120,AC120)</f>
        <v>0</v>
      </c>
      <c r="AF120" s="44">
        <f>SUM(P120,R120,T120,V120,X120,Z120,AB120,AD120)</f>
        <v>0</v>
      </c>
      <c r="AG120" s="46">
        <f>SUM(AG121:AG121)</f>
        <v>0</v>
      </c>
      <c r="AH120" s="47"/>
      <c r="AI120" s="47"/>
      <c r="AJ120" s="48"/>
    </row>
    <row r="121" spans="2:36" ht="108" customHeight="1" thickBot="1">
      <c r="B121" s="49" t="s">
        <v>426</v>
      </c>
      <c r="C121" s="50"/>
      <c r="D121" s="51"/>
      <c r="E121" s="51"/>
      <c r="F121" s="66"/>
      <c r="G121" s="51"/>
      <c r="H121" s="67" t="s">
        <v>440</v>
      </c>
      <c r="I121" s="68" t="s">
        <v>441</v>
      </c>
      <c r="J121" s="53">
        <v>0</v>
      </c>
      <c r="K121" s="69" t="s">
        <v>812</v>
      </c>
      <c r="L121" s="70"/>
      <c r="M121" s="71"/>
      <c r="N121" s="72"/>
      <c r="O121" s="73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74"/>
      <c r="AH121" s="63"/>
      <c r="AI121" s="71"/>
      <c r="AJ121" s="75"/>
    </row>
    <row r="122" spans="2:36" ht="108" customHeight="1" thickBot="1">
      <c r="B122" s="37" t="s">
        <v>58</v>
      </c>
      <c r="C122" s="38" t="s">
        <v>92</v>
      </c>
      <c r="D122" s="38" t="s">
        <v>59</v>
      </c>
      <c r="E122" s="38" t="s">
        <v>91</v>
      </c>
      <c r="F122" s="38" t="s">
        <v>73</v>
      </c>
      <c r="G122" s="38" t="s">
        <v>74</v>
      </c>
      <c r="H122" s="39" t="s">
        <v>104</v>
      </c>
      <c r="I122" s="40" t="s">
        <v>93</v>
      </c>
      <c r="J122" s="38"/>
      <c r="K122" s="65"/>
      <c r="L122" s="65"/>
      <c r="M122" s="41"/>
      <c r="N122" s="42"/>
      <c r="O122" s="43">
        <f>SUM(O123:O123)</f>
        <v>0</v>
      </c>
      <c r="P122" s="44">
        <f>SUM(P123:P123)</f>
        <v>0</v>
      </c>
      <c r="Q122" s="45">
        <f t="shared" si="34"/>
        <v>0</v>
      </c>
      <c r="R122" s="44">
        <f t="shared" si="34"/>
        <v>0</v>
      </c>
      <c r="S122" s="45">
        <f t="shared" si="34"/>
        <v>0</v>
      </c>
      <c r="T122" s="44">
        <f t="shared" si="34"/>
        <v>0</v>
      </c>
      <c r="U122" s="45">
        <f t="shared" si="34"/>
        <v>0</v>
      </c>
      <c r="V122" s="44">
        <f t="shared" si="34"/>
        <v>0</v>
      </c>
      <c r="W122" s="45">
        <f t="shared" si="34"/>
        <v>0</v>
      </c>
      <c r="X122" s="44">
        <f t="shared" si="34"/>
        <v>0</v>
      </c>
      <c r="Y122" s="45">
        <f t="shared" si="34"/>
        <v>0</v>
      </c>
      <c r="Z122" s="44">
        <f t="shared" si="34"/>
        <v>0</v>
      </c>
      <c r="AA122" s="45">
        <f t="shared" si="34"/>
        <v>0</v>
      </c>
      <c r="AB122" s="44">
        <f t="shared" si="34"/>
        <v>0</v>
      </c>
      <c r="AC122" s="45">
        <f t="shared" si="34"/>
        <v>0</v>
      </c>
      <c r="AD122" s="44">
        <f t="shared" si="34"/>
        <v>0</v>
      </c>
      <c r="AE122" s="45">
        <f>SUM(O122,Q122,S122,U122,W122,Y122,AA122,AC122)</f>
        <v>0</v>
      </c>
      <c r="AF122" s="44">
        <f>SUM(P122,R122,T122,V122,X122,Z122,AB122,AD122)</f>
        <v>0</v>
      </c>
      <c r="AG122" s="46">
        <f>SUM(AG123:AG123)</f>
        <v>0</v>
      </c>
      <c r="AH122" s="47"/>
      <c r="AI122" s="47"/>
      <c r="AJ122" s="48"/>
    </row>
    <row r="123" spans="2:36" ht="108" customHeight="1" thickBot="1">
      <c r="B123" s="49" t="s">
        <v>426</v>
      </c>
      <c r="C123" s="50"/>
      <c r="D123" s="51"/>
      <c r="E123" s="51"/>
      <c r="F123" s="66"/>
      <c r="G123" s="51"/>
      <c r="H123" s="67" t="s">
        <v>442</v>
      </c>
      <c r="I123" s="68" t="s">
        <v>443</v>
      </c>
      <c r="J123" s="53">
        <v>0</v>
      </c>
      <c r="K123" s="69">
        <v>2</v>
      </c>
      <c r="L123" s="70"/>
      <c r="M123" s="71"/>
      <c r="N123" s="72"/>
      <c r="O123" s="73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74"/>
      <c r="AH123" s="63"/>
      <c r="AI123" s="71"/>
      <c r="AJ123" s="75"/>
    </row>
    <row r="124" spans="2:36" ht="56.25" customHeight="1" thickBot="1">
      <c r="B124" s="674"/>
      <c r="C124" s="675"/>
      <c r="D124" s="675"/>
      <c r="E124" s="675"/>
      <c r="F124" s="675"/>
      <c r="G124" s="675"/>
      <c r="H124" s="675"/>
      <c r="I124" s="675"/>
      <c r="J124" s="675"/>
      <c r="K124" s="675"/>
      <c r="L124" s="675"/>
      <c r="M124" s="675"/>
      <c r="N124" s="675"/>
      <c r="O124" s="675"/>
      <c r="P124" s="675"/>
      <c r="Q124" s="675"/>
      <c r="R124" s="675"/>
      <c r="S124" s="675"/>
      <c r="T124" s="675"/>
      <c r="U124" s="675"/>
      <c r="V124" s="675"/>
      <c r="W124" s="675"/>
      <c r="X124" s="675"/>
      <c r="Y124" s="675"/>
      <c r="Z124" s="675"/>
      <c r="AA124" s="675"/>
      <c r="AB124" s="675"/>
      <c r="AC124" s="675"/>
      <c r="AD124" s="675"/>
      <c r="AE124" s="675"/>
      <c r="AF124" s="675"/>
      <c r="AG124" s="675"/>
      <c r="AH124" s="675"/>
      <c r="AI124" s="675"/>
      <c r="AJ124" s="676"/>
    </row>
    <row r="125" spans="2:36" ht="35.25" customHeight="1" thickBot="1">
      <c r="B125" s="656" t="s">
        <v>810</v>
      </c>
      <c r="C125" s="657"/>
      <c r="D125" s="658"/>
      <c r="E125" s="402"/>
      <c r="F125" s="657" t="s">
        <v>791</v>
      </c>
      <c r="G125" s="657"/>
      <c r="H125" s="657"/>
      <c r="I125" s="657"/>
      <c r="J125" s="657"/>
      <c r="K125" s="657"/>
      <c r="L125" s="657"/>
      <c r="M125" s="657"/>
      <c r="N125" s="658"/>
      <c r="O125" s="659" t="s">
        <v>45</v>
      </c>
      <c r="P125" s="660"/>
      <c r="Q125" s="660"/>
      <c r="R125" s="660"/>
      <c r="S125" s="660"/>
      <c r="T125" s="660"/>
      <c r="U125" s="660"/>
      <c r="V125" s="660"/>
      <c r="W125" s="660"/>
      <c r="X125" s="660"/>
      <c r="Y125" s="660"/>
      <c r="Z125" s="660"/>
      <c r="AA125" s="660"/>
      <c r="AB125" s="660"/>
      <c r="AC125" s="660"/>
      <c r="AD125" s="660"/>
      <c r="AE125" s="660"/>
      <c r="AF125" s="661"/>
      <c r="AG125" s="662" t="s">
        <v>46</v>
      </c>
      <c r="AH125" s="663"/>
      <c r="AI125" s="663"/>
      <c r="AJ125" s="664"/>
    </row>
    <row r="126" spans="2:36" ht="35.25" customHeight="1">
      <c r="B126" s="644" t="s">
        <v>61</v>
      </c>
      <c r="C126" s="646" t="s">
        <v>47</v>
      </c>
      <c r="D126" s="647"/>
      <c r="E126" s="647"/>
      <c r="F126" s="647"/>
      <c r="G126" s="647"/>
      <c r="H126" s="647"/>
      <c r="I126" s="650" t="s">
        <v>48</v>
      </c>
      <c r="J126" s="652" t="s">
        <v>62</v>
      </c>
      <c r="K126" s="652" t="s">
        <v>49</v>
      </c>
      <c r="L126" s="654" t="s">
        <v>103</v>
      </c>
      <c r="M126" s="639" t="s">
        <v>63</v>
      </c>
      <c r="N126" s="641" t="s">
        <v>64</v>
      </c>
      <c r="O126" s="643" t="s">
        <v>94</v>
      </c>
      <c r="P126" s="635"/>
      <c r="Q126" s="634" t="s">
        <v>95</v>
      </c>
      <c r="R126" s="635"/>
      <c r="S126" s="634" t="s">
        <v>96</v>
      </c>
      <c r="T126" s="635"/>
      <c r="U126" s="634" t="s">
        <v>52</v>
      </c>
      <c r="V126" s="635"/>
      <c r="W126" s="634" t="s">
        <v>51</v>
      </c>
      <c r="X126" s="635"/>
      <c r="Y126" s="634" t="s">
        <v>97</v>
      </c>
      <c r="Z126" s="635"/>
      <c r="AA126" s="634" t="s">
        <v>50</v>
      </c>
      <c r="AB126" s="635"/>
      <c r="AC126" s="634" t="s">
        <v>53</v>
      </c>
      <c r="AD126" s="635"/>
      <c r="AE126" s="634" t="s">
        <v>54</v>
      </c>
      <c r="AF126" s="636"/>
      <c r="AG126" s="637" t="s">
        <v>55</v>
      </c>
      <c r="AH126" s="623" t="s">
        <v>56</v>
      </c>
      <c r="AI126" s="625" t="s">
        <v>57</v>
      </c>
      <c r="AJ126" s="627" t="s">
        <v>65</v>
      </c>
    </row>
    <row r="127" spans="2:36" ht="80.25" customHeight="1" thickBot="1">
      <c r="B127" s="645"/>
      <c r="C127" s="648"/>
      <c r="D127" s="649"/>
      <c r="E127" s="649"/>
      <c r="F127" s="649"/>
      <c r="G127" s="649"/>
      <c r="H127" s="649"/>
      <c r="I127" s="651"/>
      <c r="J127" s="653" t="s">
        <v>62</v>
      </c>
      <c r="K127" s="653"/>
      <c r="L127" s="655"/>
      <c r="M127" s="640"/>
      <c r="N127" s="642"/>
      <c r="O127" s="21" t="s">
        <v>66</v>
      </c>
      <c r="P127" s="22" t="s">
        <v>67</v>
      </c>
      <c r="Q127" s="23" t="s">
        <v>66</v>
      </c>
      <c r="R127" s="22" t="s">
        <v>67</v>
      </c>
      <c r="S127" s="23" t="s">
        <v>66</v>
      </c>
      <c r="T127" s="22" t="s">
        <v>67</v>
      </c>
      <c r="U127" s="23" t="s">
        <v>66</v>
      </c>
      <c r="V127" s="22" t="s">
        <v>67</v>
      </c>
      <c r="W127" s="23" t="s">
        <v>66</v>
      </c>
      <c r="X127" s="22" t="s">
        <v>67</v>
      </c>
      <c r="Y127" s="23" t="s">
        <v>66</v>
      </c>
      <c r="Z127" s="22" t="s">
        <v>67</v>
      </c>
      <c r="AA127" s="23" t="s">
        <v>66</v>
      </c>
      <c r="AB127" s="22" t="s">
        <v>68</v>
      </c>
      <c r="AC127" s="23" t="s">
        <v>66</v>
      </c>
      <c r="AD127" s="22" t="s">
        <v>68</v>
      </c>
      <c r="AE127" s="23" t="s">
        <v>66</v>
      </c>
      <c r="AF127" s="24" t="s">
        <v>68</v>
      </c>
      <c r="AG127" s="638"/>
      <c r="AH127" s="624"/>
      <c r="AI127" s="626"/>
      <c r="AJ127" s="628"/>
    </row>
    <row r="128" spans="2:36" ht="108" customHeight="1" thickBot="1">
      <c r="B128" s="25" t="s">
        <v>69</v>
      </c>
      <c r="C128" s="629" t="s">
        <v>444</v>
      </c>
      <c r="D128" s="630"/>
      <c r="E128" s="630"/>
      <c r="F128" s="630"/>
      <c r="G128" s="630"/>
      <c r="H128" s="630"/>
      <c r="I128" s="26" t="s">
        <v>445</v>
      </c>
      <c r="J128" s="27">
        <v>0</v>
      </c>
      <c r="K128" s="404">
        <v>1</v>
      </c>
      <c r="L128" s="28"/>
      <c r="M128" s="29"/>
      <c r="N128" s="30"/>
      <c r="O128" s="31" t="e">
        <f>O130+#REF!</f>
        <v>#REF!</v>
      </c>
      <c r="P128" s="32" t="e">
        <f>P130+#REF!</f>
        <v>#REF!</v>
      </c>
      <c r="Q128" s="32" t="e">
        <f>Q130+#REF!</f>
        <v>#REF!</v>
      </c>
      <c r="R128" s="32" t="e">
        <f>R130+#REF!</f>
        <v>#REF!</v>
      </c>
      <c r="S128" s="32" t="e">
        <f>S130+#REF!</f>
        <v>#REF!</v>
      </c>
      <c r="T128" s="32" t="e">
        <f>T130+#REF!</f>
        <v>#REF!</v>
      </c>
      <c r="U128" s="32" t="e">
        <f>U130+#REF!</f>
        <v>#REF!</v>
      </c>
      <c r="V128" s="32" t="e">
        <f>V130+#REF!</f>
        <v>#REF!</v>
      </c>
      <c r="W128" s="32" t="e">
        <f>W130+#REF!</f>
        <v>#REF!</v>
      </c>
      <c r="X128" s="32" t="e">
        <f>X130+#REF!</f>
        <v>#REF!</v>
      </c>
      <c r="Y128" s="32" t="e">
        <f>Y130+#REF!</f>
        <v>#REF!</v>
      </c>
      <c r="Z128" s="32" t="e">
        <f>Z130+#REF!</f>
        <v>#REF!</v>
      </c>
      <c r="AA128" s="32" t="e">
        <f>AA130+#REF!</f>
        <v>#REF!</v>
      </c>
      <c r="AB128" s="32" t="e">
        <f>AB130+#REF!</f>
        <v>#REF!</v>
      </c>
      <c r="AC128" s="32" t="e">
        <f>AC130+#REF!</f>
        <v>#REF!</v>
      </c>
      <c r="AD128" s="32" t="e">
        <f>AD130+#REF!</f>
        <v>#REF!</v>
      </c>
      <c r="AE128" s="32" t="e">
        <f>SUM(O128,Q128,S128,U128,W128,Y128,AA128,AC128)</f>
        <v>#REF!</v>
      </c>
      <c r="AF128" s="33" t="e">
        <f>SUM(P128,R128,T128,V128,X128,Z128,AB128,AD128)</f>
        <v>#REF!</v>
      </c>
      <c r="AG128" s="34" t="e">
        <f>AG130+#REF!</f>
        <v>#REF!</v>
      </c>
      <c r="AH128" s="35"/>
      <c r="AI128" s="35"/>
      <c r="AJ128" s="36"/>
    </row>
    <row r="129" spans="2:36" ht="4.5" customHeight="1" thickBot="1">
      <c r="B129" s="631"/>
      <c r="C129" s="632"/>
      <c r="D129" s="632"/>
      <c r="E129" s="632"/>
      <c r="F129" s="632"/>
      <c r="G129" s="632"/>
      <c r="H129" s="632"/>
      <c r="I129" s="632"/>
      <c r="J129" s="632"/>
      <c r="K129" s="632"/>
      <c r="L129" s="632"/>
      <c r="M129" s="632"/>
      <c r="N129" s="632"/>
      <c r="O129" s="632"/>
      <c r="P129" s="632"/>
      <c r="Q129" s="632"/>
      <c r="R129" s="632"/>
      <c r="S129" s="632"/>
      <c r="T129" s="632"/>
      <c r="U129" s="632"/>
      <c r="V129" s="632"/>
      <c r="W129" s="632"/>
      <c r="X129" s="632"/>
      <c r="Y129" s="632"/>
      <c r="Z129" s="632"/>
      <c r="AA129" s="632"/>
      <c r="AB129" s="632"/>
      <c r="AC129" s="632"/>
      <c r="AD129" s="632"/>
      <c r="AE129" s="632"/>
      <c r="AF129" s="632"/>
      <c r="AG129" s="632"/>
      <c r="AH129" s="632"/>
      <c r="AI129" s="632"/>
      <c r="AJ129" s="633"/>
    </row>
    <row r="130" spans="2:36" ht="108" customHeight="1" thickBot="1">
      <c r="B130" s="37" t="s">
        <v>58</v>
      </c>
      <c r="C130" s="38" t="s">
        <v>92</v>
      </c>
      <c r="D130" s="38" t="s">
        <v>59</v>
      </c>
      <c r="E130" s="38" t="s">
        <v>72</v>
      </c>
      <c r="F130" s="38" t="s">
        <v>73</v>
      </c>
      <c r="G130" s="38" t="s">
        <v>74</v>
      </c>
      <c r="H130" s="39" t="s">
        <v>104</v>
      </c>
      <c r="I130" s="40" t="s">
        <v>93</v>
      </c>
      <c r="J130" s="41"/>
      <c r="K130" s="41"/>
      <c r="L130" s="41"/>
      <c r="M130" s="41"/>
      <c r="N130" s="42"/>
      <c r="O130" s="43">
        <f>SUM(O131:O131)</f>
        <v>0</v>
      </c>
      <c r="P130" s="44">
        <f>SUM(P131:P131)</f>
        <v>0</v>
      </c>
      <c r="Q130" s="45">
        <f aca="true" t="shared" si="35" ref="Q130:AD130">SUM(Q131:Q131)</f>
        <v>0</v>
      </c>
      <c r="R130" s="44">
        <f t="shared" si="35"/>
        <v>0</v>
      </c>
      <c r="S130" s="45">
        <f t="shared" si="35"/>
        <v>0</v>
      </c>
      <c r="T130" s="44">
        <f t="shared" si="35"/>
        <v>0</v>
      </c>
      <c r="U130" s="45">
        <f t="shared" si="35"/>
        <v>0</v>
      </c>
      <c r="V130" s="44">
        <f t="shared" si="35"/>
        <v>0</v>
      </c>
      <c r="W130" s="45">
        <f t="shared" si="35"/>
        <v>0</v>
      </c>
      <c r="X130" s="44">
        <f t="shared" si="35"/>
        <v>0</v>
      </c>
      <c r="Y130" s="45">
        <f t="shared" si="35"/>
        <v>0</v>
      </c>
      <c r="Z130" s="44">
        <f t="shared" si="35"/>
        <v>0</v>
      </c>
      <c r="AA130" s="45">
        <f t="shared" si="35"/>
        <v>0</v>
      </c>
      <c r="AB130" s="44">
        <f>SUM(AB131:AB131)</f>
        <v>0</v>
      </c>
      <c r="AC130" s="45">
        <f t="shared" si="35"/>
        <v>0</v>
      </c>
      <c r="AD130" s="44">
        <f t="shared" si="35"/>
        <v>0</v>
      </c>
      <c r="AE130" s="45">
        <f>SUM(O130,Q130,S130,U130,W130,Y130,AA130,AC130)</f>
        <v>0</v>
      </c>
      <c r="AF130" s="44">
        <f>SUM(P130,R130,T130,V130,X130,Z130,AB130,AD130)</f>
        <v>0</v>
      </c>
      <c r="AG130" s="46">
        <f>SUM(AG131:AG131)</f>
        <v>0</v>
      </c>
      <c r="AH130" s="47"/>
      <c r="AI130" s="47"/>
      <c r="AJ130" s="48"/>
    </row>
    <row r="131" spans="2:36" ht="108" customHeight="1" thickBot="1">
      <c r="B131" s="49" t="s">
        <v>618</v>
      </c>
      <c r="C131" s="50"/>
      <c r="D131" s="51"/>
      <c r="E131" s="51"/>
      <c r="F131" s="52"/>
      <c r="G131" s="51"/>
      <c r="H131" s="53" t="s">
        <v>640</v>
      </c>
      <c r="I131" s="53" t="s">
        <v>641</v>
      </c>
      <c r="J131" s="53">
        <v>0</v>
      </c>
      <c r="K131" s="407">
        <v>1</v>
      </c>
      <c r="L131" s="55"/>
      <c r="M131" s="55"/>
      <c r="N131" s="56"/>
      <c r="O131" s="57"/>
      <c r="P131" s="58"/>
      <c r="Q131" s="59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1"/>
      <c r="AF131" s="61"/>
      <c r="AG131" s="62"/>
      <c r="AH131" s="63"/>
      <c r="AI131" s="63"/>
      <c r="AJ131" s="64"/>
    </row>
    <row r="132" spans="2:36" ht="36.75" customHeight="1" thickBot="1">
      <c r="B132" s="620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621"/>
      <c r="O132" s="621"/>
      <c r="P132" s="621"/>
      <c r="Q132" s="621"/>
      <c r="R132" s="621"/>
      <c r="S132" s="621"/>
      <c r="T132" s="621"/>
      <c r="U132" s="621"/>
      <c r="V132" s="621"/>
      <c r="W132" s="621"/>
      <c r="X132" s="621"/>
      <c r="Y132" s="621"/>
      <c r="Z132" s="621"/>
      <c r="AA132" s="621"/>
      <c r="AB132" s="621"/>
      <c r="AC132" s="621"/>
      <c r="AD132" s="621"/>
      <c r="AE132" s="621"/>
      <c r="AF132" s="621"/>
      <c r="AG132" s="621"/>
      <c r="AH132" s="621"/>
      <c r="AI132" s="621"/>
      <c r="AJ132" s="622"/>
    </row>
    <row r="133" spans="2:36" ht="33.75" customHeight="1" thickBot="1">
      <c r="B133" s="620"/>
      <c r="C133" s="621"/>
      <c r="D133" s="621"/>
      <c r="E133" s="621"/>
      <c r="F133" s="621"/>
      <c r="G133" s="621"/>
      <c r="H133" s="621"/>
      <c r="I133" s="621"/>
      <c r="J133" s="621"/>
      <c r="K133" s="621"/>
      <c r="L133" s="621"/>
      <c r="M133" s="621"/>
      <c r="N133" s="621"/>
      <c r="O133" s="621"/>
      <c r="P133" s="621"/>
      <c r="Q133" s="621"/>
      <c r="R133" s="621"/>
      <c r="S133" s="621"/>
      <c r="T133" s="621"/>
      <c r="U133" s="621"/>
      <c r="V133" s="621"/>
      <c r="W133" s="621"/>
      <c r="X133" s="621"/>
      <c r="Y133" s="621"/>
      <c r="Z133" s="621"/>
      <c r="AA133" s="621"/>
      <c r="AB133" s="621"/>
      <c r="AC133" s="621"/>
      <c r="AD133" s="621"/>
      <c r="AE133" s="621"/>
      <c r="AF133" s="621"/>
      <c r="AG133" s="621"/>
      <c r="AH133" s="621"/>
      <c r="AI133" s="621"/>
      <c r="AJ133" s="622"/>
    </row>
    <row r="134" spans="2:36" ht="33.75" customHeight="1" thickBot="1">
      <c r="B134" s="656" t="s">
        <v>810</v>
      </c>
      <c r="C134" s="657"/>
      <c r="D134" s="658"/>
      <c r="E134" s="402"/>
      <c r="F134" s="657" t="s">
        <v>791</v>
      </c>
      <c r="G134" s="657"/>
      <c r="H134" s="657"/>
      <c r="I134" s="657"/>
      <c r="J134" s="657"/>
      <c r="K134" s="657"/>
      <c r="L134" s="657"/>
      <c r="M134" s="657"/>
      <c r="N134" s="658"/>
      <c r="O134" s="659" t="s">
        <v>45</v>
      </c>
      <c r="P134" s="660"/>
      <c r="Q134" s="660"/>
      <c r="R134" s="660"/>
      <c r="S134" s="660"/>
      <c r="T134" s="660"/>
      <c r="U134" s="660"/>
      <c r="V134" s="660"/>
      <c r="W134" s="660"/>
      <c r="X134" s="660"/>
      <c r="Y134" s="660"/>
      <c r="Z134" s="660"/>
      <c r="AA134" s="660"/>
      <c r="AB134" s="660"/>
      <c r="AC134" s="660"/>
      <c r="AD134" s="660"/>
      <c r="AE134" s="660"/>
      <c r="AF134" s="661"/>
      <c r="AG134" s="662" t="s">
        <v>46</v>
      </c>
      <c r="AH134" s="663"/>
      <c r="AI134" s="663"/>
      <c r="AJ134" s="664"/>
    </row>
    <row r="135" spans="2:36" ht="35.25" customHeight="1">
      <c r="B135" s="644" t="s">
        <v>61</v>
      </c>
      <c r="C135" s="646" t="s">
        <v>47</v>
      </c>
      <c r="D135" s="647"/>
      <c r="E135" s="647"/>
      <c r="F135" s="647"/>
      <c r="G135" s="647"/>
      <c r="H135" s="647"/>
      <c r="I135" s="650" t="s">
        <v>48</v>
      </c>
      <c r="J135" s="652" t="s">
        <v>62</v>
      </c>
      <c r="K135" s="652" t="s">
        <v>49</v>
      </c>
      <c r="L135" s="654" t="s">
        <v>103</v>
      </c>
      <c r="M135" s="639" t="s">
        <v>63</v>
      </c>
      <c r="N135" s="641" t="s">
        <v>64</v>
      </c>
      <c r="O135" s="643" t="s">
        <v>94</v>
      </c>
      <c r="P135" s="635"/>
      <c r="Q135" s="634" t="s">
        <v>95</v>
      </c>
      <c r="R135" s="635"/>
      <c r="S135" s="634" t="s">
        <v>96</v>
      </c>
      <c r="T135" s="635"/>
      <c r="U135" s="634" t="s">
        <v>52</v>
      </c>
      <c r="V135" s="635"/>
      <c r="W135" s="634" t="s">
        <v>51</v>
      </c>
      <c r="X135" s="635"/>
      <c r="Y135" s="634" t="s">
        <v>97</v>
      </c>
      <c r="Z135" s="635"/>
      <c r="AA135" s="634" t="s">
        <v>50</v>
      </c>
      <c r="AB135" s="635"/>
      <c r="AC135" s="634" t="s">
        <v>53</v>
      </c>
      <c r="AD135" s="635"/>
      <c r="AE135" s="634" t="s">
        <v>54</v>
      </c>
      <c r="AF135" s="636"/>
      <c r="AG135" s="637" t="s">
        <v>55</v>
      </c>
      <c r="AH135" s="623" t="s">
        <v>56</v>
      </c>
      <c r="AI135" s="625" t="s">
        <v>57</v>
      </c>
      <c r="AJ135" s="627" t="s">
        <v>65</v>
      </c>
    </row>
    <row r="136" spans="2:36" ht="80.25" customHeight="1" thickBot="1">
      <c r="B136" s="645"/>
      <c r="C136" s="648"/>
      <c r="D136" s="649"/>
      <c r="E136" s="649"/>
      <c r="F136" s="649"/>
      <c r="G136" s="649"/>
      <c r="H136" s="649"/>
      <c r="I136" s="651"/>
      <c r="J136" s="653" t="s">
        <v>62</v>
      </c>
      <c r="K136" s="653"/>
      <c r="L136" s="655"/>
      <c r="M136" s="640"/>
      <c r="N136" s="642"/>
      <c r="O136" s="21" t="s">
        <v>66</v>
      </c>
      <c r="P136" s="22" t="s">
        <v>67</v>
      </c>
      <c r="Q136" s="23" t="s">
        <v>66</v>
      </c>
      <c r="R136" s="22" t="s">
        <v>67</v>
      </c>
      <c r="S136" s="23" t="s">
        <v>66</v>
      </c>
      <c r="T136" s="22" t="s">
        <v>67</v>
      </c>
      <c r="U136" s="23" t="s">
        <v>66</v>
      </c>
      <c r="V136" s="22" t="s">
        <v>67</v>
      </c>
      <c r="W136" s="23" t="s">
        <v>66</v>
      </c>
      <c r="X136" s="22" t="s">
        <v>67</v>
      </c>
      <c r="Y136" s="23" t="s">
        <v>66</v>
      </c>
      <c r="Z136" s="22" t="s">
        <v>67</v>
      </c>
      <c r="AA136" s="23" t="s">
        <v>66</v>
      </c>
      <c r="AB136" s="22" t="s">
        <v>68</v>
      </c>
      <c r="AC136" s="23" t="s">
        <v>66</v>
      </c>
      <c r="AD136" s="22" t="s">
        <v>68</v>
      </c>
      <c r="AE136" s="23" t="s">
        <v>66</v>
      </c>
      <c r="AF136" s="24" t="s">
        <v>68</v>
      </c>
      <c r="AG136" s="638"/>
      <c r="AH136" s="624"/>
      <c r="AI136" s="626"/>
      <c r="AJ136" s="628"/>
    </row>
    <row r="137" spans="2:36" ht="108" customHeight="1" thickBot="1">
      <c r="B137" s="25" t="s">
        <v>69</v>
      </c>
      <c r="C137" s="629" t="s">
        <v>453</v>
      </c>
      <c r="D137" s="630"/>
      <c r="E137" s="630"/>
      <c r="F137" s="630"/>
      <c r="G137" s="630"/>
      <c r="H137" s="630"/>
      <c r="I137" s="26" t="s">
        <v>454</v>
      </c>
      <c r="J137" s="27">
        <v>0</v>
      </c>
      <c r="K137" s="404">
        <v>1</v>
      </c>
      <c r="L137" s="28"/>
      <c r="M137" s="29"/>
      <c r="N137" s="30"/>
      <c r="O137" s="31">
        <f>O139</f>
        <v>0</v>
      </c>
      <c r="P137" s="32">
        <f aca="true" t="shared" si="36" ref="P137:AD137">P139</f>
        <v>0</v>
      </c>
      <c r="Q137" s="32">
        <f t="shared" si="36"/>
        <v>0</v>
      </c>
      <c r="R137" s="32">
        <f t="shared" si="36"/>
        <v>0</v>
      </c>
      <c r="S137" s="32">
        <f t="shared" si="36"/>
        <v>0</v>
      </c>
      <c r="T137" s="32">
        <f t="shared" si="36"/>
        <v>0</v>
      </c>
      <c r="U137" s="32">
        <f t="shared" si="36"/>
        <v>0</v>
      </c>
      <c r="V137" s="32">
        <f t="shared" si="36"/>
        <v>0</v>
      </c>
      <c r="W137" s="32">
        <f t="shared" si="36"/>
        <v>0</v>
      </c>
      <c r="X137" s="32">
        <f t="shared" si="36"/>
        <v>0</v>
      </c>
      <c r="Y137" s="32">
        <f t="shared" si="36"/>
        <v>0</v>
      </c>
      <c r="Z137" s="32">
        <f t="shared" si="36"/>
        <v>0</v>
      </c>
      <c r="AA137" s="32">
        <f t="shared" si="36"/>
        <v>0</v>
      </c>
      <c r="AB137" s="32">
        <f t="shared" si="36"/>
        <v>0</v>
      </c>
      <c r="AC137" s="32">
        <f t="shared" si="36"/>
        <v>0</v>
      </c>
      <c r="AD137" s="32">
        <f t="shared" si="36"/>
        <v>0</v>
      </c>
      <c r="AE137" s="32">
        <f>SUM(O137,Q137,S137,U137,W137,Y137,AA137,AC137)</f>
        <v>0</v>
      </c>
      <c r="AF137" s="33">
        <f>SUM(P137,R137,T137,V137,X137,Z137,AB137,AD137)</f>
        <v>0</v>
      </c>
      <c r="AG137" s="34">
        <f>AG139</f>
        <v>0</v>
      </c>
      <c r="AH137" s="35"/>
      <c r="AI137" s="35"/>
      <c r="AJ137" s="36"/>
    </row>
    <row r="138" spans="2:36" ht="4.5" customHeight="1" thickBot="1">
      <c r="B138" s="631"/>
      <c r="C138" s="632"/>
      <c r="D138" s="632"/>
      <c r="E138" s="632"/>
      <c r="F138" s="632"/>
      <c r="G138" s="632"/>
      <c r="H138" s="632"/>
      <c r="I138" s="632"/>
      <c r="J138" s="632"/>
      <c r="K138" s="632"/>
      <c r="L138" s="632"/>
      <c r="M138" s="632"/>
      <c r="N138" s="632"/>
      <c r="O138" s="632"/>
      <c r="P138" s="632"/>
      <c r="Q138" s="632"/>
      <c r="R138" s="632"/>
      <c r="S138" s="632"/>
      <c r="T138" s="632"/>
      <c r="U138" s="632"/>
      <c r="V138" s="632"/>
      <c r="W138" s="632"/>
      <c r="X138" s="632"/>
      <c r="Y138" s="632"/>
      <c r="Z138" s="632"/>
      <c r="AA138" s="632"/>
      <c r="AB138" s="632"/>
      <c r="AC138" s="632"/>
      <c r="AD138" s="632"/>
      <c r="AE138" s="632"/>
      <c r="AF138" s="632"/>
      <c r="AG138" s="632"/>
      <c r="AH138" s="632"/>
      <c r="AI138" s="632"/>
      <c r="AJ138" s="633"/>
    </row>
    <row r="139" spans="2:36" ht="108" customHeight="1" thickBot="1">
      <c r="B139" s="37" t="s">
        <v>58</v>
      </c>
      <c r="C139" s="38" t="s">
        <v>92</v>
      </c>
      <c r="D139" s="38" t="s">
        <v>59</v>
      </c>
      <c r="E139" s="38" t="s">
        <v>72</v>
      </c>
      <c r="F139" s="38" t="s">
        <v>73</v>
      </c>
      <c r="G139" s="38" t="s">
        <v>74</v>
      </c>
      <c r="H139" s="39" t="s">
        <v>104</v>
      </c>
      <c r="I139" s="40" t="s">
        <v>93</v>
      </c>
      <c r="J139" s="41"/>
      <c r="K139" s="41"/>
      <c r="L139" s="41"/>
      <c r="M139" s="41"/>
      <c r="N139" s="42"/>
      <c r="O139" s="43">
        <f>SUM(O140:O140)</f>
        <v>0</v>
      </c>
      <c r="P139" s="44">
        <f>SUM(P140:P140)</f>
        <v>0</v>
      </c>
      <c r="Q139" s="45">
        <f aca="true" t="shared" si="37" ref="Q139:AD141">SUM(Q140:Q140)</f>
        <v>0</v>
      </c>
      <c r="R139" s="44">
        <f t="shared" si="37"/>
        <v>0</v>
      </c>
      <c r="S139" s="45">
        <f t="shared" si="37"/>
        <v>0</v>
      </c>
      <c r="T139" s="44">
        <f t="shared" si="37"/>
        <v>0</v>
      </c>
      <c r="U139" s="45">
        <f t="shared" si="37"/>
        <v>0</v>
      </c>
      <c r="V139" s="44">
        <f t="shared" si="37"/>
        <v>0</v>
      </c>
      <c r="W139" s="45">
        <f t="shared" si="37"/>
        <v>0</v>
      </c>
      <c r="X139" s="44">
        <f t="shared" si="37"/>
        <v>0</v>
      </c>
      <c r="Y139" s="45">
        <f t="shared" si="37"/>
        <v>0</v>
      </c>
      <c r="Z139" s="44">
        <f t="shared" si="37"/>
        <v>0</v>
      </c>
      <c r="AA139" s="45">
        <f t="shared" si="37"/>
        <v>0</v>
      </c>
      <c r="AB139" s="44">
        <f>SUM(AB140:AB140)</f>
        <v>0</v>
      </c>
      <c r="AC139" s="45">
        <f t="shared" si="37"/>
        <v>0</v>
      </c>
      <c r="AD139" s="44">
        <f t="shared" si="37"/>
        <v>0</v>
      </c>
      <c r="AE139" s="45">
        <f>SUM(O139,Q139,S139,U139,W139,Y139,AA139,AC139)</f>
        <v>0</v>
      </c>
      <c r="AF139" s="44">
        <f>SUM(P139,R139,T139,V139,X139,Z139,AB139,AD139)</f>
        <v>0</v>
      </c>
      <c r="AG139" s="46">
        <f>SUM(AG140:AG140)</f>
        <v>0</v>
      </c>
      <c r="AH139" s="47"/>
      <c r="AI139" s="47"/>
      <c r="AJ139" s="48"/>
    </row>
    <row r="140" spans="2:36" ht="108" customHeight="1" thickBot="1">
      <c r="B140" s="49" t="s">
        <v>619</v>
      </c>
      <c r="C140" s="50"/>
      <c r="D140" s="51"/>
      <c r="E140" s="51"/>
      <c r="F140" s="52"/>
      <c r="G140" s="51"/>
      <c r="H140" s="53" t="s">
        <v>646</v>
      </c>
      <c r="I140" s="53" t="s">
        <v>647</v>
      </c>
      <c r="J140" s="53">
        <v>0</v>
      </c>
      <c r="K140" s="407">
        <v>0.8</v>
      </c>
      <c r="L140" s="55"/>
      <c r="M140" s="55"/>
      <c r="N140" s="56"/>
      <c r="O140" s="57"/>
      <c r="P140" s="58"/>
      <c r="Q140" s="59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1"/>
      <c r="AF140" s="61"/>
      <c r="AG140" s="62"/>
      <c r="AH140" s="63"/>
      <c r="AI140" s="63"/>
      <c r="AJ140" s="64"/>
    </row>
    <row r="141" spans="2:36" ht="108" customHeight="1" thickBot="1">
      <c r="B141" s="37" t="s">
        <v>58</v>
      </c>
      <c r="C141" s="38" t="s">
        <v>92</v>
      </c>
      <c r="D141" s="38" t="s">
        <v>59</v>
      </c>
      <c r="E141" s="38" t="s">
        <v>72</v>
      </c>
      <c r="F141" s="38" t="s">
        <v>73</v>
      </c>
      <c r="G141" s="38" t="s">
        <v>74</v>
      </c>
      <c r="H141" s="39" t="s">
        <v>104</v>
      </c>
      <c r="I141" s="40" t="s">
        <v>93</v>
      </c>
      <c r="J141" s="41"/>
      <c r="K141" s="41"/>
      <c r="L141" s="41"/>
      <c r="M141" s="41"/>
      <c r="N141" s="42"/>
      <c r="O141" s="43">
        <f>SUM(O142:O142)</f>
        <v>0</v>
      </c>
      <c r="P141" s="44">
        <f>SUM(P142:P142)</f>
        <v>0</v>
      </c>
      <c r="Q141" s="45">
        <f t="shared" si="37"/>
        <v>0</v>
      </c>
      <c r="R141" s="44">
        <f t="shared" si="37"/>
        <v>0</v>
      </c>
      <c r="S141" s="45">
        <f t="shared" si="37"/>
        <v>0</v>
      </c>
      <c r="T141" s="44">
        <f t="shared" si="37"/>
        <v>0</v>
      </c>
      <c r="U141" s="45">
        <f t="shared" si="37"/>
        <v>0</v>
      </c>
      <c r="V141" s="44">
        <f t="shared" si="37"/>
        <v>0</v>
      </c>
      <c r="W141" s="45">
        <f t="shared" si="37"/>
        <v>0</v>
      </c>
      <c r="X141" s="44">
        <f t="shared" si="37"/>
        <v>0</v>
      </c>
      <c r="Y141" s="45">
        <f t="shared" si="37"/>
        <v>0</v>
      </c>
      <c r="Z141" s="44">
        <f t="shared" si="37"/>
        <v>0</v>
      </c>
      <c r="AA141" s="45">
        <f t="shared" si="37"/>
        <v>0</v>
      </c>
      <c r="AB141" s="44">
        <f>SUM(AB142:AB142)</f>
        <v>0</v>
      </c>
      <c r="AC141" s="45">
        <f t="shared" si="37"/>
        <v>0</v>
      </c>
      <c r="AD141" s="44">
        <f t="shared" si="37"/>
        <v>0</v>
      </c>
      <c r="AE141" s="45">
        <f>SUM(O141,Q141,S141,U141,W141,Y141,AA141,AC141)</f>
        <v>0</v>
      </c>
      <c r="AF141" s="44">
        <f>SUM(P141,R141,T141,V141,X141,Z141,AB141,AD141)</f>
        <v>0</v>
      </c>
      <c r="AG141" s="46">
        <f>SUM(AG142:AG142)</f>
        <v>0</v>
      </c>
      <c r="AH141" s="47"/>
      <c r="AI141" s="47"/>
      <c r="AJ141" s="48"/>
    </row>
    <row r="142" spans="2:36" ht="108" customHeight="1" thickBot="1">
      <c r="B142" s="49" t="s">
        <v>618</v>
      </c>
      <c r="C142" s="50"/>
      <c r="D142" s="51"/>
      <c r="E142" s="51"/>
      <c r="F142" s="52"/>
      <c r="G142" s="51"/>
      <c r="H142" s="53" t="s">
        <v>648</v>
      </c>
      <c r="I142" s="53" t="s">
        <v>649</v>
      </c>
      <c r="J142" s="53">
        <v>0</v>
      </c>
      <c r="K142" s="407">
        <v>1</v>
      </c>
      <c r="L142" s="55"/>
      <c r="M142" s="55"/>
      <c r="N142" s="56"/>
      <c r="O142" s="57"/>
      <c r="P142" s="58"/>
      <c r="Q142" s="59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1"/>
      <c r="AF142" s="61"/>
      <c r="AG142" s="62"/>
      <c r="AH142" s="63"/>
      <c r="AI142" s="63"/>
      <c r="AJ142" s="64"/>
    </row>
  </sheetData>
  <sheetProtection/>
  <mergeCells count="251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1:AJ11"/>
    <mergeCell ref="B12:D12"/>
    <mergeCell ref="F12:N12"/>
    <mergeCell ref="O12:AF12"/>
    <mergeCell ref="AG12:AJ12"/>
    <mergeCell ref="B13:B14"/>
    <mergeCell ref="C13:H14"/>
    <mergeCell ref="I13:I14"/>
    <mergeCell ref="J13:J14"/>
    <mergeCell ref="K13:K14"/>
    <mergeCell ref="AC13:AD13"/>
    <mergeCell ref="AE13:AF13"/>
    <mergeCell ref="L13:L14"/>
    <mergeCell ref="M13:M14"/>
    <mergeCell ref="N13:N14"/>
    <mergeCell ref="O13:P13"/>
    <mergeCell ref="Q13:R13"/>
    <mergeCell ref="S13:T13"/>
    <mergeCell ref="AG13:AG14"/>
    <mergeCell ref="AH13:AH14"/>
    <mergeCell ref="AI13:AI14"/>
    <mergeCell ref="AJ13:AJ14"/>
    <mergeCell ref="C15:H15"/>
    <mergeCell ref="B16:AJ16"/>
    <mergeCell ref="U13:V13"/>
    <mergeCell ref="W13:X13"/>
    <mergeCell ref="Y13:Z13"/>
    <mergeCell ref="AA13:AB13"/>
    <mergeCell ref="B19:AJ19"/>
    <mergeCell ref="B22:AJ22"/>
    <mergeCell ref="B25:AJ25"/>
    <mergeCell ref="B28:AJ28"/>
    <mergeCell ref="B31:AJ31"/>
    <mergeCell ref="B34:AJ34"/>
    <mergeCell ref="B37:AJ37"/>
    <mergeCell ref="B40:AJ40"/>
    <mergeCell ref="B43:AJ43"/>
    <mergeCell ref="B51:AJ51"/>
    <mergeCell ref="B52:D52"/>
    <mergeCell ref="F52:N52"/>
    <mergeCell ref="O52:AF52"/>
    <mergeCell ref="AG52:AJ52"/>
    <mergeCell ref="B48:AJ48"/>
    <mergeCell ref="B53:B54"/>
    <mergeCell ref="C53:H54"/>
    <mergeCell ref="I53:I54"/>
    <mergeCell ref="J53:J54"/>
    <mergeCell ref="K53:K54"/>
    <mergeCell ref="L53:L54"/>
    <mergeCell ref="AE53:AF53"/>
    <mergeCell ref="AG53:AG54"/>
    <mergeCell ref="M53:M54"/>
    <mergeCell ref="N53:N54"/>
    <mergeCell ref="O53:P53"/>
    <mergeCell ref="Q53:R53"/>
    <mergeCell ref="S53:T53"/>
    <mergeCell ref="U53:V53"/>
    <mergeCell ref="AH53:AH54"/>
    <mergeCell ref="AI53:AI54"/>
    <mergeCell ref="AJ53:AJ54"/>
    <mergeCell ref="C55:H55"/>
    <mergeCell ref="B56:AJ56"/>
    <mergeCell ref="B59:AJ59"/>
    <mergeCell ref="W53:X53"/>
    <mergeCell ref="Y53:Z53"/>
    <mergeCell ref="AA53:AB53"/>
    <mergeCell ref="AC53:AD53"/>
    <mergeCell ref="B60:AJ60"/>
    <mergeCell ref="B61:D61"/>
    <mergeCell ref="F61:N61"/>
    <mergeCell ref="O61:AF61"/>
    <mergeCell ref="AG61:AJ61"/>
    <mergeCell ref="B109:AJ109"/>
    <mergeCell ref="B62:B63"/>
    <mergeCell ref="C62:H63"/>
    <mergeCell ref="I62:I63"/>
    <mergeCell ref="J62:J63"/>
    <mergeCell ref="K62:K63"/>
    <mergeCell ref="L62:L63"/>
    <mergeCell ref="AE62:AF62"/>
    <mergeCell ref="AG62:AG63"/>
    <mergeCell ref="M62:M63"/>
    <mergeCell ref="N62:N63"/>
    <mergeCell ref="O62:P62"/>
    <mergeCell ref="Q62:R62"/>
    <mergeCell ref="S62:T62"/>
    <mergeCell ref="U62:V62"/>
    <mergeCell ref="AH62:AH63"/>
    <mergeCell ref="AI62:AI63"/>
    <mergeCell ref="AJ62:AJ63"/>
    <mergeCell ref="C64:H64"/>
    <mergeCell ref="B65:AJ65"/>
    <mergeCell ref="B68:AJ68"/>
    <mergeCell ref="W62:X62"/>
    <mergeCell ref="Y62:Z62"/>
    <mergeCell ref="AA62:AB62"/>
    <mergeCell ref="AC62:AD62"/>
    <mergeCell ref="B71:AJ71"/>
    <mergeCell ref="B82:AJ82"/>
    <mergeCell ref="B83:D83"/>
    <mergeCell ref="F83:N83"/>
    <mergeCell ref="O83:AF83"/>
    <mergeCell ref="AG83:AJ83"/>
    <mergeCell ref="B76:AJ76"/>
    <mergeCell ref="B79:AJ79"/>
    <mergeCell ref="B84:B85"/>
    <mergeCell ref="C84:H85"/>
    <mergeCell ref="I84:I85"/>
    <mergeCell ref="J84:J85"/>
    <mergeCell ref="K84:K85"/>
    <mergeCell ref="L84:L85"/>
    <mergeCell ref="AE84:AF84"/>
    <mergeCell ref="AG84:AG85"/>
    <mergeCell ref="M84:M85"/>
    <mergeCell ref="N84:N85"/>
    <mergeCell ref="O84:P84"/>
    <mergeCell ref="Q84:R84"/>
    <mergeCell ref="S84:T84"/>
    <mergeCell ref="U84:V84"/>
    <mergeCell ref="AH84:AH85"/>
    <mergeCell ref="AI84:AI85"/>
    <mergeCell ref="AJ84:AJ85"/>
    <mergeCell ref="C86:H86"/>
    <mergeCell ref="B87:AJ87"/>
    <mergeCell ref="B90:AJ90"/>
    <mergeCell ref="W84:X84"/>
    <mergeCell ref="Y84:Z84"/>
    <mergeCell ref="AA84:AB84"/>
    <mergeCell ref="AC84:AD84"/>
    <mergeCell ref="B93:AJ93"/>
    <mergeCell ref="B96:AJ96"/>
    <mergeCell ref="B97:D97"/>
    <mergeCell ref="F97:N97"/>
    <mergeCell ref="O97:AF97"/>
    <mergeCell ref="AG97:AJ97"/>
    <mergeCell ref="B98:B99"/>
    <mergeCell ref="C98:H99"/>
    <mergeCell ref="I98:I99"/>
    <mergeCell ref="J98:J99"/>
    <mergeCell ref="K98:K99"/>
    <mergeCell ref="L98:L99"/>
    <mergeCell ref="AE98:AF98"/>
    <mergeCell ref="AG98:AG99"/>
    <mergeCell ref="M98:M99"/>
    <mergeCell ref="N98:N99"/>
    <mergeCell ref="O98:P98"/>
    <mergeCell ref="Q98:R98"/>
    <mergeCell ref="S98:T98"/>
    <mergeCell ref="U98:V98"/>
    <mergeCell ref="AH98:AH99"/>
    <mergeCell ref="AI98:AI99"/>
    <mergeCell ref="AJ98:AJ99"/>
    <mergeCell ref="C100:H100"/>
    <mergeCell ref="B101:AJ101"/>
    <mergeCell ref="B104:AJ104"/>
    <mergeCell ref="W98:X98"/>
    <mergeCell ref="Y98:Z98"/>
    <mergeCell ref="AA98:AB98"/>
    <mergeCell ref="AC98:AD98"/>
    <mergeCell ref="B124:AJ124"/>
    <mergeCell ref="B125:D125"/>
    <mergeCell ref="F125:N125"/>
    <mergeCell ref="O125:AF125"/>
    <mergeCell ref="AG125:AJ125"/>
    <mergeCell ref="B126:B127"/>
    <mergeCell ref="C126:H127"/>
    <mergeCell ref="I126:I127"/>
    <mergeCell ref="J126:J127"/>
    <mergeCell ref="K126:K127"/>
    <mergeCell ref="AA126:AB126"/>
    <mergeCell ref="AC126:AD126"/>
    <mergeCell ref="AE126:AF126"/>
    <mergeCell ref="L126:L127"/>
    <mergeCell ref="M126:M127"/>
    <mergeCell ref="N126:N127"/>
    <mergeCell ref="O126:P126"/>
    <mergeCell ref="Q126:R126"/>
    <mergeCell ref="S126:T126"/>
    <mergeCell ref="AG134:AJ134"/>
    <mergeCell ref="AG126:AG127"/>
    <mergeCell ref="AH126:AH127"/>
    <mergeCell ref="AI126:AI127"/>
    <mergeCell ref="AJ126:AJ127"/>
    <mergeCell ref="C128:H128"/>
    <mergeCell ref="B129:AJ129"/>
    <mergeCell ref="U126:V126"/>
    <mergeCell ref="W126:X126"/>
    <mergeCell ref="Y126:Z126"/>
    <mergeCell ref="C135:H136"/>
    <mergeCell ref="I135:I136"/>
    <mergeCell ref="J135:J136"/>
    <mergeCell ref="K135:K136"/>
    <mergeCell ref="L135:L136"/>
    <mergeCell ref="B132:AJ132"/>
    <mergeCell ref="B133:AJ133"/>
    <mergeCell ref="B134:D134"/>
    <mergeCell ref="F134:N134"/>
    <mergeCell ref="O134:AF134"/>
    <mergeCell ref="B138:AJ138"/>
    <mergeCell ref="W135:X135"/>
    <mergeCell ref="Y135:Z135"/>
    <mergeCell ref="AA135:AB135"/>
    <mergeCell ref="AC135:AD135"/>
    <mergeCell ref="AE135:AF135"/>
    <mergeCell ref="AG135:AG136"/>
    <mergeCell ref="M135:M136"/>
    <mergeCell ref="N135:N136"/>
    <mergeCell ref="O135:P135"/>
    <mergeCell ref="B114:AJ114"/>
    <mergeCell ref="B119:AJ119"/>
    <mergeCell ref="AH135:AH136"/>
    <mergeCell ref="AI135:AI136"/>
    <mergeCell ref="AJ135:AJ136"/>
    <mergeCell ref="C137:H137"/>
    <mergeCell ref="Q135:R135"/>
    <mergeCell ref="S135:T135"/>
    <mergeCell ref="U135:V135"/>
    <mergeCell ref="B135:B13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>
    <tabColor rgb="FFFF0000"/>
  </sheetPr>
  <dimension ref="B1:AK26"/>
  <sheetViews>
    <sheetView zoomScale="85" zoomScaleNormal="85" zoomScalePageLayoutView="0" workbookViewId="0" topLeftCell="A1">
      <selection activeCell="A2" sqref="A2:IV3"/>
    </sheetView>
  </sheetViews>
  <sheetFormatPr defaultColWidth="11.421875" defaultRowHeight="15"/>
  <cols>
    <col min="1" max="1" width="4.57421875" style="19" customWidth="1"/>
    <col min="2" max="2" width="15.8515625" style="79" customWidth="1"/>
    <col min="3" max="3" width="17.57421875" style="79" customWidth="1"/>
    <col min="4" max="4" width="27.7109375" style="19" customWidth="1"/>
    <col min="5" max="5" width="14.28125" style="19" customWidth="1"/>
    <col min="6" max="6" width="11.421875" style="19" customWidth="1"/>
    <col min="7" max="7" width="13.57421875" style="19" customWidth="1"/>
    <col min="8" max="8" width="23.57421875" style="80" customWidth="1"/>
    <col min="9" max="9" width="15.7109375" style="80" customWidth="1"/>
    <col min="10" max="10" width="11.421875" style="80" customWidth="1"/>
    <col min="11" max="12" width="11.421875" style="19" customWidth="1"/>
    <col min="13" max="13" width="6.57421875" style="19" customWidth="1"/>
    <col min="14" max="14" width="6.140625" style="19" customWidth="1"/>
    <col min="15" max="32" width="9.421875" style="19" customWidth="1"/>
    <col min="33" max="33" width="5.140625" style="79" customWidth="1"/>
    <col min="34" max="34" width="5.421875" style="19" customWidth="1"/>
    <col min="35" max="35" width="4.8515625" style="19" customWidth="1"/>
    <col min="36" max="36" width="7.140625" style="19" customWidth="1"/>
    <col min="37" max="16384" width="11.421875" style="19" customWidth="1"/>
  </cols>
  <sheetData>
    <row r="1" spans="2:36" ht="12.75" thickBot="1">
      <c r="B1" s="17"/>
      <c r="C1" s="17"/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6" ht="33.75" customHeight="1">
      <c r="B2" s="665" t="s">
        <v>813</v>
      </c>
      <c r="C2" s="666"/>
      <c r="D2" s="666"/>
      <c r="E2" s="666"/>
      <c r="F2" s="666"/>
      <c r="G2" s="666"/>
      <c r="H2" s="667"/>
      <c r="I2" s="668" t="s">
        <v>814</v>
      </c>
      <c r="J2" s="669"/>
      <c r="K2" s="669"/>
      <c r="L2" s="669"/>
      <c r="M2" s="669"/>
      <c r="N2" s="669"/>
      <c r="O2" s="668" t="s">
        <v>100</v>
      </c>
      <c r="P2" s="669"/>
      <c r="Q2" s="669"/>
      <c r="R2" s="669"/>
      <c r="S2" s="669"/>
      <c r="T2" s="670"/>
      <c r="U2" s="671" t="s">
        <v>60</v>
      </c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3"/>
    </row>
    <row r="3" spans="2:36" ht="35.25" customHeight="1" thickBot="1">
      <c r="B3" s="656" t="s">
        <v>815</v>
      </c>
      <c r="C3" s="657"/>
      <c r="D3" s="658"/>
      <c r="E3" s="399"/>
      <c r="F3" s="657" t="s">
        <v>791</v>
      </c>
      <c r="G3" s="657"/>
      <c r="H3" s="657"/>
      <c r="I3" s="657"/>
      <c r="J3" s="657"/>
      <c r="K3" s="657"/>
      <c r="L3" s="657"/>
      <c r="M3" s="657"/>
      <c r="N3" s="658"/>
      <c r="O3" s="659" t="s">
        <v>45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1"/>
      <c r="AG3" s="662" t="s">
        <v>46</v>
      </c>
      <c r="AH3" s="663"/>
      <c r="AI3" s="663"/>
      <c r="AJ3" s="664"/>
    </row>
    <row r="4" spans="2:36" ht="36" customHeight="1">
      <c r="B4" s="644" t="s">
        <v>61</v>
      </c>
      <c r="C4" s="646" t="s">
        <v>47</v>
      </c>
      <c r="D4" s="647"/>
      <c r="E4" s="647"/>
      <c r="F4" s="647"/>
      <c r="G4" s="647"/>
      <c r="H4" s="647"/>
      <c r="I4" s="650" t="s">
        <v>48</v>
      </c>
      <c r="J4" s="652" t="s">
        <v>62</v>
      </c>
      <c r="K4" s="652" t="s">
        <v>49</v>
      </c>
      <c r="L4" s="654" t="s">
        <v>103</v>
      </c>
      <c r="M4" s="639" t="s">
        <v>63</v>
      </c>
      <c r="N4" s="641" t="s">
        <v>64</v>
      </c>
      <c r="O4" s="643" t="s">
        <v>94</v>
      </c>
      <c r="P4" s="635"/>
      <c r="Q4" s="634" t="s">
        <v>95</v>
      </c>
      <c r="R4" s="635"/>
      <c r="S4" s="634" t="s">
        <v>96</v>
      </c>
      <c r="T4" s="635"/>
      <c r="U4" s="634" t="s">
        <v>52</v>
      </c>
      <c r="V4" s="635"/>
      <c r="W4" s="634" t="s">
        <v>51</v>
      </c>
      <c r="X4" s="635"/>
      <c r="Y4" s="634" t="s">
        <v>97</v>
      </c>
      <c r="Z4" s="635"/>
      <c r="AA4" s="634" t="s">
        <v>50</v>
      </c>
      <c r="AB4" s="635"/>
      <c r="AC4" s="634" t="s">
        <v>53</v>
      </c>
      <c r="AD4" s="635"/>
      <c r="AE4" s="634" t="s">
        <v>54</v>
      </c>
      <c r="AF4" s="636"/>
      <c r="AG4" s="637" t="s">
        <v>55</v>
      </c>
      <c r="AH4" s="623" t="s">
        <v>56</v>
      </c>
      <c r="AI4" s="625" t="s">
        <v>57</v>
      </c>
      <c r="AJ4" s="627" t="s">
        <v>65</v>
      </c>
    </row>
    <row r="5" spans="2:36" ht="80.25" customHeight="1" thickBot="1">
      <c r="B5" s="645"/>
      <c r="C5" s="648"/>
      <c r="D5" s="649"/>
      <c r="E5" s="649"/>
      <c r="F5" s="649"/>
      <c r="G5" s="649"/>
      <c r="H5" s="649"/>
      <c r="I5" s="651"/>
      <c r="J5" s="653" t="s">
        <v>62</v>
      </c>
      <c r="K5" s="653"/>
      <c r="L5" s="655"/>
      <c r="M5" s="640"/>
      <c r="N5" s="642"/>
      <c r="O5" s="21" t="s">
        <v>66</v>
      </c>
      <c r="P5" s="22" t="s">
        <v>67</v>
      </c>
      <c r="Q5" s="23" t="s">
        <v>66</v>
      </c>
      <c r="R5" s="22" t="s">
        <v>67</v>
      </c>
      <c r="S5" s="23" t="s">
        <v>66</v>
      </c>
      <c r="T5" s="22" t="s">
        <v>67</v>
      </c>
      <c r="U5" s="23" t="s">
        <v>66</v>
      </c>
      <c r="V5" s="22" t="s">
        <v>67</v>
      </c>
      <c r="W5" s="23" t="s">
        <v>66</v>
      </c>
      <c r="X5" s="22" t="s">
        <v>67</v>
      </c>
      <c r="Y5" s="23" t="s">
        <v>66</v>
      </c>
      <c r="Z5" s="22" t="s">
        <v>67</v>
      </c>
      <c r="AA5" s="23" t="s">
        <v>66</v>
      </c>
      <c r="AB5" s="22" t="s">
        <v>68</v>
      </c>
      <c r="AC5" s="23" t="s">
        <v>66</v>
      </c>
      <c r="AD5" s="22" t="s">
        <v>68</v>
      </c>
      <c r="AE5" s="23" t="s">
        <v>66</v>
      </c>
      <c r="AF5" s="24" t="s">
        <v>68</v>
      </c>
      <c r="AG5" s="638"/>
      <c r="AH5" s="624"/>
      <c r="AI5" s="626"/>
      <c r="AJ5" s="628"/>
    </row>
    <row r="6" spans="2:36" ht="108" customHeight="1" thickBot="1">
      <c r="B6" s="25" t="s">
        <v>69</v>
      </c>
      <c r="C6" s="629" t="s">
        <v>187</v>
      </c>
      <c r="D6" s="630"/>
      <c r="E6" s="630"/>
      <c r="F6" s="630"/>
      <c r="G6" s="630"/>
      <c r="H6" s="630"/>
      <c r="I6" s="26" t="s">
        <v>188</v>
      </c>
      <c r="J6" s="27">
        <v>800</v>
      </c>
      <c r="K6" s="28">
        <v>800</v>
      </c>
      <c r="L6" s="28"/>
      <c r="M6" s="29"/>
      <c r="N6" s="30"/>
      <c r="O6" s="31">
        <f>O8+O11</f>
        <v>0</v>
      </c>
      <c r="P6" s="32">
        <f aca="true" t="shared" si="0" ref="P6:AD6">P8+P11</f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>SUM(O6,Q6,S6,U6,W6,Y6,AA6,AC6)</f>
        <v>0</v>
      </c>
      <c r="AF6" s="33">
        <f>SUM(P6,R6,T6,V6,X6,Z6,AB6,AD6)</f>
        <v>0</v>
      </c>
      <c r="AG6" s="34">
        <f>AG8+AG11</f>
        <v>0</v>
      </c>
      <c r="AH6" s="35"/>
      <c r="AI6" s="35"/>
      <c r="AJ6" s="36"/>
    </row>
    <row r="7" spans="2:36" ht="5.25" customHeight="1" thickBot="1"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</row>
    <row r="8" spans="2:36" ht="108" customHeight="1" thickBot="1">
      <c r="B8" s="37" t="s">
        <v>58</v>
      </c>
      <c r="C8" s="38" t="s">
        <v>92</v>
      </c>
      <c r="D8" s="38" t="s">
        <v>59</v>
      </c>
      <c r="E8" s="38" t="s">
        <v>72</v>
      </c>
      <c r="F8" s="38" t="s">
        <v>73</v>
      </c>
      <c r="G8" s="38" t="s">
        <v>74</v>
      </c>
      <c r="H8" s="39" t="s">
        <v>104</v>
      </c>
      <c r="I8" s="40" t="s">
        <v>93</v>
      </c>
      <c r="J8" s="41"/>
      <c r="K8" s="41"/>
      <c r="L8" s="41"/>
      <c r="M8" s="41"/>
      <c r="N8" s="42"/>
      <c r="O8" s="43">
        <f>SUM(O9:O9)</f>
        <v>0</v>
      </c>
      <c r="P8" s="44">
        <f>SUM(P9:P9)</f>
        <v>0</v>
      </c>
      <c r="Q8" s="45">
        <f aca="true" t="shared" si="1" ref="Q8:AD8">SUM(Q9:Q9)</f>
        <v>0</v>
      </c>
      <c r="R8" s="44">
        <f t="shared" si="1"/>
        <v>0</v>
      </c>
      <c r="S8" s="45">
        <f t="shared" si="1"/>
        <v>0</v>
      </c>
      <c r="T8" s="44">
        <f t="shared" si="1"/>
        <v>0</v>
      </c>
      <c r="U8" s="45">
        <f t="shared" si="1"/>
        <v>0</v>
      </c>
      <c r="V8" s="44">
        <f t="shared" si="1"/>
        <v>0</v>
      </c>
      <c r="W8" s="45">
        <f t="shared" si="1"/>
        <v>0</v>
      </c>
      <c r="X8" s="44">
        <f t="shared" si="1"/>
        <v>0</v>
      </c>
      <c r="Y8" s="45">
        <f t="shared" si="1"/>
        <v>0</v>
      </c>
      <c r="Z8" s="44">
        <f t="shared" si="1"/>
        <v>0</v>
      </c>
      <c r="AA8" s="45">
        <f t="shared" si="1"/>
        <v>0</v>
      </c>
      <c r="AB8" s="44">
        <f>SUM(AB9:AB9)</f>
        <v>0</v>
      </c>
      <c r="AC8" s="45">
        <f t="shared" si="1"/>
        <v>0</v>
      </c>
      <c r="AD8" s="44">
        <f t="shared" si="1"/>
        <v>0</v>
      </c>
      <c r="AE8" s="45">
        <f>SUM(O8,Q8,S8,U8,W8,Y8,AA8,AC8)</f>
        <v>0</v>
      </c>
      <c r="AF8" s="44">
        <f>SUM(P8,R8,T8,V8,X8,Z8,AB8,AD8)</f>
        <v>0</v>
      </c>
      <c r="AG8" s="46">
        <f>SUM(AG9:AG9)</f>
        <v>0</v>
      </c>
      <c r="AH8" s="47"/>
      <c r="AI8" s="47"/>
      <c r="AJ8" s="48"/>
    </row>
    <row r="9" spans="2:36" ht="108" customHeight="1" thickBot="1">
      <c r="B9" s="49" t="s">
        <v>161</v>
      </c>
      <c r="C9" s="50"/>
      <c r="D9" s="51"/>
      <c r="E9" s="51"/>
      <c r="F9" s="52"/>
      <c r="G9" s="51"/>
      <c r="H9" s="53" t="s">
        <v>114</v>
      </c>
      <c r="I9" s="53" t="s">
        <v>113</v>
      </c>
      <c r="J9" s="53">
        <v>0</v>
      </c>
      <c r="K9" s="54">
        <v>500</v>
      </c>
      <c r="L9" s="55"/>
      <c r="M9" s="55"/>
      <c r="N9" s="56"/>
      <c r="O9" s="57"/>
      <c r="P9" s="58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1"/>
      <c r="AG9" s="62"/>
      <c r="AH9" s="63"/>
      <c r="AI9" s="63"/>
      <c r="AJ9" s="64"/>
    </row>
    <row r="10" spans="2:36" ht="4.5" customHeight="1" thickBot="1"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2"/>
    </row>
    <row r="11" spans="2:36" ht="108" customHeight="1" thickBot="1">
      <c r="B11" s="37" t="s">
        <v>58</v>
      </c>
      <c r="C11" s="38" t="s">
        <v>92</v>
      </c>
      <c r="D11" s="38" t="s">
        <v>59</v>
      </c>
      <c r="E11" s="38" t="s">
        <v>91</v>
      </c>
      <c r="F11" s="38" t="s">
        <v>73</v>
      </c>
      <c r="G11" s="38" t="s">
        <v>74</v>
      </c>
      <c r="H11" s="39" t="s">
        <v>104</v>
      </c>
      <c r="I11" s="40" t="s">
        <v>93</v>
      </c>
      <c r="J11" s="38"/>
      <c r="K11" s="65"/>
      <c r="L11" s="65"/>
      <c r="M11" s="41"/>
      <c r="N11" s="42"/>
      <c r="O11" s="43">
        <f>SUM(O12:O12)</f>
        <v>0</v>
      </c>
      <c r="P11" s="44">
        <f>SUM(P12:P12)</f>
        <v>0</v>
      </c>
      <c r="Q11" s="45">
        <f aca="true" t="shared" si="2" ref="Q11:AD11">SUM(Q12:Q12)</f>
        <v>0</v>
      </c>
      <c r="R11" s="44">
        <f t="shared" si="2"/>
        <v>0</v>
      </c>
      <c r="S11" s="45">
        <f t="shared" si="2"/>
        <v>0</v>
      </c>
      <c r="T11" s="44">
        <f t="shared" si="2"/>
        <v>0</v>
      </c>
      <c r="U11" s="45">
        <f t="shared" si="2"/>
        <v>0</v>
      </c>
      <c r="V11" s="44">
        <f t="shared" si="2"/>
        <v>0</v>
      </c>
      <c r="W11" s="45">
        <f t="shared" si="2"/>
        <v>0</v>
      </c>
      <c r="X11" s="44">
        <f t="shared" si="2"/>
        <v>0</v>
      </c>
      <c r="Y11" s="45">
        <f t="shared" si="2"/>
        <v>0</v>
      </c>
      <c r="Z11" s="44">
        <f t="shared" si="2"/>
        <v>0</v>
      </c>
      <c r="AA11" s="45">
        <f t="shared" si="2"/>
        <v>0</v>
      </c>
      <c r="AB11" s="44">
        <f t="shared" si="2"/>
        <v>0</v>
      </c>
      <c r="AC11" s="45">
        <f t="shared" si="2"/>
        <v>0</v>
      </c>
      <c r="AD11" s="44">
        <f t="shared" si="2"/>
        <v>0</v>
      </c>
      <c r="AE11" s="45">
        <f>SUM(O11,Q11,S11,U11,W11,Y11,AA11,AC11)</f>
        <v>0</v>
      </c>
      <c r="AF11" s="44">
        <f>SUM(P11,R11,T11,V11,X11,Z11,AB11,AD11)</f>
        <v>0</v>
      </c>
      <c r="AG11" s="46">
        <f>SUM(AG12:AG12)</f>
        <v>0</v>
      </c>
      <c r="AH11" s="47"/>
      <c r="AI11" s="47"/>
      <c r="AJ11" s="48"/>
    </row>
    <row r="12" spans="2:37" ht="108" customHeight="1" thickBot="1">
      <c r="B12" s="49" t="s">
        <v>161</v>
      </c>
      <c r="C12" s="50"/>
      <c r="D12" s="51"/>
      <c r="E12" s="51"/>
      <c r="F12" s="66"/>
      <c r="G12" s="51"/>
      <c r="H12" s="67" t="s">
        <v>116</v>
      </c>
      <c r="I12" s="68" t="s">
        <v>113</v>
      </c>
      <c r="J12" s="53">
        <v>0</v>
      </c>
      <c r="K12" s="69">
        <v>300</v>
      </c>
      <c r="L12" s="70"/>
      <c r="M12" s="71"/>
      <c r="N12" s="72"/>
      <c r="O12" s="7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4"/>
      <c r="AH12" s="63"/>
      <c r="AI12" s="71"/>
      <c r="AJ12" s="75"/>
      <c r="AK12" s="76"/>
    </row>
    <row r="13" spans="2:36" ht="108" customHeight="1" thickBot="1">
      <c r="B13" s="37" t="s">
        <v>58</v>
      </c>
      <c r="C13" s="38" t="s">
        <v>92</v>
      </c>
      <c r="D13" s="38" t="s">
        <v>59</v>
      </c>
      <c r="E13" s="38" t="s">
        <v>72</v>
      </c>
      <c r="F13" s="38" t="s">
        <v>73</v>
      </c>
      <c r="G13" s="38" t="s">
        <v>74</v>
      </c>
      <c r="H13" s="39" t="s">
        <v>104</v>
      </c>
      <c r="I13" s="40" t="s">
        <v>93</v>
      </c>
      <c r="J13" s="41"/>
      <c r="K13" s="41"/>
      <c r="L13" s="41"/>
      <c r="M13" s="41"/>
      <c r="N13" s="42"/>
      <c r="O13" s="43">
        <f>SUM(O14:O14)</f>
        <v>0</v>
      </c>
      <c r="P13" s="44">
        <f>SUM(P14:P14)</f>
        <v>0</v>
      </c>
      <c r="Q13" s="45">
        <f aca="true" t="shared" si="3" ref="Q13:AD13">SUM(Q14:Q14)</f>
        <v>0</v>
      </c>
      <c r="R13" s="44">
        <f t="shared" si="3"/>
        <v>0</v>
      </c>
      <c r="S13" s="45">
        <f t="shared" si="3"/>
        <v>0</v>
      </c>
      <c r="T13" s="44">
        <f t="shared" si="3"/>
        <v>0</v>
      </c>
      <c r="U13" s="45">
        <f t="shared" si="3"/>
        <v>0</v>
      </c>
      <c r="V13" s="44">
        <f t="shared" si="3"/>
        <v>0</v>
      </c>
      <c r="W13" s="45">
        <f t="shared" si="3"/>
        <v>0</v>
      </c>
      <c r="X13" s="44">
        <f t="shared" si="3"/>
        <v>0</v>
      </c>
      <c r="Y13" s="45">
        <f t="shared" si="3"/>
        <v>0</v>
      </c>
      <c r="Z13" s="44">
        <f t="shared" si="3"/>
        <v>0</v>
      </c>
      <c r="AA13" s="45">
        <f t="shared" si="3"/>
        <v>0</v>
      </c>
      <c r="AB13" s="44">
        <f>SUM(AB14:AB14)</f>
        <v>0</v>
      </c>
      <c r="AC13" s="45">
        <f t="shared" si="3"/>
        <v>0</v>
      </c>
      <c r="AD13" s="44">
        <f t="shared" si="3"/>
        <v>0</v>
      </c>
      <c r="AE13" s="45">
        <f>SUM(O13,Q13,S13,U13,W13,Y13,AA13,AC13)</f>
        <v>0</v>
      </c>
      <c r="AF13" s="44">
        <f>SUM(P13,R13,T13,V13,X13,Z13,AB13,AD13)</f>
        <v>0</v>
      </c>
      <c r="AG13" s="46">
        <f>SUM(AG14:AG14)</f>
        <v>0</v>
      </c>
      <c r="AH13" s="47"/>
      <c r="AI13" s="47"/>
      <c r="AJ13" s="48"/>
    </row>
    <row r="14" spans="2:36" ht="108" customHeight="1" thickBot="1">
      <c r="B14" s="49" t="s">
        <v>161</v>
      </c>
      <c r="C14" s="50"/>
      <c r="D14" s="51"/>
      <c r="E14" s="51"/>
      <c r="F14" s="52"/>
      <c r="G14" s="51"/>
      <c r="H14" s="53" t="s">
        <v>117</v>
      </c>
      <c r="I14" s="53" t="s">
        <v>115</v>
      </c>
      <c r="J14" s="53">
        <v>0</v>
      </c>
      <c r="K14" s="54">
        <v>500</v>
      </c>
      <c r="L14" s="55"/>
      <c r="M14" s="55"/>
      <c r="N14" s="56"/>
      <c r="O14" s="57"/>
      <c r="P14" s="58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2"/>
      <c r="AH14" s="63"/>
      <c r="AI14" s="63"/>
      <c r="AJ14" s="64"/>
    </row>
    <row r="15" spans="2:36" ht="4.5" customHeight="1" thickBot="1">
      <c r="B15" s="620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2"/>
    </row>
    <row r="16" spans="2:36" ht="108" customHeight="1" thickBot="1">
      <c r="B16" s="37" t="s">
        <v>58</v>
      </c>
      <c r="C16" s="38" t="s">
        <v>92</v>
      </c>
      <c r="D16" s="38" t="s">
        <v>59</v>
      </c>
      <c r="E16" s="38" t="s">
        <v>91</v>
      </c>
      <c r="F16" s="38" t="s">
        <v>73</v>
      </c>
      <c r="G16" s="38" t="s">
        <v>74</v>
      </c>
      <c r="H16" s="39" t="s">
        <v>104</v>
      </c>
      <c r="I16" s="40" t="s">
        <v>93</v>
      </c>
      <c r="J16" s="38"/>
      <c r="K16" s="65"/>
      <c r="L16" s="65"/>
      <c r="M16" s="41"/>
      <c r="N16" s="42"/>
      <c r="O16" s="43">
        <f>SUM(O17:O17)</f>
        <v>0</v>
      </c>
      <c r="P16" s="44">
        <f>SUM(P17:P17)</f>
        <v>0</v>
      </c>
      <c r="Q16" s="45">
        <f aca="true" t="shared" si="4" ref="Q16:AD16">SUM(Q17:Q17)</f>
        <v>0</v>
      </c>
      <c r="R16" s="44">
        <f t="shared" si="4"/>
        <v>0</v>
      </c>
      <c r="S16" s="45">
        <f t="shared" si="4"/>
        <v>0</v>
      </c>
      <c r="T16" s="44">
        <f t="shared" si="4"/>
        <v>0</v>
      </c>
      <c r="U16" s="45">
        <f t="shared" si="4"/>
        <v>0</v>
      </c>
      <c r="V16" s="44">
        <f t="shared" si="4"/>
        <v>0</v>
      </c>
      <c r="W16" s="45">
        <f t="shared" si="4"/>
        <v>0</v>
      </c>
      <c r="X16" s="44">
        <f t="shared" si="4"/>
        <v>0</v>
      </c>
      <c r="Y16" s="45">
        <f t="shared" si="4"/>
        <v>0</v>
      </c>
      <c r="Z16" s="44">
        <f t="shared" si="4"/>
        <v>0</v>
      </c>
      <c r="AA16" s="45">
        <f t="shared" si="4"/>
        <v>0</v>
      </c>
      <c r="AB16" s="44">
        <f t="shared" si="4"/>
        <v>0</v>
      </c>
      <c r="AC16" s="45">
        <f t="shared" si="4"/>
        <v>0</v>
      </c>
      <c r="AD16" s="44">
        <f t="shared" si="4"/>
        <v>0</v>
      </c>
      <c r="AE16" s="45">
        <f>SUM(O16,Q16,S16,U16,W16,Y16,AA16,AC16)</f>
        <v>0</v>
      </c>
      <c r="AF16" s="44">
        <f>SUM(P16,R16,T16,V16,X16,Z16,AB16,AD16)</f>
        <v>0</v>
      </c>
      <c r="AG16" s="46">
        <f>SUM(AG17:AG17)</f>
        <v>0</v>
      </c>
      <c r="AH16" s="47"/>
      <c r="AI16" s="47"/>
      <c r="AJ16" s="48"/>
    </row>
    <row r="17" spans="2:37" ht="108" customHeight="1" thickBot="1">
      <c r="B17" s="49" t="s">
        <v>161</v>
      </c>
      <c r="C17" s="50"/>
      <c r="D17" s="51"/>
      <c r="E17" s="51"/>
      <c r="F17" s="66"/>
      <c r="G17" s="51"/>
      <c r="H17" s="67" t="s">
        <v>118</v>
      </c>
      <c r="I17" s="68" t="s">
        <v>115</v>
      </c>
      <c r="J17" s="53">
        <v>0</v>
      </c>
      <c r="K17" s="69">
        <v>300</v>
      </c>
      <c r="L17" s="70"/>
      <c r="M17" s="71"/>
      <c r="N17" s="72"/>
      <c r="O17" s="73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74"/>
      <c r="AH17" s="63"/>
      <c r="AI17" s="71"/>
      <c r="AJ17" s="75"/>
      <c r="AK17" s="76"/>
    </row>
    <row r="18" spans="2:37" ht="44.25" customHeight="1" thickBot="1">
      <c r="B18" s="674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6"/>
      <c r="AK18" s="76"/>
    </row>
    <row r="19" spans="2:36" ht="35.25" customHeight="1" thickBot="1">
      <c r="B19" s="656" t="s">
        <v>815</v>
      </c>
      <c r="C19" s="657"/>
      <c r="D19" s="658"/>
      <c r="E19" s="402"/>
      <c r="F19" s="657" t="s">
        <v>791</v>
      </c>
      <c r="G19" s="657"/>
      <c r="H19" s="657"/>
      <c r="I19" s="657"/>
      <c r="J19" s="657"/>
      <c r="K19" s="657"/>
      <c r="L19" s="657"/>
      <c r="M19" s="657"/>
      <c r="N19" s="658"/>
      <c r="O19" s="659" t="s">
        <v>45</v>
      </c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0"/>
      <c r="AD19" s="660"/>
      <c r="AE19" s="660"/>
      <c r="AF19" s="661"/>
      <c r="AG19" s="662" t="s">
        <v>46</v>
      </c>
      <c r="AH19" s="663"/>
      <c r="AI19" s="663"/>
      <c r="AJ19" s="664"/>
    </row>
    <row r="20" spans="2:36" ht="35.25" customHeight="1">
      <c r="B20" s="644" t="s">
        <v>61</v>
      </c>
      <c r="C20" s="646" t="s">
        <v>47</v>
      </c>
      <c r="D20" s="647"/>
      <c r="E20" s="647"/>
      <c r="F20" s="647"/>
      <c r="G20" s="647"/>
      <c r="H20" s="647"/>
      <c r="I20" s="650" t="s">
        <v>48</v>
      </c>
      <c r="J20" s="652" t="s">
        <v>62</v>
      </c>
      <c r="K20" s="652" t="s">
        <v>49</v>
      </c>
      <c r="L20" s="654" t="s">
        <v>103</v>
      </c>
      <c r="M20" s="639" t="s">
        <v>63</v>
      </c>
      <c r="N20" s="641" t="s">
        <v>64</v>
      </c>
      <c r="O20" s="643" t="s">
        <v>94</v>
      </c>
      <c r="P20" s="635"/>
      <c r="Q20" s="634" t="s">
        <v>95</v>
      </c>
      <c r="R20" s="635"/>
      <c r="S20" s="634" t="s">
        <v>96</v>
      </c>
      <c r="T20" s="635"/>
      <c r="U20" s="634" t="s">
        <v>52</v>
      </c>
      <c r="V20" s="635"/>
      <c r="W20" s="634" t="s">
        <v>51</v>
      </c>
      <c r="X20" s="635"/>
      <c r="Y20" s="634" t="s">
        <v>97</v>
      </c>
      <c r="Z20" s="635"/>
      <c r="AA20" s="634" t="s">
        <v>50</v>
      </c>
      <c r="AB20" s="635"/>
      <c r="AC20" s="634" t="s">
        <v>53</v>
      </c>
      <c r="AD20" s="635"/>
      <c r="AE20" s="634" t="s">
        <v>54</v>
      </c>
      <c r="AF20" s="636"/>
      <c r="AG20" s="637" t="s">
        <v>55</v>
      </c>
      <c r="AH20" s="623" t="s">
        <v>56</v>
      </c>
      <c r="AI20" s="625" t="s">
        <v>57</v>
      </c>
      <c r="AJ20" s="627" t="s">
        <v>65</v>
      </c>
    </row>
    <row r="21" spans="2:36" ht="81" customHeight="1" thickBot="1">
      <c r="B21" s="645"/>
      <c r="C21" s="648"/>
      <c r="D21" s="649"/>
      <c r="E21" s="649"/>
      <c r="F21" s="649"/>
      <c r="G21" s="649"/>
      <c r="H21" s="649"/>
      <c r="I21" s="651"/>
      <c r="J21" s="653" t="s">
        <v>62</v>
      </c>
      <c r="K21" s="653"/>
      <c r="L21" s="655"/>
      <c r="M21" s="640"/>
      <c r="N21" s="642"/>
      <c r="O21" s="21" t="s">
        <v>66</v>
      </c>
      <c r="P21" s="22" t="s">
        <v>67</v>
      </c>
      <c r="Q21" s="23" t="s">
        <v>66</v>
      </c>
      <c r="R21" s="22" t="s">
        <v>67</v>
      </c>
      <c r="S21" s="23" t="s">
        <v>66</v>
      </c>
      <c r="T21" s="22" t="s">
        <v>67</v>
      </c>
      <c r="U21" s="23" t="s">
        <v>66</v>
      </c>
      <c r="V21" s="22" t="s">
        <v>67</v>
      </c>
      <c r="W21" s="23" t="s">
        <v>66</v>
      </c>
      <c r="X21" s="22" t="s">
        <v>67</v>
      </c>
      <c r="Y21" s="23" t="s">
        <v>66</v>
      </c>
      <c r="Z21" s="22" t="s">
        <v>67</v>
      </c>
      <c r="AA21" s="23" t="s">
        <v>66</v>
      </c>
      <c r="AB21" s="22" t="s">
        <v>68</v>
      </c>
      <c r="AC21" s="23" t="s">
        <v>66</v>
      </c>
      <c r="AD21" s="22" t="s">
        <v>68</v>
      </c>
      <c r="AE21" s="23" t="s">
        <v>66</v>
      </c>
      <c r="AF21" s="24" t="s">
        <v>68</v>
      </c>
      <c r="AG21" s="638"/>
      <c r="AH21" s="624"/>
      <c r="AI21" s="626"/>
      <c r="AJ21" s="628"/>
    </row>
    <row r="22" spans="2:36" ht="108" customHeight="1" thickBot="1">
      <c r="B22" s="25" t="s">
        <v>69</v>
      </c>
      <c r="C22" s="629" t="s">
        <v>767</v>
      </c>
      <c r="D22" s="630"/>
      <c r="E22" s="630"/>
      <c r="F22" s="630"/>
      <c r="G22" s="630"/>
      <c r="H22" s="630"/>
      <c r="I22" s="26" t="s">
        <v>768</v>
      </c>
      <c r="J22" s="403">
        <v>0</v>
      </c>
      <c r="K22" s="404">
        <v>0.3</v>
      </c>
      <c r="L22" s="28"/>
      <c r="M22" s="29"/>
      <c r="N22" s="30"/>
      <c r="O22" s="77" t="e">
        <f>SUM(O24+#REF!+#REF!,#REF!,#REF!,#REF!,#REF!,#REF!,#REF!,#REF!)</f>
        <v>#REF!</v>
      </c>
      <c r="P22" s="78" t="e">
        <f>SUM(P24+#REF!+#REF!,#REF!,#REF!,#REF!,#REF!,#REF!,#REF!,#REF!)</f>
        <v>#REF!</v>
      </c>
      <c r="Q22" s="78" t="e">
        <f>SUM(Q24+#REF!+#REF!,#REF!,#REF!,#REF!,#REF!,#REF!,#REF!,#REF!)</f>
        <v>#REF!</v>
      </c>
      <c r="R22" s="78" t="e">
        <f>SUM(R24+#REF!+#REF!,#REF!,#REF!,#REF!,#REF!,#REF!,#REF!,#REF!)</f>
        <v>#REF!</v>
      </c>
      <c r="S22" s="78" t="e">
        <f>SUM(S24+#REF!+#REF!,#REF!,#REF!,#REF!,#REF!,#REF!,#REF!,#REF!)</f>
        <v>#REF!</v>
      </c>
      <c r="T22" s="78" t="e">
        <f>SUM(T24+#REF!+#REF!,#REF!,#REF!,#REF!,#REF!,#REF!,#REF!,#REF!)</f>
        <v>#REF!</v>
      </c>
      <c r="U22" s="78" t="e">
        <f>SUM(U24+#REF!+#REF!,#REF!,#REF!,#REF!,#REF!,#REF!,#REF!,#REF!)</f>
        <v>#REF!</v>
      </c>
      <c r="V22" s="78" t="e">
        <f>SUM(V24+#REF!+#REF!,#REF!,#REF!,#REF!,#REF!,#REF!,#REF!,#REF!)</f>
        <v>#REF!</v>
      </c>
      <c r="W22" s="78" t="e">
        <f>SUM(W24+#REF!+#REF!,#REF!,#REF!,#REF!,#REF!,#REF!,#REF!,#REF!)</f>
        <v>#REF!</v>
      </c>
      <c r="X22" s="78" t="e">
        <f>SUM(X24+#REF!+#REF!,#REF!,#REF!,#REF!,#REF!,#REF!,#REF!,#REF!)</f>
        <v>#REF!</v>
      </c>
      <c r="Y22" s="78" t="e">
        <f>SUM(Y24+#REF!+#REF!,#REF!,#REF!,#REF!,#REF!,#REF!,#REF!,#REF!)</f>
        <v>#REF!</v>
      </c>
      <c r="Z22" s="78" t="e">
        <f>SUM(Z24+#REF!+#REF!,#REF!,#REF!,#REF!,#REF!,#REF!,#REF!,#REF!)</f>
        <v>#REF!</v>
      </c>
      <c r="AA22" s="78" t="e">
        <f>SUM(AA24+#REF!+#REF!,#REF!,#REF!,#REF!,#REF!,#REF!,#REF!,#REF!)</f>
        <v>#REF!</v>
      </c>
      <c r="AB22" s="78" t="e">
        <f>SUM(AB24+#REF!+#REF!,#REF!,#REF!,#REF!,#REF!,#REF!,#REF!,#REF!)</f>
        <v>#REF!</v>
      </c>
      <c r="AC22" s="78" t="e">
        <f>SUM(AC24+#REF!+#REF!,#REF!,#REF!,#REF!,#REF!,#REF!,#REF!,#REF!)</f>
        <v>#REF!</v>
      </c>
      <c r="AD22" s="78" t="e">
        <f>SUM(AD24+#REF!+#REF!,#REF!,#REF!,#REF!,#REF!,#REF!,#REF!,#REF!)</f>
        <v>#REF!</v>
      </c>
      <c r="AE22" s="32" t="e">
        <f>SUM(O22,Q22,S22,U22,W22,Y22,AA22,AC22)</f>
        <v>#REF!</v>
      </c>
      <c r="AF22" s="33" t="e">
        <f>SUM(P22,R22,T22,V22,X22,Z22,AB22,AD22)</f>
        <v>#REF!</v>
      </c>
      <c r="AG22" s="34" t="e">
        <f>AG24+#REF!</f>
        <v>#REF!</v>
      </c>
      <c r="AH22" s="35"/>
      <c r="AI22" s="35"/>
      <c r="AJ22" s="36"/>
    </row>
    <row r="23" spans="2:36" ht="4.5" customHeight="1" thickBot="1">
      <c r="B23" s="631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3"/>
    </row>
    <row r="24" spans="2:36" ht="108" customHeight="1" thickBot="1">
      <c r="B24" s="37" t="s">
        <v>58</v>
      </c>
      <c r="C24" s="38" t="s">
        <v>92</v>
      </c>
      <c r="D24" s="38" t="s">
        <v>59</v>
      </c>
      <c r="E24" s="38" t="s">
        <v>72</v>
      </c>
      <c r="F24" s="38" t="s">
        <v>73</v>
      </c>
      <c r="G24" s="38" t="s">
        <v>74</v>
      </c>
      <c r="H24" s="39" t="s">
        <v>104</v>
      </c>
      <c r="I24" s="40" t="s">
        <v>93</v>
      </c>
      <c r="J24" s="41"/>
      <c r="K24" s="41"/>
      <c r="L24" s="41"/>
      <c r="M24" s="41"/>
      <c r="N24" s="42"/>
      <c r="O24" s="43">
        <f>SUM(O25:O25)</f>
        <v>0</v>
      </c>
      <c r="P24" s="44">
        <f>SUM(P25:P25)</f>
        <v>0</v>
      </c>
      <c r="Q24" s="45">
        <f aca="true" t="shared" si="5" ref="Q24:AA24">SUM(Q25:Q25)</f>
        <v>0</v>
      </c>
      <c r="R24" s="44">
        <f t="shared" si="5"/>
        <v>0</v>
      </c>
      <c r="S24" s="45">
        <f t="shared" si="5"/>
        <v>0</v>
      </c>
      <c r="T24" s="44">
        <f t="shared" si="5"/>
        <v>0</v>
      </c>
      <c r="U24" s="45">
        <f t="shared" si="5"/>
        <v>0</v>
      </c>
      <c r="V24" s="44">
        <f t="shared" si="5"/>
        <v>0</v>
      </c>
      <c r="W24" s="45">
        <f t="shared" si="5"/>
        <v>0</v>
      </c>
      <c r="X24" s="44">
        <f t="shared" si="5"/>
        <v>0</v>
      </c>
      <c r="Y24" s="45">
        <f t="shared" si="5"/>
        <v>0</v>
      </c>
      <c r="Z24" s="44">
        <f t="shared" si="5"/>
        <v>0</v>
      </c>
      <c r="AA24" s="45">
        <f t="shared" si="5"/>
        <v>0</v>
      </c>
      <c r="AB24" s="44">
        <f>SUM(AB25:AB25)</f>
        <v>0</v>
      </c>
      <c r="AC24" s="45">
        <f>SUM(AC25:AC25)</f>
        <v>0</v>
      </c>
      <c r="AD24" s="44">
        <f>SUM(AD25:AD25)</f>
        <v>0</v>
      </c>
      <c r="AE24" s="45">
        <f>SUM(O24,Q24,S24,U24,W24,Y24,AA24,AC24)</f>
        <v>0</v>
      </c>
      <c r="AF24" s="44">
        <f>SUM(P24,R24,T24,V24,X24,Z24,AB24,AD24)</f>
        <v>0</v>
      </c>
      <c r="AG24" s="46">
        <f>SUM(AG25:AG25)</f>
        <v>0</v>
      </c>
      <c r="AH24" s="47"/>
      <c r="AI24" s="47"/>
      <c r="AJ24" s="48"/>
    </row>
    <row r="25" spans="2:36" ht="108" customHeight="1" thickBot="1">
      <c r="B25" s="49" t="s">
        <v>163</v>
      </c>
      <c r="C25" s="50"/>
      <c r="D25" s="51"/>
      <c r="E25" s="51"/>
      <c r="F25" s="52"/>
      <c r="G25" s="51"/>
      <c r="H25" s="53" t="s">
        <v>119</v>
      </c>
      <c r="I25" s="53" t="s">
        <v>120</v>
      </c>
      <c r="J25" s="53">
        <v>0</v>
      </c>
      <c r="K25" s="54">
        <v>1</v>
      </c>
      <c r="L25" s="55"/>
      <c r="M25" s="55"/>
      <c r="N25" s="56"/>
      <c r="O25" s="57"/>
      <c r="P25" s="58"/>
      <c r="Q25" s="59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1"/>
      <c r="AG25" s="62"/>
      <c r="AH25" s="63"/>
      <c r="AI25" s="63"/>
      <c r="AJ25" s="64"/>
    </row>
    <row r="26" spans="2:36" ht="4.5" customHeight="1" thickBot="1"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</row>
  </sheetData>
  <sheetProtection/>
  <mergeCells count="63">
    <mergeCell ref="B2:H2"/>
    <mergeCell ref="I2:N2"/>
    <mergeCell ref="O2:Q2"/>
    <mergeCell ref="R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E4:AF4"/>
    <mergeCell ref="AG4:AG5"/>
    <mergeCell ref="M4:M5"/>
    <mergeCell ref="N4:N5"/>
    <mergeCell ref="O4:P4"/>
    <mergeCell ref="Q4:R4"/>
    <mergeCell ref="S4:T4"/>
    <mergeCell ref="U4:V4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B18:AJ18"/>
    <mergeCell ref="B19:D19"/>
    <mergeCell ref="F19:N19"/>
    <mergeCell ref="O19:AF19"/>
    <mergeCell ref="AG19:AJ19"/>
    <mergeCell ref="B20:B21"/>
    <mergeCell ref="C20:H21"/>
    <mergeCell ref="I20:I21"/>
    <mergeCell ref="J20:J21"/>
    <mergeCell ref="K20:K21"/>
    <mergeCell ref="Y20:Z20"/>
    <mergeCell ref="AA20:AB20"/>
    <mergeCell ref="AC20:AD20"/>
    <mergeCell ref="AE20:AF20"/>
    <mergeCell ref="L20:L21"/>
    <mergeCell ref="M20:M21"/>
    <mergeCell ref="N20:N21"/>
    <mergeCell ref="O20:P20"/>
    <mergeCell ref="Q20:R20"/>
    <mergeCell ref="S20:T20"/>
    <mergeCell ref="B15:AJ15"/>
    <mergeCell ref="B26:AJ26"/>
    <mergeCell ref="AG20:AG21"/>
    <mergeCell ref="AH20:AH21"/>
    <mergeCell ref="AI20:AI21"/>
    <mergeCell ref="AJ20:AJ21"/>
    <mergeCell ref="C22:H22"/>
    <mergeCell ref="B23:AJ23"/>
    <mergeCell ref="U20:V20"/>
    <mergeCell ref="W20:X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Beltrán L.</dc:creator>
  <cp:keywords/>
  <dc:description/>
  <cp:lastModifiedBy>nohosala</cp:lastModifiedBy>
  <cp:lastPrinted>2013-01-11T17:46:37Z</cp:lastPrinted>
  <dcterms:created xsi:type="dcterms:W3CDTF">2012-06-04T03:15:36Z</dcterms:created>
  <dcterms:modified xsi:type="dcterms:W3CDTF">2013-04-11T23:36:43Z</dcterms:modified>
  <cp:category/>
  <cp:version/>
  <cp:contentType/>
  <cp:contentStatus/>
</cp:coreProperties>
</file>