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1760" windowHeight="5100" tabRatio="536" activeTab="0"/>
  </bookViews>
  <sheets>
    <sheet name="POAI 2012-2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<sst xmlns="http://schemas.openxmlformats.org/spreadsheetml/2006/main" count="327" uniqueCount="305">
  <si>
    <t>Responsable</t>
  </si>
  <si>
    <t>TOTAL</t>
  </si>
  <si>
    <t>DIMENSION 1.</t>
  </si>
  <si>
    <t>SECTOR 1.1</t>
  </si>
  <si>
    <t>CULTURA</t>
  </si>
  <si>
    <t>SOCIO-CULTURAL Y POBLACIONAL</t>
  </si>
  <si>
    <t>EDUCACION</t>
  </si>
  <si>
    <t>EDUCADOS GANAMOS TODOS</t>
  </si>
  <si>
    <t>EDUCACION CON CALIDAD PARA TODOS</t>
  </si>
  <si>
    <t>PROGRAMA 1.1.1</t>
  </si>
  <si>
    <t>SUPROGRAMA 1.1.1.1</t>
  </si>
  <si>
    <t>SUPROGRAMA 1.1.1.2</t>
  </si>
  <si>
    <t>EDUCACION AL 101 POR CIENTO</t>
  </si>
  <si>
    <t>SUPROGRAMA 1.1.1.3</t>
  </si>
  <si>
    <t>ACCIONES DE REFUERZO EDUCATIVO</t>
  </si>
  <si>
    <t>SECTOR 1.2</t>
  </si>
  <si>
    <t>PROGRAMA 1.2.1</t>
  </si>
  <si>
    <t>SUPROGRAMA 1.2.1.1</t>
  </si>
  <si>
    <t>PROGRAMA 1.2.2</t>
  </si>
  <si>
    <t>SALUD PARA TODOS</t>
  </si>
  <si>
    <t>ASEGURAMIENTO DILIGENTE</t>
  </si>
  <si>
    <t>SUPROGRAMA 1.2.2.1</t>
  </si>
  <si>
    <t>SECTOR 1.3</t>
  </si>
  <si>
    <t>PROGRAMA 1.3.1</t>
  </si>
  <si>
    <t>SUPROGRAMA 1.3.1.1</t>
  </si>
  <si>
    <t>UNIDOS...  CULTURAL Y ARTISTICAMENTE</t>
  </si>
  <si>
    <t>FOMENTO DE ACTIVIDADES ARTÍSTICAS Y CULTURALES</t>
  </si>
  <si>
    <t>SECTOR 1.4</t>
  </si>
  <si>
    <t>RECREACION Y DEPORTE</t>
  </si>
  <si>
    <t>JUGUEMOSLE LIMPIO AL DEPORTE</t>
  </si>
  <si>
    <t>INFRAESTRUCTURA PARA LA RECREACIÓN Y EL DEPORTE</t>
  </si>
  <si>
    <t>APROVECHAMIENTO DEL TIEMPO LIBRE</t>
  </si>
  <si>
    <t>ESCUELAS DE FORMACIÓN DEPORTIVA</t>
  </si>
  <si>
    <t>PROGRAMA 1.4.1</t>
  </si>
  <si>
    <t>SUPROGRAMA 1.4.1.1</t>
  </si>
  <si>
    <t>SUPROGRAMA 1.4.1.2</t>
  </si>
  <si>
    <t>SUPROGRAMA 1.4.1.3</t>
  </si>
  <si>
    <t>SECTOR 1.5</t>
  </si>
  <si>
    <t>POBLACION VULNERABLE</t>
  </si>
  <si>
    <t>PROGRAMA 1.5.1</t>
  </si>
  <si>
    <t>SUPROGRAMA 1.5.1.1</t>
  </si>
  <si>
    <t>TODOS A PROTEGER  A LA INFANCIA Y  A LA ADOLESCENCIA</t>
  </si>
  <si>
    <t>LA VIDA CON UN BUEN COMIENZO</t>
  </si>
  <si>
    <t>SUPROGRAMA 1.5.1.2</t>
  </si>
  <si>
    <t>PROTECCIÓN INTEGRAL  A LA INFANCIA Y ADOLESCENCIA</t>
  </si>
  <si>
    <t>UNIDOS CON LOS ADULTOS MAYORES</t>
  </si>
  <si>
    <t>PROTECCIÓN INTEGRAL PARA EL ADULTO MAYOR</t>
  </si>
  <si>
    <t>PROGRAMA 1.6.1</t>
  </si>
  <si>
    <t>SUPROGRAMA 1.6.1.1</t>
  </si>
  <si>
    <t>PROGRAMA 1.5.2</t>
  </si>
  <si>
    <t>SUPROGRAMA 1.5.2.1</t>
  </si>
  <si>
    <t>PROGRAMA 1.5.3</t>
  </si>
  <si>
    <t>SUPROGRAMA 1.5.3.1</t>
  </si>
  <si>
    <t>NO MAS VICTIMAS DE LA VIOLENCIA</t>
  </si>
  <si>
    <t>ATENCIÓN INTEGRAL A LA POBLACIÓN VICTIMA DEL CONFLICTO</t>
  </si>
  <si>
    <t>RESPETO Y GARANTÍA DE LOS DERECHOS HUMANOS</t>
  </si>
  <si>
    <t>SUPROGRAMA 1.5.3.2</t>
  </si>
  <si>
    <t>PROGRAMA 1.5.4</t>
  </si>
  <si>
    <t>SUPROGRAMA 1.5.4.1</t>
  </si>
  <si>
    <t>MUJERES CON DIGNIDAD</t>
  </si>
  <si>
    <t>EQUIDAD DE GÉNERO PARA TODOS</t>
  </si>
  <si>
    <t>SUPROGRAMA 1.5.4.2</t>
  </si>
  <si>
    <t>SUPROGRAMA 1.5.4.3</t>
  </si>
  <si>
    <t>UNIDOS CONTRA EL MALTRATO</t>
  </si>
  <si>
    <t>MUJERES UNIDAS Y EMPRENDEDORAS</t>
  </si>
  <si>
    <t>PROGRAMA 1.5.5</t>
  </si>
  <si>
    <t>SUPROGRAMA 1.5.5.1</t>
  </si>
  <si>
    <t>SUPROGRAMA 1.5.5.2</t>
  </si>
  <si>
    <t>ATENCIÓN INTEGRAL DE LA POBLACIÓN DISCAPACITADA</t>
  </si>
  <si>
    <t>INCLUSIÓN DE LA POBLACIÓN DISCAPACITADA</t>
  </si>
  <si>
    <t>PROGRAMA 1.5.6</t>
  </si>
  <si>
    <t>SUPROGRAMA 1.5.6.1</t>
  </si>
  <si>
    <t>JOVENES UNIDOS Y COMPROMETIDOS</t>
  </si>
  <si>
    <t>JÓVENES CON VISIÓN DE FUTURO</t>
  </si>
  <si>
    <t>PROGRAMA 1.5.7</t>
  </si>
  <si>
    <t>SUPROGRAMA 1.5.7.1</t>
  </si>
  <si>
    <t>GESTION INTEGRAL PARA LA SUPERACION DE LA POBREZA EXTREMA</t>
  </si>
  <si>
    <t>UNIDOS DERROTAMOS LA POBREZA EXTREMA</t>
  </si>
  <si>
    <t>SECTOR 1.6</t>
  </si>
  <si>
    <t>CONVIVENCIA Y SEGURIDAD CIUDADANA</t>
  </si>
  <si>
    <t>SEGURIDAD PARA LA VIDA</t>
  </si>
  <si>
    <t>OPERATIVIDAD DE LOS ORGANISMOS DE JUSTICIA Y SEGURIDAD</t>
  </si>
  <si>
    <t>SECTOR 1.7</t>
  </si>
  <si>
    <t>VIVIENDA</t>
  </si>
  <si>
    <t>UN TECHO DIGNO PARA TODOS</t>
  </si>
  <si>
    <t>PROGRAMA 1.7.1</t>
  </si>
  <si>
    <t>SUPROGRAMA 1.7.1.1</t>
  </si>
  <si>
    <t>MEJORAMIENTO DE VIVIENDA URBANA Y RURAL</t>
  </si>
  <si>
    <t>CONSTRUCCIÓN DE VIVIENDA DE INTERÉS SOCIAL URBANA Y RURAL</t>
  </si>
  <si>
    <t>TITULACIÓN DE PREDIOS EN VIVIENDA CONSTRUIDA</t>
  </si>
  <si>
    <t>SECTOR 1.8</t>
  </si>
  <si>
    <t>SERVICIOS PUBLICOS DOMICILIARIOS</t>
  </si>
  <si>
    <t>SERVICIOS PUBLICOS PARA TODOS</t>
  </si>
  <si>
    <t>FACIL ACCESO A LOS SERVICIOS PUBLICOS</t>
  </si>
  <si>
    <t>PROGRAMA 1.8.1</t>
  </si>
  <si>
    <t>SUPROGRAMA 1.8.1.1</t>
  </si>
  <si>
    <t>SUPROGRAMA 1.8.1.2</t>
  </si>
  <si>
    <t>OTROS SERVICIOS PUBLICOS PARA TODOS</t>
  </si>
  <si>
    <t>DIMENSION 2.</t>
  </si>
  <si>
    <t>AMBIENTAL</t>
  </si>
  <si>
    <t>MEDIO AMBIENTE</t>
  </si>
  <si>
    <t>SECTOR 2.1</t>
  </si>
  <si>
    <t>PROGRAMA 2.1.1</t>
  </si>
  <si>
    <t>SUPROGRAMA 2.1.1.1</t>
  </si>
  <si>
    <t>UN MEDIO AMBIENTE COMPLETO PARA TODOS</t>
  </si>
  <si>
    <t>MANEJO INTEGRAL DE CUENCAS HIDRICAS Y BIODIVERSIDAD</t>
  </si>
  <si>
    <t>SUPROGRAMA 2.1.1.2</t>
  </si>
  <si>
    <t>PLANIFICACION, APROVECHAMIENTO Y BUEN USO DE LOS RECURSOS NATURALES</t>
  </si>
  <si>
    <t>SUPROGRAMA 2.1.1.3</t>
  </si>
  <si>
    <t>EDUCACION AMBIENTAL</t>
  </si>
  <si>
    <t>SECTOR 2.2</t>
  </si>
  <si>
    <t>PROGRAMA 2.2.1</t>
  </si>
  <si>
    <t>SUPROGRAMA 2.2.1.1</t>
  </si>
  <si>
    <t>INFRAESTRUCTURA VIAL, DE TRANSPORTE Y MOVILIDAD</t>
  </si>
  <si>
    <t>UNIDOS ABRIMOS CAMINOS DE PROGRESO Y DESARROLLO</t>
  </si>
  <si>
    <t>PROGRAMA 2.2.2</t>
  </si>
  <si>
    <t>SUPROGRAMA 2.2.2.1</t>
  </si>
  <si>
    <t>SUPROGRAMA 2.2.2.2</t>
  </si>
  <si>
    <t>INFRAESTRUCTURA PARA LA CONVIVENCIA DE TODOS</t>
  </si>
  <si>
    <t>INFRAESTRUCTURA DEL MUNICIPIO</t>
  </si>
  <si>
    <t>PREDIOS LEGALES PARA EL MUNICIPIO</t>
  </si>
  <si>
    <t>DIMENSION 3.</t>
  </si>
  <si>
    <t>ECONOMICA</t>
  </si>
  <si>
    <t>PRODUCTIVO</t>
  </si>
  <si>
    <t>PARA QUE GANEMOS TODOS</t>
  </si>
  <si>
    <t>SECTOR 3.1</t>
  </si>
  <si>
    <t>PROGRAMA 3.1.1</t>
  </si>
  <si>
    <t>SUPROGRAMA 3.1.1.1</t>
  </si>
  <si>
    <t>TODOS PRODUCTIVOS Y COMPETITIVOS</t>
  </si>
  <si>
    <t>PROGRAMA 3.1.2</t>
  </si>
  <si>
    <t>SUPROGRAMA 3.1.2.1</t>
  </si>
  <si>
    <t>UNIDOS...  FOMENTANDO EL TURISMO</t>
  </si>
  <si>
    <t>TURISMO: NUEVA ALTERNATIVA DE DESARROLLO</t>
  </si>
  <si>
    <t>DIMENSION 4.</t>
  </si>
  <si>
    <t>INSTITUCIONAL</t>
  </si>
  <si>
    <t>SECTOR 4.1</t>
  </si>
  <si>
    <t>PROGRAMA 4.1.1</t>
  </si>
  <si>
    <t>SUPROGRAMA 4.1.1.1</t>
  </si>
  <si>
    <t>FORTALECIMIENTO Y  MODERNIZACION INSTITUCIONAL</t>
  </si>
  <si>
    <t xml:space="preserve"> INNOVACIÓN Y MODERNIZACIÓN INSTITUCIONAL Y DE APOYO A LA GESTIÓN</t>
  </si>
  <si>
    <t>FORTALECIMIENTO A LAS FINANZAS PÚBLICAS</t>
  </si>
  <si>
    <t>IMPLEMENTACIÓN DE MECANISMOS DE PLANEACIÓN</t>
  </si>
  <si>
    <t>DESARROLLO Y FORTALECIMIENTO DE COMPETENCIAS DEL TALENTO HUMANO</t>
  </si>
  <si>
    <t>EVALUACIÓN, CONTROL Y SEGUIMIENTO A LA GESTIÓN PUBLICA</t>
  </si>
  <si>
    <t>FORTALECIMIENTO DE LA COMISARIA DE FAMILIA Y LA INSPECCIÓN DE POLICÍA</t>
  </si>
  <si>
    <t>SUPROGRAMA 4.1.1.2</t>
  </si>
  <si>
    <t>SUPROGRAMA 4.1.1.3</t>
  </si>
  <si>
    <t>SUPROGRAMA 4.1.1.4</t>
  </si>
  <si>
    <t>SUPROGRAMA 4.1.1.5</t>
  </si>
  <si>
    <t>SUPROGRAMA 4.1.1.6</t>
  </si>
  <si>
    <t>POLÍTICA DE LUCHA CONTRA LA CORRUPCIÓN</t>
  </si>
  <si>
    <t>SUPROGRAMA 4.1.2.1</t>
  </si>
  <si>
    <t>PARTICIPACIÓN COMUNITARIA</t>
  </si>
  <si>
    <t>SOCIEDAD UNIDA Y PARTICIPANTE</t>
  </si>
  <si>
    <t>PROGRAMA 4.1.2</t>
  </si>
  <si>
    <t>PROGRAMA 4.1.3</t>
  </si>
  <si>
    <t>SUPROGRAMA 4.1.3.1</t>
  </si>
  <si>
    <t>FORTALECIMIENTO INSTITUCIONAL  PARA LA PREVENCION Y ATENCION DE DESASTRES</t>
  </si>
  <si>
    <t>GESTIÓN DEL RIESGO</t>
  </si>
  <si>
    <t>TODOS POR EL BIENESTAR DE LOS DISCAPACITADOS</t>
  </si>
  <si>
    <t>SUPROGRAMA 1.3.1.3</t>
  </si>
  <si>
    <t>LA SALUD PUBLICA RESPONSABILIDAD DE TODOS</t>
  </si>
  <si>
    <t>SGP Educación</t>
  </si>
  <si>
    <r>
      <t xml:space="preserve">PLAN OPERATIVO ANUAL DE INVERSIONES 2012 </t>
    </r>
    <r>
      <rPr>
        <b/>
        <sz val="8"/>
        <rFont val="Segoe Script"/>
        <family val="2"/>
      </rPr>
      <t>“Unidos Ganamos Todos”</t>
    </r>
  </si>
  <si>
    <t>Fortalecimiento Comisaria de Familia</t>
  </si>
  <si>
    <t>MUNICIPO DE CHAMEZA - CASANARE</t>
  </si>
  <si>
    <t>CODIGO SSEPI</t>
  </si>
  <si>
    <t>NOMBRE DE PROYECTO</t>
  </si>
  <si>
    <t>MEJORAMIENTO Y AMPLIACIÓN DE LA EDUCACIÓN EN EL MUNICIPIO DE CHÁMEZA CASANARE</t>
  </si>
  <si>
    <t>FORTALECIMIENTO Y ASEGURAMIENTO EN LA PRESTACIÓN DE LOS SERVICIOS Y ACCIONES DE SALUD PÚBLICA EN EL MUNICIPIO DE CHÁMEZA CASANARE.</t>
  </si>
  <si>
    <t>APOYO Y FOMENTO DE ACCIONES QUE CONLLEVEN A FORTALECER EL DESARROLLO Y LA IDENTIDAD CULTURAL EN EL MUNICIPIO DE CHÁMEZA CASANARE</t>
  </si>
  <si>
    <t>IMPLEMENTACIÓN Y FORTALECIMIENTO DE LAS PRÁCTICAS FORMATIVAS RECREATIVAS Y COMPETITIVAS DEL MUNICIPIO DE CHÁMEZA CASANARE</t>
  </si>
  <si>
    <t>APOYO EN LOS PROGRAMAS DIRIGIDOS A LA POBLACIÓN VULNERABLE DEL MUNICIPIO DE CHÁMEZA CASANARE.</t>
  </si>
  <si>
    <t>FORTALECIMIENTO A LOS PROGRAMAS Y ESTRATEGIAS DE CONVIVENCIA Y SEGURIDAD  CIUDADANA EN EL MUNICIPIO DE CHÁMEZA CASANARE</t>
  </si>
  <si>
    <t>CONSTRUCCIÓN Y MEJORAMIENTO DE VIVIENDA EN EL MUNICIPIO DE CHÁMEZA CASANARE</t>
  </si>
  <si>
    <t>DISTRIBUCIÓN EFICIENTE Y DISPONIBILIDAD OPORTUNA DE LOS SERVICIOS PÚBLICOS EN EL MUNICIPIO DE CHÁMEZA CASANARE</t>
  </si>
  <si>
    <t>CONTROL Y MANEJO DEL MEDIO AMBIENTE PARA EL DESARROLLO SOSTENIBLE DEL MUNICIPIO DE CHÁMEZA CASANARE</t>
  </si>
  <si>
    <t>CONSTRUCCIÓN AMPLIACIÓN Y MEJORAMIENTO DE LAS VÍAS DEL MUNICIPIO DE CHÁMEZA CASANARE</t>
  </si>
  <si>
    <t>CONSTRUCCIÓN, AMPLIACIÓN Y ADECUACIÓN  DEL EQUIPAMIENTO  DEL MUNICIPIO DE CHÁMEZA CASANARE.</t>
  </si>
  <si>
    <t>APOYO Y FORTALECIMIENTO A LOS PROCESOS DE TRANSFORMACIÓN E INNOVACIÓN PRODUCTIVA EN EL MUNICIPIO DE CHÁMEZA CASANARE</t>
  </si>
  <si>
    <t>FORTALECIMIENTO Y OPTIMIZACIÓN DE LA CAPACIDAD INSTITUCIONAL DEL MUNICIPIO DE CHÁMEZA CASANARE</t>
  </si>
  <si>
    <t>2311011101</t>
  </si>
  <si>
    <t>2311011102</t>
  </si>
  <si>
    <t>Fomento a la calidad Educativa</t>
  </si>
  <si>
    <t>Apoyo a las activiades pedagogicas, culturales y cientificas de las instituciones educativas</t>
  </si>
  <si>
    <t>2311061101</t>
  </si>
  <si>
    <t>2311011201</t>
  </si>
  <si>
    <t>Alimentacion Escolar</t>
  </si>
  <si>
    <t>2311011202</t>
  </si>
  <si>
    <t>Gratuidad en la Educación</t>
  </si>
  <si>
    <t>SGP ALIM. ESCOLAR</t>
  </si>
  <si>
    <t>SGP EDU. GRATUIDAD</t>
  </si>
  <si>
    <t>231111301</t>
  </si>
  <si>
    <t>Infraestructura educativa</t>
  </si>
  <si>
    <t>Fomento y apoyo a las actividades artísticas y culturales</t>
  </si>
  <si>
    <t>Día cultural de la familia Campesina</t>
  </si>
  <si>
    <t>Operatividad y funcionamiento de la Biblioteca Pública Municipal</t>
  </si>
  <si>
    <t>2311041101</t>
  </si>
  <si>
    <t>Infraestructura para la Recreación y el Deporte.</t>
  </si>
  <si>
    <t>2311041201</t>
  </si>
  <si>
    <t>Desarrollo de juegos tradicinales y de integración Campesina</t>
  </si>
  <si>
    <t>2311041202</t>
  </si>
  <si>
    <t>Apoyo, fomento y promocion de actividades deportivas</t>
  </si>
  <si>
    <t>2311091301</t>
  </si>
  <si>
    <t>2311091101</t>
  </si>
  <si>
    <t>2311041301</t>
  </si>
  <si>
    <t>Apoyo a las escuelas de Formación Deportiva</t>
  </si>
  <si>
    <t>2311111101</t>
  </si>
  <si>
    <t>Protección y atencion integral a la primera infancia</t>
  </si>
  <si>
    <t>2311111201</t>
  </si>
  <si>
    <t>Protección y Atencion integral de la infancia y la adolescencia</t>
  </si>
  <si>
    <t>Protección y atencion integral al adulto mayor</t>
  </si>
  <si>
    <t>2331021101</t>
  </si>
  <si>
    <t>2311113101</t>
  </si>
  <si>
    <t>Protección y atencion integral a la población Victima del conflicto</t>
  </si>
  <si>
    <t>Diseño, Construcción, mantenimiento y mejoramiento de la Infraestructura educativa del Municipio</t>
  </si>
  <si>
    <t>ICLD 20%</t>
  </si>
  <si>
    <t xml:space="preserve"> SALUD: “CHAMEZA UN MUNICIPIO SALUDABLE”</t>
  </si>
  <si>
    <t>LA SALUD PUBLICA UNA RESPONSABILIDAD SOCIAL</t>
  </si>
  <si>
    <t>2311071101</t>
  </si>
  <si>
    <t>Acciones de salud Publica</t>
  </si>
  <si>
    <t>SGP L.INV</t>
  </si>
  <si>
    <t>2321021101</t>
  </si>
  <si>
    <t>2311022101</t>
  </si>
  <si>
    <t>SGP SALUD PUBLICA</t>
  </si>
  <si>
    <t>2311021101</t>
  </si>
  <si>
    <t>2311021102</t>
  </si>
  <si>
    <t>2311021103</t>
  </si>
  <si>
    <t>2311021104</t>
  </si>
  <si>
    <t>2311021105</t>
  </si>
  <si>
    <t>2311021106</t>
  </si>
  <si>
    <t>Regimen subsidiado Municipio de Chameza</t>
  </si>
  <si>
    <t>Fondo de solidaridad y garantía Fosyga</t>
  </si>
  <si>
    <t>Empresa Territorial de Salud Etesa</t>
  </si>
  <si>
    <t>Cofinanciaciones a nivel Departamental</t>
  </si>
  <si>
    <t>Saldos de liquidación</t>
  </si>
  <si>
    <t>Rendimientos financieros</t>
  </si>
  <si>
    <t>SGP. R.SUB</t>
  </si>
  <si>
    <t>TOTAL POR PROYECTO</t>
  </si>
  <si>
    <t>FOSYGA</t>
  </si>
  <si>
    <t>ETESA</t>
  </si>
  <si>
    <t>DPT REGALIAS</t>
  </si>
  <si>
    <t>SGP CULTURA</t>
  </si>
  <si>
    <t>REC. ESPEC.</t>
  </si>
  <si>
    <t xml:space="preserve">OPERATIVIDAD Y FUNCINAMIENTO DE LA BIBLIOTECA PUBLICA MUNICIPAL </t>
  </si>
  <si>
    <t>SGP DEPORTE</t>
  </si>
  <si>
    <t>Capacitación y Apoyo a mujeres Emprendedoras  en el municipio</t>
  </si>
  <si>
    <t>Atención y proteccion integral de la población discapacitada en el municipio</t>
  </si>
  <si>
    <t>Particiación e Inclusion  de la poblacion desplazada en el municipio</t>
  </si>
  <si>
    <t>Atención y proteccion integral de los jovenes en el municipio</t>
  </si>
  <si>
    <t>Operatividad de la Red unidos y familias en acción</t>
  </si>
  <si>
    <t>Fondo de seguridad OP 5%</t>
  </si>
  <si>
    <t xml:space="preserve">mejoramiento de vivienda </t>
  </si>
  <si>
    <t xml:space="preserve"> Desarrollo de proyectos de construcción de vivienda de interes social</t>
  </si>
  <si>
    <t>SUPROGRAMA 1.7.1.2</t>
  </si>
  <si>
    <t>SUPROGRAMA 1.7.1.3</t>
  </si>
  <si>
    <t>Implementación, legalizción y titulación de predios en el municipio</t>
  </si>
  <si>
    <t xml:space="preserve"> Garantia de la prestacion de los servicios publicos en Agua Potable y Saneamiento Básico </t>
  </si>
  <si>
    <t>SGP APSB</t>
  </si>
  <si>
    <t>Garantia de la prestacion de los servicios publicos en Agua Potable y Saneamiento Básico</t>
  </si>
  <si>
    <t xml:space="preserve">Ampliacion y mantenimiento de las Redes Electricas del Municipio </t>
  </si>
  <si>
    <t>Ampliacion y mantenimiento de las Redes Electricas del Municipio</t>
  </si>
  <si>
    <t>DIMENSION/SECTOR/PROGRAMA/SUBPROGRAMA/NOMBRE PRESUPUESTAL</t>
  </si>
  <si>
    <t>Protección de fuentes hidricas</t>
  </si>
  <si>
    <t>Aprobechamiento de los recursos naturales</t>
  </si>
  <si>
    <t>231211301</t>
  </si>
  <si>
    <t>Fomento de la Educación ambiental en el municipio</t>
  </si>
  <si>
    <t>VÍAS PARA EL DESARROLLO Y EL PROGRESO DE TODOS</t>
  </si>
  <si>
    <t>CODIGOS Y RUBRO</t>
  </si>
  <si>
    <t>231221101</t>
  </si>
  <si>
    <t>Diseño, construcción, optimizacion y Mantenimiento de vias</t>
  </si>
  <si>
    <t>2322011101</t>
  </si>
  <si>
    <t>231221102</t>
  </si>
  <si>
    <t>construcción y Mantenimiento de caminos</t>
  </si>
  <si>
    <t>Construcción y mantenimiento de la infraestructura municipal</t>
  </si>
  <si>
    <t>2322012101</t>
  </si>
  <si>
    <t>Asistencia tecnica para el campo</t>
  </si>
  <si>
    <t>231311102</t>
  </si>
  <si>
    <t>Fortalecimiento agropecuario</t>
  </si>
  <si>
    <t>2323011101</t>
  </si>
  <si>
    <t>2323011102</t>
  </si>
  <si>
    <t>Fortalecimiento de cadenas socio-productivas</t>
  </si>
  <si>
    <t>231312101</t>
  </si>
  <si>
    <t>Fomento y desarrollo turistico en el municipio</t>
  </si>
  <si>
    <t>2323012101</t>
  </si>
  <si>
    <t>231411101</t>
  </si>
  <si>
    <t xml:space="preserve">Forlalecimiento institucional y de apoyo a la gestión </t>
  </si>
  <si>
    <t>231411201</t>
  </si>
  <si>
    <t>Fortalecimiento a las finanzas publicas</t>
  </si>
  <si>
    <t>231411301</t>
  </si>
  <si>
    <t xml:space="preserve">Apoyo Instancias de planeación municipal  </t>
  </si>
  <si>
    <t>232401101</t>
  </si>
  <si>
    <t>231411401</t>
  </si>
  <si>
    <t>Desarrollo y fortalecimiento de los mecanismos de evaluacion y seguimiento de la gestion publica</t>
  </si>
  <si>
    <t>231411501</t>
  </si>
  <si>
    <t>231412101</t>
  </si>
  <si>
    <t>Apoyo y fortalecimiento de las organizaciones comunitarias</t>
  </si>
  <si>
    <t>232402101</t>
  </si>
  <si>
    <t>231413101</t>
  </si>
  <si>
    <t>Apoyo y fortalecimiento en la prevencion y atencion de desastres y gestion del riesgo</t>
  </si>
  <si>
    <t>2334011101</t>
  </si>
  <si>
    <t>SGP 1RA INFANCIA</t>
  </si>
  <si>
    <t>SUPROGRAMA 1.3.1.2</t>
  </si>
  <si>
    <t xml:space="preserve">CONSTRUCCIÓN Y DOTACIÓN DE INFRAESTRUCTURA PARA LA CULTURA </t>
  </si>
  <si>
    <t>S.P.O.P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</si>
</sst>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Segoe Script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7"/>
      <name val="Rockwell"/>
      <family val="1"/>
    </font>
    <font>
      <b/>
      <sz val="11"/>
      <color indexed="8"/>
      <name val="Calibri"/>
      <family val="2"/>
    </font>
    <font>
      <b/>
      <sz val="11"/>
      <name val="Cambria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EF8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65" fontId="2" fillId="33" borderId="10" xfId="46" applyNumberFormat="1" applyFont="1" applyFill="1" applyBorder="1" applyAlignment="1">
      <alignment vertical="top" wrapText="1"/>
    </xf>
    <xf numFmtId="165" fontId="2" fillId="33" borderId="11" xfId="46" applyNumberFormat="1" applyFont="1" applyFill="1" applyBorder="1" applyAlignment="1">
      <alignment vertical="top" wrapText="1"/>
    </xf>
    <xf numFmtId="165" fontId="42" fillId="0" borderId="0" xfId="46" applyNumberFormat="1" applyFont="1" applyAlignment="1">
      <alignment vertical="top"/>
    </xf>
    <xf numFmtId="165" fontId="2" fillId="0" borderId="12" xfId="46" applyNumberFormat="1" applyFont="1" applyFill="1" applyBorder="1" applyAlignment="1">
      <alignment horizontal="left" vertical="top" wrapText="1"/>
    </xf>
    <xf numFmtId="165" fontId="2" fillId="0" borderId="13" xfId="46" applyNumberFormat="1" applyFont="1" applyFill="1" applyBorder="1" applyAlignment="1">
      <alignment horizontal="justify" vertical="top" wrapText="1"/>
    </xf>
    <xf numFmtId="165" fontId="2" fillId="0" borderId="13" xfId="46" applyNumberFormat="1" applyFont="1" applyFill="1" applyBorder="1" applyAlignment="1">
      <alignment horizontal="right" vertical="top" wrapText="1"/>
    </xf>
    <xf numFmtId="165" fontId="2" fillId="0" borderId="13" xfId="46" applyNumberFormat="1" applyFont="1" applyFill="1" applyBorder="1" applyAlignment="1">
      <alignment horizontal="left" vertical="top" wrapText="1"/>
    </xf>
    <xf numFmtId="165" fontId="2" fillId="34" borderId="13" xfId="46" applyNumberFormat="1" applyFont="1" applyFill="1" applyBorder="1" applyAlignment="1">
      <alignment horizontal="left" vertical="top" wrapText="1"/>
    </xf>
    <xf numFmtId="165" fontId="2" fillId="34" borderId="13" xfId="46" applyNumberFormat="1" applyFont="1" applyFill="1" applyBorder="1" applyAlignment="1">
      <alignment horizontal="justify" vertical="top" wrapText="1"/>
    </xf>
    <xf numFmtId="165" fontId="2" fillId="34" borderId="13" xfId="46" applyNumberFormat="1" applyFont="1" applyFill="1" applyBorder="1" applyAlignment="1">
      <alignment vertical="top" wrapText="1"/>
    </xf>
    <xf numFmtId="165" fontId="2" fillId="35" borderId="13" xfId="46" applyNumberFormat="1" applyFont="1" applyFill="1" applyBorder="1" applyAlignment="1">
      <alignment horizontal="left" vertical="top" wrapText="1"/>
    </xf>
    <xf numFmtId="165" fontId="2" fillId="35" borderId="13" xfId="46" applyNumberFormat="1" applyFont="1" applyFill="1" applyBorder="1" applyAlignment="1">
      <alignment horizontal="justify" vertical="top" wrapText="1"/>
    </xf>
    <xf numFmtId="165" fontId="2" fillId="35" borderId="13" xfId="46" applyNumberFormat="1" applyFont="1" applyFill="1" applyBorder="1" applyAlignment="1">
      <alignment vertical="top" wrapText="1"/>
    </xf>
    <xf numFmtId="165" fontId="43" fillId="36" borderId="13" xfId="46" applyNumberFormat="1" applyFont="1" applyFill="1" applyBorder="1" applyAlignment="1">
      <alignment vertical="top"/>
    </xf>
    <xf numFmtId="165" fontId="42" fillId="36" borderId="13" xfId="46" applyNumberFormat="1" applyFont="1" applyFill="1" applyBorder="1" applyAlignment="1">
      <alignment horizontal="justify" vertical="top"/>
    </xf>
    <xf numFmtId="165" fontId="42" fillId="36" borderId="13" xfId="46" applyNumberFormat="1" applyFont="1" applyFill="1" applyBorder="1" applyAlignment="1">
      <alignment vertical="top"/>
    </xf>
    <xf numFmtId="165" fontId="43" fillId="19" borderId="13" xfId="46" applyNumberFormat="1" applyFont="1" applyFill="1" applyBorder="1" applyAlignment="1">
      <alignment vertical="top"/>
    </xf>
    <xf numFmtId="165" fontId="42" fillId="19" borderId="13" xfId="46" applyNumberFormat="1" applyFont="1" applyFill="1" applyBorder="1" applyAlignment="1">
      <alignment horizontal="justify" vertical="top"/>
    </xf>
    <xf numFmtId="165" fontId="42" fillId="19" borderId="13" xfId="46" applyNumberFormat="1" applyFont="1" applyFill="1" applyBorder="1" applyAlignment="1">
      <alignment vertical="top"/>
    </xf>
    <xf numFmtId="165" fontId="42" fillId="0" borderId="0" xfId="46" applyNumberFormat="1" applyFont="1" applyAlignment="1">
      <alignment horizontal="justify" vertical="top"/>
    </xf>
    <xf numFmtId="165" fontId="44" fillId="0" borderId="0" xfId="46" applyNumberFormat="1" applyFont="1" applyAlignment="1">
      <alignment vertical="top"/>
    </xf>
    <xf numFmtId="165" fontId="2" fillId="0" borderId="12" xfId="46" applyNumberFormat="1" applyFont="1" applyFill="1" applyBorder="1" applyAlignment="1">
      <alignment horizontal="left" vertical="top" wrapText="1"/>
    </xf>
    <xf numFmtId="165" fontId="42" fillId="0" borderId="0" xfId="46" applyNumberFormat="1" applyFont="1" applyAlignment="1">
      <alignment vertical="center"/>
    </xf>
    <xf numFmtId="165" fontId="2" fillId="0" borderId="14" xfId="46" applyNumberFormat="1" applyFont="1" applyFill="1" applyBorder="1" applyAlignment="1">
      <alignment vertical="center" wrapText="1"/>
    </xf>
    <xf numFmtId="165" fontId="2" fillId="0" borderId="15" xfId="46" applyNumberFormat="1" applyFont="1" applyFill="1" applyBorder="1" applyAlignment="1">
      <alignment vertical="center" wrapText="1"/>
    </xf>
    <xf numFmtId="165" fontId="2" fillId="35" borderId="13" xfId="46" applyNumberFormat="1" applyFont="1" applyFill="1" applyBorder="1" applyAlignment="1">
      <alignment horizontal="left" vertical="center" wrapText="1"/>
    </xf>
    <xf numFmtId="165" fontId="2" fillId="35" borderId="13" xfId="46" applyNumberFormat="1" applyFont="1" applyFill="1" applyBorder="1" applyAlignment="1">
      <alignment horizontal="justify" vertical="center" wrapText="1"/>
    </xf>
    <xf numFmtId="165" fontId="2" fillId="35" borderId="13" xfId="46" applyNumberFormat="1" applyFont="1" applyFill="1" applyBorder="1" applyAlignment="1">
      <alignment vertical="center" wrapText="1"/>
    </xf>
    <xf numFmtId="165" fontId="43" fillId="37" borderId="13" xfId="46" applyNumberFormat="1" applyFont="1" applyFill="1" applyBorder="1" applyAlignment="1">
      <alignment vertical="top"/>
    </xf>
    <xf numFmtId="165" fontId="42" fillId="37" borderId="13" xfId="46" applyNumberFormat="1" applyFont="1" applyFill="1" applyBorder="1" applyAlignment="1">
      <alignment horizontal="justify" vertical="top"/>
    </xf>
    <xf numFmtId="165" fontId="42" fillId="37" borderId="13" xfId="46" applyNumberFormat="1" applyFont="1" applyFill="1" applyBorder="1" applyAlignment="1">
      <alignment vertical="top"/>
    </xf>
    <xf numFmtId="165" fontId="42" fillId="37" borderId="0" xfId="46" applyNumberFormat="1" applyFont="1" applyFill="1" applyAlignment="1">
      <alignment vertical="top"/>
    </xf>
    <xf numFmtId="166" fontId="7" fillId="37" borderId="16" xfId="0" applyNumberFormat="1" applyFont="1" applyFill="1" applyBorder="1" applyAlignment="1" applyProtection="1">
      <alignment horizontal="justify" vertical="center" wrapText="1"/>
      <protection locked="0"/>
    </xf>
    <xf numFmtId="165" fontId="42" fillId="38" borderId="13" xfId="46" applyNumberFormat="1" applyFont="1" applyFill="1" applyBorder="1" applyAlignment="1">
      <alignment vertical="top"/>
    </xf>
    <xf numFmtId="165" fontId="43" fillId="38" borderId="13" xfId="46" applyNumberFormat="1" applyFont="1" applyFill="1" applyBorder="1" applyAlignment="1">
      <alignment vertical="top"/>
    </xf>
    <xf numFmtId="165" fontId="42" fillId="38" borderId="13" xfId="46" applyNumberFormat="1" applyFont="1" applyFill="1" applyBorder="1" applyAlignment="1">
      <alignment horizontal="justify" vertical="top"/>
    </xf>
    <xf numFmtId="165" fontId="42" fillId="38" borderId="0" xfId="46" applyNumberFormat="1" applyFont="1" applyFill="1" applyAlignment="1">
      <alignment vertical="top"/>
    </xf>
    <xf numFmtId="165" fontId="43" fillId="38" borderId="13" xfId="46" applyNumberFormat="1" applyFont="1" applyFill="1" applyBorder="1" applyAlignment="1">
      <alignment horizontal="justify" vertical="top"/>
    </xf>
    <xf numFmtId="1" fontId="43" fillId="38" borderId="13" xfId="46" applyNumberFormat="1" applyFont="1" applyFill="1" applyBorder="1" applyAlignment="1">
      <alignment horizontal="left" vertical="top"/>
    </xf>
    <xf numFmtId="165" fontId="2" fillId="11" borderId="13" xfId="46" applyNumberFormat="1" applyFont="1" applyFill="1" applyBorder="1" applyAlignment="1">
      <alignment horizontal="center" vertical="center" wrapText="1"/>
    </xf>
    <xf numFmtId="165" fontId="2" fillId="0" borderId="17" xfId="46" applyNumberFormat="1" applyFont="1" applyFill="1" applyBorder="1" applyAlignment="1">
      <alignment horizontal="center" vertical="center" wrapText="1"/>
    </xf>
    <xf numFmtId="1" fontId="43" fillId="37" borderId="13" xfId="46" applyNumberFormat="1" applyFont="1" applyFill="1" applyBorder="1" applyAlignment="1">
      <alignment horizontal="left" vertical="top"/>
    </xf>
    <xf numFmtId="165" fontId="42" fillId="38" borderId="13" xfId="46" applyNumberFormat="1" applyFont="1" applyFill="1" applyBorder="1" applyAlignment="1">
      <alignment horizontal="justify" vertical="center"/>
    </xf>
    <xf numFmtId="165" fontId="42" fillId="38" borderId="13" xfId="46" applyNumberFormat="1" applyFont="1" applyFill="1" applyBorder="1" applyAlignment="1">
      <alignment vertical="center"/>
    </xf>
    <xf numFmtId="165" fontId="42" fillId="38" borderId="0" xfId="46" applyNumberFormat="1" applyFont="1" applyFill="1" applyAlignment="1">
      <alignment vertical="center"/>
    </xf>
    <xf numFmtId="165" fontId="41" fillId="0" borderId="0" xfId="46" applyNumberFormat="1" applyFont="1" applyAlignment="1">
      <alignment vertical="top"/>
    </xf>
    <xf numFmtId="165" fontId="10" fillId="0" borderId="12" xfId="46" applyNumberFormat="1" applyFont="1" applyFill="1" applyBorder="1" applyAlignment="1">
      <alignment horizontal="left" vertical="top" wrapText="1"/>
    </xf>
    <xf numFmtId="165" fontId="10" fillId="34" borderId="13" xfId="46" applyNumberFormat="1" applyFont="1" applyFill="1" applyBorder="1" applyAlignment="1">
      <alignment horizontal="left" vertical="top" wrapText="1"/>
    </xf>
    <xf numFmtId="1" fontId="9" fillId="35" borderId="15" xfId="46" applyNumberFormat="1" applyFont="1" applyFill="1" applyBorder="1" applyAlignment="1">
      <alignment vertical="center" textRotation="90" wrapText="1"/>
    </xf>
    <xf numFmtId="165" fontId="0" fillId="0" borderId="0" xfId="46" applyNumberFormat="1" applyFont="1" applyAlignment="1">
      <alignment vertical="top"/>
    </xf>
    <xf numFmtId="165" fontId="42" fillId="0" borderId="0" xfId="46" applyNumberFormat="1" applyFont="1" applyFill="1" applyAlignment="1">
      <alignment vertical="top"/>
    </xf>
    <xf numFmtId="165" fontId="42" fillId="0" borderId="0" xfId="46" applyNumberFormat="1" applyFont="1" applyFill="1" applyAlignment="1">
      <alignment vertical="center"/>
    </xf>
    <xf numFmtId="165" fontId="2" fillId="19" borderId="13" xfId="46" applyNumberFormat="1" applyFont="1" applyFill="1" applyBorder="1" applyAlignment="1">
      <alignment horizontal="right" vertical="top" wrapText="1"/>
    </xf>
    <xf numFmtId="165" fontId="2" fillId="19" borderId="13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horizontal="center" vertical="center" wrapText="1"/>
    </xf>
    <xf numFmtId="165" fontId="42" fillId="36" borderId="15" xfId="46" applyNumberFormat="1" applyFont="1" applyFill="1" applyBorder="1" applyAlignment="1">
      <alignment horizontal="center" vertical="center"/>
    </xf>
    <xf numFmtId="165" fontId="42" fillId="36" borderId="18" xfId="46" applyNumberFormat="1" applyFont="1" applyFill="1" applyBorder="1" applyAlignment="1">
      <alignment horizontal="center" vertical="center"/>
    </xf>
    <xf numFmtId="165" fontId="42" fillId="36" borderId="12" xfId="46" applyNumberFormat="1" applyFont="1" applyFill="1" applyBorder="1" applyAlignment="1">
      <alignment horizontal="center" vertical="center"/>
    </xf>
    <xf numFmtId="1" fontId="9" fillId="35" borderId="15" xfId="46" applyNumberFormat="1" applyFont="1" applyFill="1" applyBorder="1" applyAlignment="1">
      <alignment horizontal="center" vertical="center" textRotation="90" wrapText="1"/>
    </xf>
    <xf numFmtId="1" fontId="9" fillId="35" borderId="18" xfId="46" applyNumberFormat="1" applyFont="1" applyFill="1" applyBorder="1" applyAlignment="1">
      <alignment horizontal="center" vertical="center" textRotation="90" wrapText="1"/>
    </xf>
    <xf numFmtId="165" fontId="43" fillId="36" borderId="15" xfId="46" applyNumberFormat="1" applyFont="1" applyFill="1" applyBorder="1" applyAlignment="1">
      <alignment horizontal="justify" vertical="center" wrapText="1"/>
    </xf>
    <xf numFmtId="165" fontId="43" fillId="36" borderId="18" xfId="46" applyNumberFormat="1" applyFont="1" applyFill="1" applyBorder="1" applyAlignment="1">
      <alignment horizontal="justify" vertical="center" wrapText="1"/>
    </xf>
    <xf numFmtId="1" fontId="9" fillId="35" borderId="12" xfId="46" applyNumberFormat="1" applyFont="1" applyFill="1" applyBorder="1" applyAlignment="1">
      <alignment horizontal="center" vertical="center" textRotation="90" wrapText="1"/>
    </xf>
    <xf numFmtId="1" fontId="9" fillId="35" borderId="13" xfId="46" applyNumberFormat="1" applyFont="1" applyFill="1" applyBorder="1" applyAlignment="1">
      <alignment horizontal="center" vertical="center" textRotation="90" wrapText="1"/>
    </xf>
    <xf numFmtId="165" fontId="43" fillId="36" borderId="12" xfId="46" applyNumberFormat="1" applyFont="1" applyFill="1" applyBorder="1" applyAlignment="1">
      <alignment horizontal="justify" vertical="center" wrapText="1"/>
    </xf>
    <xf numFmtId="165" fontId="2" fillId="33" borderId="19" xfId="46" applyNumberFormat="1" applyFont="1" applyFill="1" applyBorder="1" applyAlignment="1">
      <alignment vertical="center" wrapText="1"/>
    </xf>
    <xf numFmtId="165" fontId="2" fillId="33" borderId="10" xfId="46" applyNumberFormat="1" applyFont="1" applyFill="1" applyBorder="1" applyAlignment="1">
      <alignment vertical="center" wrapText="1"/>
    </xf>
    <xf numFmtId="165" fontId="2" fillId="0" borderId="10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2"/>
  <sheetViews>
    <sheetView tabSelected="1" zoomScalePageLayoutView="0" workbookViewId="0" topLeftCell="A2">
      <pane ySplit="4" topLeftCell="A6" activePane="bottomLeft" state="frozen"/>
      <selection pane="topLeft" activeCell="C2" sqref="C2"/>
      <selection pane="bottomLeft" activeCell="O61" sqref="O61"/>
    </sheetView>
  </sheetViews>
  <sheetFormatPr defaultColWidth="11.421875" defaultRowHeight="15"/>
  <cols>
    <col min="1" max="1" width="9.140625" style="50" customWidth="1"/>
    <col min="2" max="2" width="23.00390625" style="3" customWidth="1"/>
    <col min="3" max="3" width="18.140625" style="3" customWidth="1"/>
    <col min="4" max="4" width="47.8515625" style="20" customWidth="1"/>
    <col min="5" max="5" width="15.7109375" style="3" bestFit="1" customWidth="1"/>
    <col min="6" max="6" width="12.8515625" style="3" bestFit="1" customWidth="1"/>
    <col min="7" max="7" width="14.421875" style="3" bestFit="1" customWidth="1"/>
    <col min="8" max="11" width="14.421875" style="3" customWidth="1"/>
    <col min="12" max="12" width="15.28125" style="3" customWidth="1"/>
    <col min="13" max="13" width="15.140625" style="3" bestFit="1" customWidth="1"/>
    <col min="14" max="14" width="13.421875" style="3" bestFit="1" customWidth="1"/>
    <col min="15" max="15" width="13.00390625" style="3" bestFit="1" customWidth="1"/>
    <col min="16" max="16" width="13.00390625" style="3" customWidth="1"/>
    <col min="17" max="21" width="13.8515625" style="3" customWidth="1"/>
    <col min="22" max="22" width="13.7109375" style="3" customWidth="1"/>
    <col min="23" max="62" width="11.421875" style="51" customWidth="1"/>
    <col min="63" max="16384" width="11.421875" style="3" customWidth="1"/>
  </cols>
  <sheetData>
    <row r="1" spans="1:3" ht="18.75" customHeight="1" hidden="1">
      <c r="A1" s="46"/>
      <c r="B1" s="21"/>
      <c r="C1" s="21" t="s">
        <v>165</v>
      </c>
    </row>
    <row r="2" spans="1:22" ht="21" customHeight="1">
      <c r="A2" s="66" t="s">
        <v>163</v>
      </c>
      <c r="B2" s="67"/>
      <c r="C2" s="67"/>
      <c r="D2" s="67"/>
      <c r="E2" s="67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62" s="23" customFormat="1" ht="25.5" customHeight="1">
      <c r="A3" s="25"/>
      <c r="B3" s="25"/>
      <c r="C3" s="25"/>
      <c r="D3" s="25"/>
      <c r="E3" s="2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41"/>
      <c r="V3" s="25" t="s">
        <v>0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1:62" s="23" customFormat="1" ht="40.5" customHeight="1">
      <c r="A4" s="40" t="s">
        <v>166</v>
      </c>
      <c r="B4" s="40" t="s">
        <v>167</v>
      </c>
      <c r="C4" s="40" t="s">
        <v>268</v>
      </c>
      <c r="D4" s="40" t="s">
        <v>262</v>
      </c>
      <c r="E4" s="54" t="s">
        <v>1</v>
      </c>
      <c r="F4" s="40" t="s">
        <v>162</v>
      </c>
      <c r="G4" s="40" t="s">
        <v>258</v>
      </c>
      <c r="H4" s="40" t="s">
        <v>224</v>
      </c>
      <c r="I4" s="40" t="s">
        <v>239</v>
      </c>
      <c r="J4" s="40" t="s">
        <v>240</v>
      </c>
      <c r="K4" s="40" t="s">
        <v>237</v>
      </c>
      <c r="L4" s="40" t="s">
        <v>241</v>
      </c>
      <c r="M4" s="40" t="s">
        <v>221</v>
      </c>
      <c r="N4" s="40" t="s">
        <v>245</v>
      </c>
      <c r="O4" s="40" t="s">
        <v>242</v>
      </c>
      <c r="P4" s="40" t="s">
        <v>216</v>
      </c>
      <c r="Q4" s="40" t="s">
        <v>190</v>
      </c>
      <c r="R4" s="40" t="s">
        <v>191</v>
      </c>
      <c r="S4" s="40" t="s">
        <v>301</v>
      </c>
      <c r="T4" s="40" t="s">
        <v>243</v>
      </c>
      <c r="U4" s="54" t="s">
        <v>238</v>
      </c>
      <c r="V4" s="55" t="s">
        <v>304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</row>
    <row r="5" spans="1:22" ht="14.25">
      <c r="A5" s="47"/>
      <c r="B5" s="22"/>
      <c r="C5" s="4" t="s">
        <v>1</v>
      </c>
      <c r="D5" s="5"/>
      <c r="E5" s="6">
        <f aca="true" t="shared" si="0" ref="E5:E19">SUM(F5:T5)</f>
        <v>2185115557</v>
      </c>
      <c r="F5" s="6">
        <f aca="true" t="shared" si="1" ref="F5:T5">+F6+F107+F127+F139</f>
        <v>61024556</v>
      </c>
      <c r="G5" s="6">
        <f t="shared" si="1"/>
        <v>148679196</v>
      </c>
      <c r="H5" s="6">
        <f t="shared" si="1"/>
        <v>29681109</v>
      </c>
      <c r="I5" s="6">
        <f t="shared" si="1"/>
        <v>215350037</v>
      </c>
      <c r="J5" s="6">
        <f t="shared" si="1"/>
        <v>1500000</v>
      </c>
      <c r="K5" s="6">
        <f t="shared" si="1"/>
        <v>252440463</v>
      </c>
      <c r="L5" s="6">
        <f t="shared" si="1"/>
        <v>79457141</v>
      </c>
      <c r="M5" s="6">
        <f t="shared" si="1"/>
        <v>936464357</v>
      </c>
      <c r="N5" s="6">
        <f t="shared" si="1"/>
        <v>54208630</v>
      </c>
      <c r="O5" s="6">
        <f t="shared" si="1"/>
        <v>40656473</v>
      </c>
      <c r="P5" s="6">
        <f t="shared" si="1"/>
        <v>257435127</v>
      </c>
      <c r="Q5" s="6">
        <f t="shared" si="1"/>
        <v>10427746</v>
      </c>
      <c r="R5" s="6">
        <f t="shared" si="1"/>
        <v>32746000</v>
      </c>
      <c r="S5" s="6">
        <f t="shared" si="1"/>
        <v>5044722</v>
      </c>
      <c r="T5" s="6">
        <f t="shared" si="1"/>
        <v>60000000</v>
      </c>
      <c r="U5" s="53">
        <f>U8+U20+U34+U44+U56+U87+U91+U100+U109+U117+U129+U141</f>
        <v>2185115557</v>
      </c>
      <c r="V5" s="7"/>
    </row>
    <row r="6" spans="1:22" ht="14.25">
      <c r="A6" s="48"/>
      <c r="B6" s="8"/>
      <c r="C6" s="8" t="s">
        <v>2</v>
      </c>
      <c r="D6" s="9" t="s">
        <v>5</v>
      </c>
      <c r="E6" s="10">
        <f t="shared" si="0"/>
        <v>1413852372</v>
      </c>
      <c r="F6" s="10">
        <f aca="true" t="shared" si="2" ref="F6:T6">+F7+F19+F33+F43+F55+F86+F90+F99</f>
        <v>61024556</v>
      </c>
      <c r="G6" s="10">
        <f t="shared" si="2"/>
        <v>148679196</v>
      </c>
      <c r="H6" s="10">
        <f t="shared" si="2"/>
        <v>29681109</v>
      </c>
      <c r="I6" s="10">
        <f t="shared" si="2"/>
        <v>215350037</v>
      </c>
      <c r="J6" s="10">
        <f t="shared" si="2"/>
        <v>1500000</v>
      </c>
      <c r="K6" s="10">
        <f t="shared" si="2"/>
        <v>252440463</v>
      </c>
      <c r="L6" s="10">
        <f t="shared" si="2"/>
        <v>79457141</v>
      </c>
      <c r="M6" s="10">
        <f t="shared" si="2"/>
        <v>340420172</v>
      </c>
      <c r="N6" s="10">
        <f t="shared" si="2"/>
        <v>54208630</v>
      </c>
      <c r="O6" s="10">
        <f t="shared" si="2"/>
        <v>40656473</v>
      </c>
      <c r="P6" s="10">
        <f t="shared" si="2"/>
        <v>84216127</v>
      </c>
      <c r="Q6" s="10">
        <f t="shared" si="2"/>
        <v>10427746</v>
      </c>
      <c r="R6" s="10">
        <f t="shared" si="2"/>
        <v>32746000</v>
      </c>
      <c r="S6" s="10">
        <f t="shared" si="2"/>
        <v>5044722</v>
      </c>
      <c r="T6" s="10">
        <f t="shared" si="2"/>
        <v>58000000</v>
      </c>
      <c r="U6" s="10"/>
      <c r="V6" s="8"/>
    </row>
    <row r="7" spans="1:22" ht="11.25" customHeight="1">
      <c r="A7" s="59">
        <v>2012850150012</v>
      </c>
      <c r="B7" s="11"/>
      <c r="C7" s="11" t="s">
        <v>3</v>
      </c>
      <c r="D7" s="12" t="s">
        <v>6</v>
      </c>
      <c r="E7" s="13">
        <f t="shared" si="0"/>
        <v>104198302</v>
      </c>
      <c r="F7" s="13">
        <f>F8</f>
        <v>61024556</v>
      </c>
      <c r="G7" s="13">
        <f aca="true" t="shared" si="3" ref="G7:T7">G8</f>
        <v>0</v>
      </c>
      <c r="H7" s="13">
        <f t="shared" si="3"/>
        <v>0</v>
      </c>
      <c r="I7" s="13">
        <f t="shared" si="3"/>
        <v>0</v>
      </c>
      <c r="J7" s="13">
        <f t="shared" si="3"/>
        <v>0</v>
      </c>
      <c r="K7" s="13">
        <f t="shared" si="3"/>
        <v>0</v>
      </c>
      <c r="L7" s="13">
        <f t="shared" si="3"/>
        <v>0</v>
      </c>
      <c r="M7" s="13">
        <f t="shared" si="3"/>
        <v>0</v>
      </c>
      <c r="N7" s="13">
        <f t="shared" si="3"/>
        <v>0</v>
      </c>
      <c r="O7" s="13">
        <f t="shared" si="3"/>
        <v>0</v>
      </c>
      <c r="P7" s="13">
        <f t="shared" si="3"/>
        <v>0</v>
      </c>
      <c r="Q7" s="13">
        <f t="shared" si="3"/>
        <v>10427746</v>
      </c>
      <c r="R7" s="13">
        <f t="shared" si="3"/>
        <v>32746000</v>
      </c>
      <c r="S7" s="13">
        <f t="shared" si="3"/>
        <v>0</v>
      </c>
      <c r="T7" s="13">
        <f t="shared" si="3"/>
        <v>0</v>
      </c>
      <c r="U7" s="13"/>
      <c r="V7" s="11"/>
    </row>
    <row r="8" spans="1:22" ht="11.25" customHeight="1">
      <c r="A8" s="60"/>
      <c r="B8" s="61" t="s">
        <v>168</v>
      </c>
      <c r="C8" s="14" t="s">
        <v>9</v>
      </c>
      <c r="D8" s="15" t="s">
        <v>7</v>
      </c>
      <c r="E8" s="16">
        <f t="shared" si="0"/>
        <v>104198302</v>
      </c>
      <c r="F8" s="16">
        <f>F9+F13+F16</f>
        <v>61024556</v>
      </c>
      <c r="G8" s="16">
        <f aca="true" t="shared" si="4" ref="G8:T8">G9+G13+G16</f>
        <v>0</v>
      </c>
      <c r="H8" s="16">
        <f t="shared" si="4"/>
        <v>0</v>
      </c>
      <c r="I8" s="16">
        <f t="shared" si="4"/>
        <v>0</v>
      </c>
      <c r="J8" s="16">
        <f t="shared" si="4"/>
        <v>0</v>
      </c>
      <c r="K8" s="16">
        <f t="shared" si="4"/>
        <v>0</v>
      </c>
      <c r="L8" s="16">
        <f t="shared" si="4"/>
        <v>0</v>
      </c>
      <c r="M8" s="16">
        <f t="shared" si="4"/>
        <v>0</v>
      </c>
      <c r="N8" s="16">
        <f t="shared" si="4"/>
        <v>0</v>
      </c>
      <c r="O8" s="16">
        <f t="shared" si="4"/>
        <v>0</v>
      </c>
      <c r="P8" s="16">
        <f t="shared" si="4"/>
        <v>0</v>
      </c>
      <c r="Q8" s="16">
        <f t="shared" si="4"/>
        <v>10427746</v>
      </c>
      <c r="R8" s="16">
        <f t="shared" si="4"/>
        <v>32746000</v>
      </c>
      <c r="S8" s="16">
        <f t="shared" si="4"/>
        <v>0</v>
      </c>
      <c r="T8" s="16">
        <f t="shared" si="4"/>
        <v>0</v>
      </c>
      <c r="U8" s="56">
        <f>E7</f>
        <v>104198302</v>
      </c>
      <c r="V8" s="16"/>
    </row>
    <row r="9" spans="1:22" ht="11.25">
      <c r="A9" s="60"/>
      <c r="B9" s="62"/>
      <c r="C9" s="17" t="s">
        <v>10</v>
      </c>
      <c r="D9" s="18" t="s">
        <v>8</v>
      </c>
      <c r="E9" s="19">
        <f t="shared" si="0"/>
        <v>31024556</v>
      </c>
      <c r="F9" s="19">
        <f aca="true" t="shared" si="5" ref="F9:T9">SUM(F10:F12)</f>
        <v>31024556</v>
      </c>
      <c r="G9" s="19">
        <f t="shared" si="5"/>
        <v>0</v>
      </c>
      <c r="H9" s="19">
        <f t="shared" si="5"/>
        <v>0</v>
      </c>
      <c r="I9" s="19">
        <f t="shared" si="5"/>
        <v>0</v>
      </c>
      <c r="J9" s="19">
        <f t="shared" si="5"/>
        <v>0</v>
      </c>
      <c r="K9" s="19">
        <f t="shared" si="5"/>
        <v>0</v>
      </c>
      <c r="L9" s="19">
        <f t="shared" si="5"/>
        <v>0</v>
      </c>
      <c r="M9" s="19">
        <f t="shared" si="5"/>
        <v>0</v>
      </c>
      <c r="N9" s="19">
        <f t="shared" si="5"/>
        <v>0</v>
      </c>
      <c r="O9" s="19">
        <f t="shared" si="5"/>
        <v>0</v>
      </c>
      <c r="P9" s="19">
        <f t="shared" si="5"/>
        <v>0</v>
      </c>
      <c r="Q9" s="19">
        <f t="shared" si="5"/>
        <v>0</v>
      </c>
      <c r="R9" s="19">
        <f t="shared" si="5"/>
        <v>0</v>
      </c>
      <c r="S9" s="19">
        <f t="shared" si="5"/>
        <v>0</v>
      </c>
      <c r="T9" s="19">
        <f t="shared" si="5"/>
        <v>0</v>
      </c>
      <c r="U9" s="57"/>
      <c r="V9" s="19"/>
    </row>
    <row r="10" spans="1:62" s="37" customFormat="1" ht="11.25">
      <c r="A10" s="60"/>
      <c r="B10" s="62"/>
      <c r="C10" s="35" t="s">
        <v>181</v>
      </c>
      <c r="D10" s="36" t="s">
        <v>183</v>
      </c>
      <c r="E10" s="36">
        <f t="shared" si="0"/>
        <v>20000000</v>
      </c>
      <c r="F10" s="34">
        <v>20000000</v>
      </c>
      <c r="G10" s="34">
        <v>0</v>
      </c>
      <c r="H10" s="34"/>
      <c r="I10" s="34"/>
      <c r="J10" s="34"/>
      <c r="K10" s="34"/>
      <c r="L10" s="34"/>
      <c r="M10" s="34">
        <v>0</v>
      </c>
      <c r="N10" s="34">
        <v>0</v>
      </c>
      <c r="O10" s="34">
        <v>0</v>
      </c>
      <c r="P10" s="34">
        <v>0</v>
      </c>
      <c r="Q10" s="34"/>
      <c r="R10" s="34"/>
      <c r="S10" s="34"/>
      <c r="T10" s="34"/>
      <c r="U10" s="57"/>
      <c r="V10" s="34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</row>
    <row r="11" spans="1:62" s="37" customFormat="1" ht="22.5">
      <c r="A11" s="60"/>
      <c r="B11" s="62"/>
      <c r="C11" s="35" t="s">
        <v>182</v>
      </c>
      <c r="D11" s="36" t="s">
        <v>184</v>
      </c>
      <c r="E11" s="36">
        <f t="shared" si="0"/>
        <v>11024556</v>
      </c>
      <c r="F11" s="34">
        <v>11024556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57"/>
      <c r="V11" s="34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</row>
    <row r="12" spans="1:62" s="37" customFormat="1" ht="11.25">
      <c r="A12" s="60"/>
      <c r="B12" s="62"/>
      <c r="C12" s="38" t="s">
        <v>185</v>
      </c>
      <c r="D12" s="36" t="s">
        <v>183</v>
      </c>
      <c r="E12" s="34">
        <f t="shared" si="0"/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/>
      <c r="U12" s="57"/>
      <c r="V12" s="34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22" ht="11.25">
      <c r="A13" s="60"/>
      <c r="B13" s="62"/>
      <c r="C13" s="17" t="s">
        <v>11</v>
      </c>
      <c r="D13" s="18" t="s">
        <v>12</v>
      </c>
      <c r="E13" s="19">
        <f t="shared" si="0"/>
        <v>43173746</v>
      </c>
      <c r="F13" s="19">
        <f>SUM(F14:F15)</f>
        <v>0</v>
      </c>
      <c r="G13" s="19">
        <f aca="true" t="shared" si="6" ref="G13:T13">SUM(G14:G15)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0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10427746</v>
      </c>
      <c r="R13" s="19">
        <f t="shared" si="6"/>
        <v>32746000</v>
      </c>
      <c r="S13" s="19">
        <f t="shared" si="6"/>
        <v>0</v>
      </c>
      <c r="T13" s="19">
        <f t="shared" si="6"/>
        <v>0</v>
      </c>
      <c r="U13" s="57"/>
      <c r="V13" s="19"/>
    </row>
    <row r="14" spans="1:62" s="32" customFormat="1" ht="11.25">
      <c r="A14" s="60"/>
      <c r="B14" s="62"/>
      <c r="C14" s="29" t="s">
        <v>186</v>
      </c>
      <c r="D14" s="30" t="s">
        <v>187</v>
      </c>
      <c r="E14" s="30">
        <f t="shared" si="0"/>
        <v>10427746</v>
      </c>
      <c r="F14" s="31">
        <v>0</v>
      </c>
      <c r="G14" s="31">
        <v>0</v>
      </c>
      <c r="H14" s="31"/>
      <c r="I14" s="31"/>
      <c r="J14" s="31"/>
      <c r="K14" s="31"/>
      <c r="L14" s="31"/>
      <c r="M14" s="31">
        <v>0</v>
      </c>
      <c r="N14" s="31">
        <v>0</v>
      </c>
      <c r="O14" s="31">
        <v>0</v>
      </c>
      <c r="P14" s="31">
        <v>0</v>
      </c>
      <c r="Q14" s="31">
        <v>10427746</v>
      </c>
      <c r="R14" s="31"/>
      <c r="S14" s="34">
        <v>0</v>
      </c>
      <c r="T14" s="34">
        <v>0</v>
      </c>
      <c r="U14" s="57"/>
      <c r="V14" s="3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s="37" customFormat="1" ht="11.25">
      <c r="A15" s="60"/>
      <c r="B15" s="62"/>
      <c r="C15" s="35" t="s">
        <v>188</v>
      </c>
      <c r="D15" s="36" t="s">
        <v>189</v>
      </c>
      <c r="E15" s="36">
        <f t="shared" si="0"/>
        <v>32746000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/>
      <c r="R15" s="34">
        <v>32746000</v>
      </c>
      <c r="S15" s="34">
        <v>0</v>
      </c>
      <c r="T15" s="34">
        <v>0</v>
      </c>
      <c r="U15" s="57"/>
      <c r="V15" s="3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</row>
    <row r="16" spans="1:22" ht="11.25">
      <c r="A16" s="60"/>
      <c r="B16" s="62"/>
      <c r="C16" s="17" t="s">
        <v>13</v>
      </c>
      <c r="D16" s="18" t="s">
        <v>14</v>
      </c>
      <c r="E16" s="19">
        <f t="shared" si="0"/>
        <v>30000000</v>
      </c>
      <c r="F16" s="19">
        <f>SUM(F17:F18)</f>
        <v>30000000</v>
      </c>
      <c r="G16" s="19">
        <f aca="true" t="shared" si="7" ref="G16:T16">SUM(G17:G18)</f>
        <v>0</v>
      </c>
      <c r="H16" s="19">
        <f t="shared" si="7"/>
        <v>0</v>
      </c>
      <c r="I16" s="19">
        <f t="shared" si="7"/>
        <v>0</v>
      </c>
      <c r="J16" s="19">
        <f t="shared" si="7"/>
        <v>0</v>
      </c>
      <c r="K16" s="19">
        <f t="shared" si="7"/>
        <v>0</v>
      </c>
      <c r="L16" s="19">
        <f t="shared" si="7"/>
        <v>0</v>
      </c>
      <c r="M16" s="19">
        <f t="shared" si="7"/>
        <v>0</v>
      </c>
      <c r="N16" s="19">
        <f t="shared" si="7"/>
        <v>0</v>
      </c>
      <c r="O16" s="19">
        <f t="shared" si="7"/>
        <v>0</v>
      </c>
      <c r="P16" s="19">
        <f t="shared" si="7"/>
        <v>0</v>
      </c>
      <c r="Q16" s="19">
        <f t="shared" si="7"/>
        <v>0</v>
      </c>
      <c r="R16" s="19">
        <f t="shared" si="7"/>
        <v>0</v>
      </c>
      <c r="S16" s="19">
        <f t="shared" si="7"/>
        <v>0</v>
      </c>
      <c r="T16" s="19">
        <f t="shared" si="7"/>
        <v>0</v>
      </c>
      <c r="U16" s="57"/>
      <c r="V16" s="19"/>
    </row>
    <row r="17" spans="1:62" s="37" customFormat="1" ht="18" customHeight="1">
      <c r="A17" s="60"/>
      <c r="B17" s="62"/>
      <c r="C17" s="35" t="s">
        <v>192</v>
      </c>
      <c r="D17" s="36" t="s">
        <v>193</v>
      </c>
      <c r="E17" s="34">
        <f t="shared" si="0"/>
        <v>30000000</v>
      </c>
      <c r="F17" s="34">
        <v>30000000</v>
      </c>
      <c r="G17" s="34">
        <v>0</v>
      </c>
      <c r="H17" s="34"/>
      <c r="I17" s="34"/>
      <c r="J17" s="34"/>
      <c r="K17" s="34"/>
      <c r="L17" s="34"/>
      <c r="M17" s="34">
        <v>0</v>
      </c>
      <c r="N17" s="34">
        <v>0</v>
      </c>
      <c r="O17" s="34">
        <v>0</v>
      </c>
      <c r="P17" s="34"/>
      <c r="Q17" s="34"/>
      <c r="R17" s="34"/>
      <c r="S17" s="34"/>
      <c r="T17" s="34"/>
      <c r="U17" s="57"/>
      <c r="V17" s="3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1:62" s="37" customFormat="1" ht="22.5" customHeight="1">
      <c r="A18" s="63"/>
      <c r="B18" s="65"/>
      <c r="C18" s="39">
        <v>2321011101</v>
      </c>
      <c r="D18" s="36" t="s">
        <v>215</v>
      </c>
      <c r="E18" s="34">
        <f t="shared" si="0"/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58"/>
      <c r="V18" s="3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1:22" ht="11.25">
      <c r="A19" s="59">
        <v>2012850150009</v>
      </c>
      <c r="B19" s="11"/>
      <c r="C19" s="11" t="s">
        <v>15</v>
      </c>
      <c r="D19" s="12" t="s">
        <v>217</v>
      </c>
      <c r="E19" s="13">
        <f t="shared" si="0"/>
        <v>617644877</v>
      </c>
      <c r="F19" s="13">
        <f>+F20+F25</f>
        <v>0</v>
      </c>
      <c r="G19" s="13">
        <f aca="true" t="shared" si="8" ref="G19:T19">+G20+G25</f>
        <v>0</v>
      </c>
      <c r="H19" s="13">
        <f t="shared" si="8"/>
        <v>29681109</v>
      </c>
      <c r="I19" s="13">
        <f t="shared" si="8"/>
        <v>215350037</v>
      </c>
      <c r="J19" s="13">
        <f t="shared" si="8"/>
        <v>1500000</v>
      </c>
      <c r="K19" s="13">
        <f t="shared" si="8"/>
        <v>252440463</v>
      </c>
      <c r="L19" s="13">
        <f t="shared" si="8"/>
        <v>79457141</v>
      </c>
      <c r="M19" s="13">
        <f t="shared" si="8"/>
        <v>15000000</v>
      </c>
      <c r="N19" s="13">
        <f t="shared" si="8"/>
        <v>0</v>
      </c>
      <c r="O19" s="13">
        <f t="shared" si="8"/>
        <v>0</v>
      </c>
      <c r="P19" s="13">
        <f t="shared" si="8"/>
        <v>24216127</v>
      </c>
      <c r="Q19" s="13">
        <f t="shared" si="8"/>
        <v>0</v>
      </c>
      <c r="R19" s="13">
        <f t="shared" si="8"/>
        <v>0</v>
      </c>
      <c r="S19" s="13">
        <f t="shared" si="8"/>
        <v>0</v>
      </c>
      <c r="T19" s="13">
        <f t="shared" si="8"/>
        <v>0</v>
      </c>
      <c r="U19" s="13"/>
      <c r="V19" s="11"/>
    </row>
    <row r="20" spans="1:22" ht="11.25">
      <c r="A20" s="60"/>
      <c r="B20" s="61" t="s">
        <v>169</v>
      </c>
      <c r="C20" s="14" t="s">
        <v>16</v>
      </c>
      <c r="D20" s="15" t="s">
        <v>161</v>
      </c>
      <c r="E20" s="16">
        <f>E21</f>
        <v>68897236</v>
      </c>
      <c r="F20" s="16">
        <f aca="true" t="shared" si="9" ref="F20:T20">F21</f>
        <v>0</v>
      </c>
      <c r="G20" s="16">
        <f t="shared" si="9"/>
        <v>0</v>
      </c>
      <c r="H20" s="16">
        <f t="shared" si="9"/>
        <v>29681109</v>
      </c>
      <c r="I20" s="16">
        <f t="shared" si="9"/>
        <v>0</v>
      </c>
      <c r="J20" s="16">
        <f t="shared" si="9"/>
        <v>0</v>
      </c>
      <c r="K20" s="16">
        <f t="shared" si="9"/>
        <v>0</v>
      </c>
      <c r="L20" s="16">
        <f t="shared" si="9"/>
        <v>0</v>
      </c>
      <c r="M20" s="16">
        <f t="shared" si="9"/>
        <v>15000000</v>
      </c>
      <c r="N20" s="16">
        <f t="shared" si="9"/>
        <v>0</v>
      </c>
      <c r="O20" s="16">
        <f t="shared" si="9"/>
        <v>0</v>
      </c>
      <c r="P20" s="16">
        <f t="shared" si="9"/>
        <v>24216127</v>
      </c>
      <c r="Q20" s="16">
        <f t="shared" si="9"/>
        <v>0</v>
      </c>
      <c r="R20" s="16">
        <f t="shared" si="9"/>
        <v>0</v>
      </c>
      <c r="S20" s="16">
        <f t="shared" si="9"/>
        <v>0</v>
      </c>
      <c r="T20" s="16">
        <f t="shared" si="9"/>
        <v>0</v>
      </c>
      <c r="U20" s="56">
        <f>E19</f>
        <v>617644877</v>
      </c>
      <c r="V20" s="16"/>
    </row>
    <row r="21" spans="1:22" ht="11.25">
      <c r="A21" s="60"/>
      <c r="B21" s="62"/>
      <c r="C21" s="17" t="s">
        <v>17</v>
      </c>
      <c r="D21" s="18" t="s">
        <v>218</v>
      </c>
      <c r="E21" s="19">
        <f>SUM(F21:T21)</f>
        <v>68897236</v>
      </c>
      <c r="F21" s="19">
        <f>SUM(F22:F24)</f>
        <v>0</v>
      </c>
      <c r="G21" s="19">
        <f aca="true" t="shared" si="10" ref="G21:T21">SUM(G22:G24)</f>
        <v>0</v>
      </c>
      <c r="H21" s="19">
        <f t="shared" si="10"/>
        <v>29681109</v>
      </c>
      <c r="I21" s="19">
        <f t="shared" si="10"/>
        <v>0</v>
      </c>
      <c r="J21" s="19">
        <f t="shared" si="10"/>
        <v>0</v>
      </c>
      <c r="K21" s="19">
        <f t="shared" si="10"/>
        <v>0</v>
      </c>
      <c r="L21" s="19">
        <f t="shared" si="10"/>
        <v>0</v>
      </c>
      <c r="M21" s="19">
        <f t="shared" si="10"/>
        <v>15000000</v>
      </c>
      <c r="N21" s="19">
        <f t="shared" si="10"/>
        <v>0</v>
      </c>
      <c r="O21" s="19">
        <f t="shared" si="10"/>
        <v>0</v>
      </c>
      <c r="P21" s="19">
        <f t="shared" si="10"/>
        <v>24216127</v>
      </c>
      <c r="Q21" s="19">
        <f t="shared" si="10"/>
        <v>0</v>
      </c>
      <c r="R21" s="19">
        <f t="shared" si="10"/>
        <v>0</v>
      </c>
      <c r="S21" s="19">
        <f t="shared" si="10"/>
        <v>0</v>
      </c>
      <c r="T21" s="19">
        <f t="shared" si="10"/>
        <v>0</v>
      </c>
      <c r="U21" s="57"/>
      <c r="V21" s="19"/>
    </row>
    <row r="22" spans="1:62" s="32" customFormat="1" ht="11.25">
      <c r="A22" s="60"/>
      <c r="B22" s="62"/>
      <c r="C22" s="29" t="s">
        <v>219</v>
      </c>
      <c r="D22" s="30" t="s">
        <v>220</v>
      </c>
      <c r="E22" s="34">
        <f>SUM(F22:T22)</f>
        <v>15000000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15000000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57"/>
      <c r="V22" s="3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1:62" s="37" customFormat="1" ht="11.25">
      <c r="A23" s="60"/>
      <c r="B23" s="62"/>
      <c r="C23" s="35" t="s">
        <v>222</v>
      </c>
      <c r="D23" s="36" t="s">
        <v>220</v>
      </c>
      <c r="E23" s="34">
        <f>SUM(F23:T23)</f>
        <v>24216127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4">
        <v>24216127</v>
      </c>
      <c r="Q23" s="31">
        <v>0</v>
      </c>
      <c r="R23" s="31">
        <v>0</v>
      </c>
      <c r="S23" s="31">
        <v>0</v>
      </c>
      <c r="T23" s="31">
        <v>0</v>
      </c>
      <c r="U23" s="57"/>
      <c r="V23" s="3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</row>
    <row r="24" spans="1:62" s="37" customFormat="1" ht="11.25">
      <c r="A24" s="60"/>
      <c r="B24" s="62"/>
      <c r="C24" s="35" t="s">
        <v>223</v>
      </c>
      <c r="D24" s="36" t="s">
        <v>220</v>
      </c>
      <c r="E24" s="34">
        <f>SUM(F24:T24)</f>
        <v>29681109</v>
      </c>
      <c r="F24" s="31">
        <v>0</v>
      </c>
      <c r="G24" s="31">
        <v>0</v>
      </c>
      <c r="H24" s="34">
        <v>29681109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57"/>
      <c r="V24" s="3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</row>
    <row r="25" spans="1:22" ht="11.25">
      <c r="A25" s="60"/>
      <c r="B25" s="62"/>
      <c r="C25" s="14" t="s">
        <v>18</v>
      </c>
      <c r="D25" s="15" t="s">
        <v>19</v>
      </c>
      <c r="E25" s="16">
        <f>E26</f>
        <v>548747641</v>
      </c>
      <c r="F25" s="16">
        <f aca="true" t="shared" si="11" ref="F25:T25">F26</f>
        <v>0</v>
      </c>
      <c r="G25" s="16">
        <f t="shared" si="11"/>
        <v>0</v>
      </c>
      <c r="H25" s="16">
        <f t="shared" si="11"/>
        <v>0</v>
      </c>
      <c r="I25" s="16">
        <f t="shared" si="11"/>
        <v>215350037</v>
      </c>
      <c r="J25" s="16">
        <f t="shared" si="11"/>
        <v>1500000</v>
      </c>
      <c r="K25" s="16">
        <f t="shared" si="11"/>
        <v>252440463</v>
      </c>
      <c r="L25" s="16">
        <f t="shared" si="11"/>
        <v>79457141</v>
      </c>
      <c r="M25" s="16">
        <f t="shared" si="11"/>
        <v>0</v>
      </c>
      <c r="N25" s="16">
        <f t="shared" si="11"/>
        <v>0</v>
      </c>
      <c r="O25" s="16">
        <f t="shared" si="11"/>
        <v>0</v>
      </c>
      <c r="P25" s="16">
        <f t="shared" si="11"/>
        <v>0</v>
      </c>
      <c r="Q25" s="16">
        <f t="shared" si="11"/>
        <v>0</v>
      </c>
      <c r="R25" s="16">
        <f t="shared" si="11"/>
        <v>0</v>
      </c>
      <c r="S25" s="16">
        <f t="shared" si="11"/>
        <v>0</v>
      </c>
      <c r="T25" s="16">
        <f t="shared" si="11"/>
        <v>0</v>
      </c>
      <c r="U25" s="57"/>
      <c r="V25" s="16"/>
    </row>
    <row r="26" spans="1:22" ht="11.25">
      <c r="A26" s="60"/>
      <c r="B26" s="62"/>
      <c r="C26" s="17" t="s">
        <v>21</v>
      </c>
      <c r="D26" s="18" t="s">
        <v>20</v>
      </c>
      <c r="E26" s="19">
        <f aca="true" t="shared" si="12" ref="E26:E58">SUM(F26:T26)</f>
        <v>548747641</v>
      </c>
      <c r="F26" s="19">
        <f>SUM(F27:F32)</f>
        <v>0</v>
      </c>
      <c r="G26" s="19">
        <f aca="true" t="shared" si="13" ref="G26:T26">SUM(G27:G32)</f>
        <v>0</v>
      </c>
      <c r="H26" s="19">
        <f t="shared" si="13"/>
        <v>0</v>
      </c>
      <c r="I26" s="19">
        <f t="shared" si="13"/>
        <v>215350037</v>
      </c>
      <c r="J26" s="19">
        <f t="shared" si="13"/>
        <v>1500000</v>
      </c>
      <c r="K26" s="19">
        <f t="shared" si="13"/>
        <v>252440463</v>
      </c>
      <c r="L26" s="19">
        <f t="shared" si="13"/>
        <v>79457141</v>
      </c>
      <c r="M26" s="19">
        <f t="shared" si="13"/>
        <v>0</v>
      </c>
      <c r="N26" s="19">
        <f t="shared" si="13"/>
        <v>0</v>
      </c>
      <c r="O26" s="19">
        <f t="shared" si="13"/>
        <v>0</v>
      </c>
      <c r="P26" s="19">
        <f t="shared" si="13"/>
        <v>0</v>
      </c>
      <c r="Q26" s="19">
        <f t="shared" si="13"/>
        <v>0</v>
      </c>
      <c r="R26" s="19">
        <f t="shared" si="13"/>
        <v>0</v>
      </c>
      <c r="S26" s="19">
        <f t="shared" si="13"/>
        <v>0</v>
      </c>
      <c r="T26" s="19">
        <f t="shared" si="13"/>
        <v>0</v>
      </c>
      <c r="U26" s="57"/>
      <c r="V26" s="19"/>
    </row>
    <row r="27" spans="1:62" s="37" customFormat="1" ht="11.25">
      <c r="A27" s="60"/>
      <c r="B27" s="62"/>
      <c r="C27" s="35" t="s">
        <v>225</v>
      </c>
      <c r="D27" s="36" t="s">
        <v>231</v>
      </c>
      <c r="E27" s="34">
        <f t="shared" si="12"/>
        <v>252440463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252440463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57"/>
      <c r="V27" s="34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</row>
    <row r="28" spans="1:62" s="37" customFormat="1" ht="11.25">
      <c r="A28" s="60"/>
      <c r="B28" s="62"/>
      <c r="C28" s="35" t="s">
        <v>226</v>
      </c>
      <c r="D28" s="36" t="s">
        <v>232</v>
      </c>
      <c r="E28" s="34">
        <f t="shared" si="12"/>
        <v>215350037</v>
      </c>
      <c r="F28" s="34">
        <v>0</v>
      </c>
      <c r="G28" s="34">
        <v>0</v>
      </c>
      <c r="H28" s="34">
        <v>0</v>
      </c>
      <c r="I28" s="34">
        <v>215350037</v>
      </c>
      <c r="J28" s="34"/>
      <c r="K28" s="34"/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57"/>
      <c r="V28" s="3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</row>
    <row r="29" spans="1:62" s="37" customFormat="1" ht="11.25">
      <c r="A29" s="60"/>
      <c r="B29" s="62"/>
      <c r="C29" s="35" t="s">
        <v>227</v>
      </c>
      <c r="D29" s="36" t="s">
        <v>233</v>
      </c>
      <c r="E29" s="34">
        <f t="shared" si="12"/>
        <v>1500000</v>
      </c>
      <c r="F29" s="34">
        <v>0</v>
      </c>
      <c r="G29" s="34">
        <v>0</v>
      </c>
      <c r="H29" s="34">
        <v>0</v>
      </c>
      <c r="I29" s="34">
        <v>0</v>
      </c>
      <c r="J29" s="34">
        <v>1500000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57"/>
      <c r="V29" s="3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</row>
    <row r="30" spans="1:62" s="37" customFormat="1" ht="11.25">
      <c r="A30" s="60"/>
      <c r="B30" s="62"/>
      <c r="C30" s="35" t="s">
        <v>228</v>
      </c>
      <c r="D30" s="36" t="s">
        <v>234</v>
      </c>
      <c r="E30" s="34">
        <f t="shared" si="12"/>
        <v>79457141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79457141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57"/>
      <c r="V30" s="3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</row>
    <row r="31" spans="1:62" s="37" customFormat="1" ht="11.25">
      <c r="A31" s="60"/>
      <c r="B31" s="62"/>
      <c r="C31" s="35" t="s">
        <v>229</v>
      </c>
      <c r="D31" s="36" t="s">
        <v>235</v>
      </c>
      <c r="E31" s="34">
        <f t="shared" si="12"/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57"/>
      <c r="V31" s="3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</row>
    <row r="32" spans="1:62" s="37" customFormat="1" ht="11.25">
      <c r="A32" s="60"/>
      <c r="B32" s="62"/>
      <c r="C32" s="35" t="s">
        <v>230</v>
      </c>
      <c r="D32" s="36" t="s">
        <v>236</v>
      </c>
      <c r="E32" s="34">
        <f t="shared" si="12"/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58"/>
      <c r="V32" s="3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</row>
    <row r="33" spans="1:22" ht="11.25">
      <c r="A33" s="59">
        <v>2012850150004</v>
      </c>
      <c r="B33" s="11"/>
      <c r="C33" s="11" t="s">
        <v>22</v>
      </c>
      <c r="D33" s="12" t="s">
        <v>4</v>
      </c>
      <c r="E33" s="13">
        <f t="shared" si="12"/>
        <v>59656473</v>
      </c>
      <c r="F33" s="13">
        <f aca="true" t="shared" si="14" ref="F33:T33">+F34</f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10000000</v>
      </c>
      <c r="N33" s="13">
        <f t="shared" si="14"/>
        <v>0</v>
      </c>
      <c r="O33" s="13">
        <f t="shared" si="14"/>
        <v>40656473</v>
      </c>
      <c r="P33" s="13">
        <f t="shared" si="14"/>
        <v>0</v>
      </c>
      <c r="Q33" s="13">
        <f t="shared" si="14"/>
        <v>0</v>
      </c>
      <c r="R33" s="13">
        <f t="shared" si="14"/>
        <v>0</v>
      </c>
      <c r="S33" s="13">
        <f t="shared" si="14"/>
        <v>0</v>
      </c>
      <c r="T33" s="13">
        <f t="shared" si="14"/>
        <v>9000000</v>
      </c>
      <c r="U33" s="13"/>
      <c r="V33" s="11"/>
    </row>
    <row r="34" spans="1:22" ht="11.25">
      <c r="A34" s="60"/>
      <c r="B34" s="61" t="s">
        <v>170</v>
      </c>
      <c r="C34" s="14" t="s">
        <v>23</v>
      </c>
      <c r="D34" s="15" t="s">
        <v>25</v>
      </c>
      <c r="E34" s="16">
        <f t="shared" si="12"/>
        <v>59656473</v>
      </c>
      <c r="F34" s="16">
        <f>F35+F40+F41</f>
        <v>0</v>
      </c>
      <c r="G34" s="16">
        <f aca="true" t="shared" si="15" ref="G34:T34">G35+G40+G41</f>
        <v>0</v>
      </c>
      <c r="H34" s="16">
        <f t="shared" si="15"/>
        <v>0</v>
      </c>
      <c r="I34" s="16">
        <f t="shared" si="15"/>
        <v>0</v>
      </c>
      <c r="J34" s="16">
        <f t="shared" si="15"/>
        <v>0</v>
      </c>
      <c r="K34" s="16">
        <f t="shared" si="15"/>
        <v>0</v>
      </c>
      <c r="L34" s="16">
        <f t="shared" si="15"/>
        <v>0</v>
      </c>
      <c r="M34" s="16">
        <f t="shared" si="15"/>
        <v>10000000</v>
      </c>
      <c r="N34" s="16">
        <f t="shared" si="15"/>
        <v>0</v>
      </c>
      <c r="O34" s="16">
        <f t="shared" si="15"/>
        <v>40656473</v>
      </c>
      <c r="P34" s="16">
        <f t="shared" si="15"/>
        <v>0</v>
      </c>
      <c r="Q34" s="16">
        <f t="shared" si="15"/>
        <v>0</v>
      </c>
      <c r="R34" s="16">
        <f t="shared" si="15"/>
        <v>0</v>
      </c>
      <c r="S34" s="16">
        <f t="shared" si="15"/>
        <v>0</v>
      </c>
      <c r="T34" s="16">
        <f t="shared" si="15"/>
        <v>9000000</v>
      </c>
      <c r="U34" s="56">
        <f>E33</f>
        <v>59656473</v>
      </c>
      <c r="V34" s="16"/>
    </row>
    <row r="35" spans="1:22" ht="11.25">
      <c r="A35" s="60"/>
      <c r="B35" s="62"/>
      <c r="C35" s="17" t="s">
        <v>24</v>
      </c>
      <c r="D35" s="18" t="s">
        <v>26</v>
      </c>
      <c r="E35" s="19">
        <f t="shared" si="12"/>
        <v>50011008</v>
      </c>
      <c r="F35" s="19">
        <f aca="true" t="shared" si="16" ref="F35:T35">SUM(F36:F39)</f>
        <v>0</v>
      </c>
      <c r="G35" s="19">
        <f t="shared" si="16"/>
        <v>0</v>
      </c>
      <c r="H35" s="19">
        <f t="shared" si="16"/>
        <v>0</v>
      </c>
      <c r="I35" s="19">
        <f t="shared" si="16"/>
        <v>0</v>
      </c>
      <c r="J35" s="19">
        <f t="shared" si="16"/>
        <v>0</v>
      </c>
      <c r="K35" s="19">
        <f t="shared" si="16"/>
        <v>0</v>
      </c>
      <c r="L35" s="19">
        <f t="shared" si="16"/>
        <v>0</v>
      </c>
      <c r="M35" s="19">
        <f t="shared" si="16"/>
        <v>10000000</v>
      </c>
      <c r="N35" s="19">
        <f t="shared" si="16"/>
        <v>0</v>
      </c>
      <c r="O35" s="19">
        <f t="shared" si="16"/>
        <v>31011008</v>
      </c>
      <c r="P35" s="19">
        <f t="shared" si="16"/>
        <v>0</v>
      </c>
      <c r="Q35" s="19">
        <f t="shared" si="16"/>
        <v>0</v>
      </c>
      <c r="R35" s="19">
        <f t="shared" si="16"/>
        <v>0</v>
      </c>
      <c r="S35" s="19">
        <f t="shared" si="16"/>
        <v>0</v>
      </c>
      <c r="T35" s="19">
        <f t="shared" si="16"/>
        <v>9000000</v>
      </c>
      <c r="U35" s="57"/>
      <c r="V35" s="19"/>
    </row>
    <row r="36" spans="1:62" s="32" customFormat="1" ht="11.25">
      <c r="A36" s="60"/>
      <c r="B36" s="62"/>
      <c r="C36" s="42">
        <v>2311031101</v>
      </c>
      <c r="D36" s="30" t="s">
        <v>194</v>
      </c>
      <c r="E36" s="30">
        <f t="shared" si="12"/>
        <v>21011008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0">
        <v>21011008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57"/>
      <c r="V36" s="3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</row>
    <row r="37" spans="1:62" s="32" customFormat="1" ht="11.25">
      <c r="A37" s="60"/>
      <c r="B37" s="62"/>
      <c r="C37" s="42">
        <v>2311031102</v>
      </c>
      <c r="D37" s="30" t="s">
        <v>195</v>
      </c>
      <c r="E37" s="30">
        <f t="shared" si="12"/>
        <v>10000000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0">
        <v>10000000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57"/>
      <c r="V37" s="3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</row>
    <row r="38" spans="1:62" s="32" customFormat="1" ht="11.25">
      <c r="A38" s="60"/>
      <c r="B38" s="62"/>
      <c r="C38" s="42">
        <v>2311081101</v>
      </c>
      <c r="D38" s="30" t="s">
        <v>194</v>
      </c>
      <c r="E38" s="31">
        <f t="shared" si="12"/>
        <v>10000000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0">
        <v>10000000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57"/>
      <c r="V38" s="3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</row>
    <row r="39" spans="1:62" s="32" customFormat="1" ht="11.25">
      <c r="A39" s="60"/>
      <c r="B39" s="62"/>
      <c r="C39" s="42">
        <v>2331011101</v>
      </c>
      <c r="D39" s="30" t="s">
        <v>194</v>
      </c>
      <c r="E39" s="31">
        <f t="shared" si="12"/>
        <v>9000000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9000000</v>
      </c>
      <c r="U39" s="57"/>
      <c r="V39" s="3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</row>
    <row r="40" spans="1:62" s="32" customFormat="1" ht="11.25">
      <c r="A40" s="60"/>
      <c r="B40" s="62"/>
      <c r="C40" s="17" t="s">
        <v>302</v>
      </c>
      <c r="D40" s="18" t="s">
        <v>303</v>
      </c>
      <c r="E40" s="19">
        <f t="shared" si="12"/>
        <v>0</v>
      </c>
      <c r="F40" s="19">
        <f>F41</f>
        <v>0</v>
      </c>
      <c r="G40" s="19">
        <v>0</v>
      </c>
      <c r="H40" s="19">
        <f aca="true" t="shared" si="17" ref="H40:T40">H41</f>
        <v>0</v>
      </c>
      <c r="I40" s="19">
        <f t="shared" si="17"/>
        <v>0</v>
      </c>
      <c r="J40" s="19">
        <f t="shared" si="17"/>
        <v>0</v>
      </c>
      <c r="K40" s="19">
        <f t="shared" si="17"/>
        <v>0</v>
      </c>
      <c r="L40" s="19">
        <f t="shared" si="17"/>
        <v>0</v>
      </c>
      <c r="M40" s="19">
        <f t="shared" si="17"/>
        <v>0</v>
      </c>
      <c r="N40" s="19">
        <f t="shared" si="17"/>
        <v>0</v>
      </c>
      <c r="O40" s="19">
        <v>0</v>
      </c>
      <c r="P40" s="19">
        <f t="shared" si="17"/>
        <v>0</v>
      </c>
      <c r="Q40" s="19">
        <f t="shared" si="17"/>
        <v>0</v>
      </c>
      <c r="R40" s="19">
        <f t="shared" si="17"/>
        <v>0</v>
      </c>
      <c r="S40" s="19">
        <f t="shared" si="17"/>
        <v>0</v>
      </c>
      <c r="T40" s="19">
        <f t="shared" si="17"/>
        <v>0</v>
      </c>
      <c r="U40" s="57"/>
      <c r="V40" s="3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</row>
    <row r="41" spans="1:22" ht="22.5">
      <c r="A41" s="60"/>
      <c r="B41" s="62"/>
      <c r="C41" s="17" t="s">
        <v>160</v>
      </c>
      <c r="D41" s="18" t="s">
        <v>244</v>
      </c>
      <c r="E41" s="19">
        <f t="shared" si="12"/>
        <v>9645465</v>
      </c>
      <c r="F41" s="19">
        <f>F42</f>
        <v>0</v>
      </c>
      <c r="G41" s="19">
        <f aca="true" t="shared" si="18" ref="G41:T41">G42</f>
        <v>0</v>
      </c>
      <c r="H41" s="19">
        <f t="shared" si="18"/>
        <v>0</v>
      </c>
      <c r="I41" s="19">
        <f t="shared" si="18"/>
        <v>0</v>
      </c>
      <c r="J41" s="19">
        <f t="shared" si="18"/>
        <v>0</v>
      </c>
      <c r="K41" s="19">
        <f t="shared" si="18"/>
        <v>0</v>
      </c>
      <c r="L41" s="19">
        <f t="shared" si="18"/>
        <v>0</v>
      </c>
      <c r="M41" s="19">
        <f t="shared" si="18"/>
        <v>0</v>
      </c>
      <c r="N41" s="19">
        <f t="shared" si="18"/>
        <v>0</v>
      </c>
      <c r="O41" s="19">
        <f t="shared" si="18"/>
        <v>9645465</v>
      </c>
      <c r="P41" s="19">
        <f t="shared" si="18"/>
        <v>0</v>
      </c>
      <c r="Q41" s="19">
        <f t="shared" si="18"/>
        <v>0</v>
      </c>
      <c r="R41" s="19">
        <f t="shared" si="18"/>
        <v>0</v>
      </c>
      <c r="S41" s="19">
        <f t="shared" si="18"/>
        <v>0</v>
      </c>
      <c r="T41" s="19">
        <f t="shared" si="18"/>
        <v>0</v>
      </c>
      <c r="U41" s="57"/>
      <c r="V41" s="19"/>
    </row>
    <row r="42" spans="1:62" s="32" customFormat="1" ht="18.75" customHeight="1">
      <c r="A42" s="60"/>
      <c r="B42" s="62"/>
      <c r="C42" s="42">
        <v>2311031201</v>
      </c>
      <c r="D42" s="30" t="s">
        <v>196</v>
      </c>
      <c r="E42" s="31">
        <f t="shared" si="12"/>
        <v>9645465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9645465</v>
      </c>
      <c r="P42" s="31"/>
      <c r="Q42" s="31"/>
      <c r="R42" s="31"/>
      <c r="S42" s="31"/>
      <c r="T42" s="31"/>
      <c r="U42" s="58"/>
      <c r="V42" s="3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</row>
    <row r="43" spans="1:22" ht="11.25">
      <c r="A43" s="59">
        <v>2012850150006</v>
      </c>
      <c r="B43" s="11"/>
      <c r="C43" s="11" t="s">
        <v>27</v>
      </c>
      <c r="D43" s="12" t="s">
        <v>28</v>
      </c>
      <c r="E43" s="13">
        <f t="shared" si="12"/>
        <v>54208630</v>
      </c>
      <c r="F43" s="13">
        <f aca="true" t="shared" si="19" ref="F43:T43">+F44</f>
        <v>0</v>
      </c>
      <c r="G43" s="13">
        <f t="shared" si="19"/>
        <v>0</v>
      </c>
      <c r="H43" s="13">
        <f t="shared" si="19"/>
        <v>0</v>
      </c>
      <c r="I43" s="13">
        <f t="shared" si="19"/>
        <v>0</v>
      </c>
      <c r="J43" s="13">
        <f t="shared" si="19"/>
        <v>0</v>
      </c>
      <c r="K43" s="13">
        <f t="shared" si="19"/>
        <v>0</v>
      </c>
      <c r="L43" s="13">
        <f t="shared" si="19"/>
        <v>0</v>
      </c>
      <c r="M43" s="13">
        <f t="shared" si="19"/>
        <v>0</v>
      </c>
      <c r="N43" s="13">
        <f t="shared" si="19"/>
        <v>54208630</v>
      </c>
      <c r="O43" s="13">
        <f t="shared" si="19"/>
        <v>0</v>
      </c>
      <c r="P43" s="13">
        <f t="shared" si="19"/>
        <v>0</v>
      </c>
      <c r="Q43" s="13">
        <f t="shared" si="19"/>
        <v>0</v>
      </c>
      <c r="R43" s="13">
        <f t="shared" si="19"/>
        <v>0</v>
      </c>
      <c r="S43" s="13">
        <f t="shared" si="19"/>
        <v>0</v>
      </c>
      <c r="T43" s="13">
        <f t="shared" si="19"/>
        <v>0</v>
      </c>
      <c r="U43" s="13"/>
      <c r="V43" s="11"/>
    </row>
    <row r="44" spans="1:22" ht="11.25">
      <c r="A44" s="60"/>
      <c r="B44" s="61" t="s">
        <v>171</v>
      </c>
      <c r="C44" s="14" t="s">
        <v>33</v>
      </c>
      <c r="D44" s="15" t="s">
        <v>29</v>
      </c>
      <c r="E44" s="16">
        <f t="shared" si="12"/>
        <v>54208630</v>
      </c>
      <c r="F44" s="16">
        <f aca="true" t="shared" si="20" ref="F44:T44">+F45+F48+F52</f>
        <v>0</v>
      </c>
      <c r="G44" s="16">
        <f t="shared" si="20"/>
        <v>0</v>
      </c>
      <c r="H44" s="16">
        <f t="shared" si="20"/>
        <v>0</v>
      </c>
      <c r="I44" s="16">
        <f t="shared" si="20"/>
        <v>0</v>
      </c>
      <c r="J44" s="16">
        <f t="shared" si="20"/>
        <v>0</v>
      </c>
      <c r="K44" s="16">
        <f t="shared" si="20"/>
        <v>0</v>
      </c>
      <c r="L44" s="16">
        <f t="shared" si="20"/>
        <v>0</v>
      </c>
      <c r="M44" s="16">
        <f t="shared" si="20"/>
        <v>0</v>
      </c>
      <c r="N44" s="16">
        <f t="shared" si="20"/>
        <v>54208630</v>
      </c>
      <c r="O44" s="16">
        <f t="shared" si="20"/>
        <v>0</v>
      </c>
      <c r="P44" s="16">
        <f t="shared" si="20"/>
        <v>0</v>
      </c>
      <c r="Q44" s="16">
        <f t="shared" si="20"/>
        <v>0</v>
      </c>
      <c r="R44" s="16">
        <f t="shared" si="20"/>
        <v>0</v>
      </c>
      <c r="S44" s="16">
        <f t="shared" si="20"/>
        <v>0</v>
      </c>
      <c r="T44" s="16">
        <f t="shared" si="20"/>
        <v>0</v>
      </c>
      <c r="U44" s="56">
        <f>E43</f>
        <v>54208630</v>
      </c>
      <c r="V44" s="16"/>
    </row>
    <row r="45" spans="1:22" ht="11.25">
      <c r="A45" s="60"/>
      <c r="B45" s="62"/>
      <c r="C45" s="17" t="s">
        <v>34</v>
      </c>
      <c r="D45" s="18" t="s">
        <v>30</v>
      </c>
      <c r="E45" s="19">
        <f t="shared" si="12"/>
        <v>5000000</v>
      </c>
      <c r="F45" s="19">
        <f>SUM(F46:F47)</f>
        <v>0</v>
      </c>
      <c r="G45" s="19">
        <f aca="true" t="shared" si="21" ref="G45:T45">SUM(G46:G47)</f>
        <v>0</v>
      </c>
      <c r="H45" s="19">
        <f t="shared" si="21"/>
        <v>0</v>
      </c>
      <c r="I45" s="19">
        <f t="shared" si="21"/>
        <v>0</v>
      </c>
      <c r="J45" s="19">
        <f t="shared" si="21"/>
        <v>0</v>
      </c>
      <c r="K45" s="19">
        <f t="shared" si="21"/>
        <v>0</v>
      </c>
      <c r="L45" s="19">
        <f t="shared" si="21"/>
        <v>0</v>
      </c>
      <c r="M45" s="19">
        <f t="shared" si="21"/>
        <v>0</v>
      </c>
      <c r="N45" s="19">
        <f t="shared" si="21"/>
        <v>5000000</v>
      </c>
      <c r="O45" s="19">
        <f t="shared" si="21"/>
        <v>0</v>
      </c>
      <c r="P45" s="19">
        <f t="shared" si="21"/>
        <v>0</v>
      </c>
      <c r="Q45" s="19">
        <f t="shared" si="21"/>
        <v>0</v>
      </c>
      <c r="R45" s="19">
        <f t="shared" si="21"/>
        <v>0</v>
      </c>
      <c r="S45" s="19">
        <f t="shared" si="21"/>
        <v>0</v>
      </c>
      <c r="T45" s="19">
        <f t="shared" si="21"/>
        <v>0</v>
      </c>
      <c r="U45" s="57"/>
      <c r="V45" s="19"/>
    </row>
    <row r="46" spans="1:62" s="32" customFormat="1" ht="11.25">
      <c r="A46" s="60"/>
      <c r="B46" s="62"/>
      <c r="C46" s="29" t="s">
        <v>197</v>
      </c>
      <c r="D46" s="30" t="s">
        <v>198</v>
      </c>
      <c r="E46" s="31">
        <f t="shared" si="12"/>
        <v>5000000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0">
        <v>5000000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57"/>
      <c r="V46" s="3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</row>
    <row r="47" spans="1:62" s="32" customFormat="1" ht="11.25">
      <c r="A47" s="60"/>
      <c r="B47" s="62"/>
      <c r="C47" s="29" t="s">
        <v>203</v>
      </c>
      <c r="D47" s="30" t="s">
        <v>198</v>
      </c>
      <c r="E47" s="31">
        <f t="shared" si="12"/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57"/>
      <c r="V47" s="31">
        <v>0</v>
      </c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</row>
    <row r="48" spans="1:22" ht="11.25">
      <c r="A48" s="60"/>
      <c r="B48" s="62"/>
      <c r="C48" s="17" t="s">
        <v>35</v>
      </c>
      <c r="D48" s="18" t="s">
        <v>31</v>
      </c>
      <c r="E48" s="19">
        <f t="shared" si="12"/>
        <v>36412010</v>
      </c>
      <c r="F48" s="19">
        <f aca="true" t="shared" si="22" ref="F48:T48">SUM(F49:F51)</f>
        <v>0</v>
      </c>
      <c r="G48" s="19">
        <f t="shared" si="22"/>
        <v>0</v>
      </c>
      <c r="H48" s="19">
        <f t="shared" si="22"/>
        <v>0</v>
      </c>
      <c r="I48" s="19">
        <f t="shared" si="22"/>
        <v>0</v>
      </c>
      <c r="J48" s="19">
        <f t="shared" si="22"/>
        <v>0</v>
      </c>
      <c r="K48" s="19">
        <f t="shared" si="22"/>
        <v>0</v>
      </c>
      <c r="L48" s="19">
        <f t="shared" si="22"/>
        <v>0</v>
      </c>
      <c r="M48" s="19">
        <f t="shared" si="22"/>
        <v>0</v>
      </c>
      <c r="N48" s="19">
        <f t="shared" si="22"/>
        <v>36412010</v>
      </c>
      <c r="O48" s="19">
        <f t="shared" si="22"/>
        <v>0</v>
      </c>
      <c r="P48" s="19">
        <f t="shared" si="22"/>
        <v>0</v>
      </c>
      <c r="Q48" s="19">
        <f t="shared" si="22"/>
        <v>0</v>
      </c>
      <c r="R48" s="19">
        <f t="shared" si="22"/>
        <v>0</v>
      </c>
      <c r="S48" s="19">
        <f t="shared" si="22"/>
        <v>0</v>
      </c>
      <c r="T48" s="19">
        <f t="shared" si="22"/>
        <v>0</v>
      </c>
      <c r="U48" s="57"/>
      <c r="V48" s="19"/>
    </row>
    <row r="49" spans="1:62" s="32" customFormat="1" ht="11.25">
      <c r="A49" s="60"/>
      <c r="B49" s="62"/>
      <c r="C49" s="29" t="s">
        <v>199</v>
      </c>
      <c r="D49" s="30" t="s">
        <v>200</v>
      </c>
      <c r="E49" s="31">
        <f t="shared" si="12"/>
        <v>10745720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10745720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57"/>
      <c r="V49" s="3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</row>
    <row r="50" spans="1:62" s="32" customFormat="1" ht="11.25">
      <c r="A50" s="60"/>
      <c r="B50" s="62"/>
      <c r="C50" s="29" t="s">
        <v>201</v>
      </c>
      <c r="D50" s="30" t="s">
        <v>202</v>
      </c>
      <c r="E50" s="31">
        <f t="shared" si="12"/>
        <v>25666290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25666290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57"/>
      <c r="V50" s="3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</row>
    <row r="51" spans="1:62" s="32" customFormat="1" ht="11.25">
      <c r="A51" s="60"/>
      <c r="B51" s="62"/>
      <c r="C51" s="29" t="s">
        <v>204</v>
      </c>
      <c r="D51" s="30" t="s">
        <v>202</v>
      </c>
      <c r="E51" s="31">
        <f t="shared" si="12"/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57"/>
      <c r="V51" s="3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</row>
    <row r="52" spans="1:22" ht="11.25">
      <c r="A52" s="60"/>
      <c r="B52" s="62"/>
      <c r="C52" s="17" t="s">
        <v>36</v>
      </c>
      <c r="D52" s="18" t="s">
        <v>32</v>
      </c>
      <c r="E52" s="19">
        <f t="shared" si="12"/>
        <v>12796620</v>
      </c>
      <c r="F52" s="19">
        <f>SUM(F53:F54)</f>
        <v>0</v>
      </c>
      <c r="G52" s="19">
        <f>SUM(G53:G54)</f>
        <v>0</v>
      </c>
      <c r="H52" s="19"/>
      <c r="I52" s="19"/>
      <c r="J52" s="19"/>
      <c r="K52" s="19"/>
      <c r="L52" s="19"/>
      <c r="M52" s="19">
        <f>SUM(M53:M54)</f>
        <v>0</v>
      </c>
      <c r="N52" s="19">
        <f>SUM(N53:N54)</f>
        <v>12796620</v>
      </c>
      <c r="O52" s="19">
        <f>SUM(O53:O54)</f>
        <v>0</v>
      </c>
      <c r="P52" s="19">
        <f>SUM(P53:P54)</f>
        <v>0</v>
      </c>
      <c r="Q52" s="19"/>
      <c r="R52" s="19"/>
      <c r="S52" s="19"/>
      <c r="T52" s="19"/>
      <c r="U52" s="57"/>
      <c r="V52" s="19"/>
    </row>
    <row r="53" spans="1:62" s="32" customFormat="1" ht="11.25">
      <c r="A53" s="60"/>
      <c r="B53" s="62"/>
      <c r="C53" s="29" t="s">
        <v>205</v>
      </c>
      <c r="D53" s="30" t="s">
        <v>206</v>
      </c>
      <c r="E53" s="31">
        <f t="shared" si="12"/>
        <v>12796620</v>
      </c>
      <c r="F53" s="31">
        <v>0</v>
      </c>
      <c r="G53" s="31">
        <v>0</v>
      </c>
      <c r="H53" s="31"/>
      <c r="I53" s="31"/>
      <c r="J53" s="31"/>
      <c r="K53" s="31"/>
      <c r="L53" s="31"/>
      <c r="M53" s="31">
        <v>0</v>
      </c>
      <c r="N53" s="31">
        <v>12796620</v>
      </c>
      <c r="O53" s="31">
        <v>0</v>
      </c>
      <c r="P53" s="31">
        <v>0</v>
      </c>
      <c r="Q53" s="31"/>
      <c r="R53" s="31"/>
      <c r="S53" s="31"/>
      <c r="T53" s="31"/>
      <c r="U53" s="57"/>
      <c r="V53" s="3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</row>
    <row r="54" spans="1:62" s="32" customFormat="1" ht="11.25">
      <c r="A54" s="60"/>
      <c r="B54" s="62"/>
      <c r="C54" s="42">
        <v>2311091201</v>
      </c>
      <c r="D54" s="30" t="s">
        <v>206</v>
      </c>
      <c r="E54" s="31">
        <f t="shared" si="12"/>
        <v>0</v>
      </c>
      <c r="F54" s="31">
        <v>0</v>
      </c>
      <c r="G54" s="31">
        <v>0</v>
      </c>
      <c r="H54" s="31"/>
      <c r="I54" s="31"/>
      <c r="J54" s="31"/>
      <c r="K54" s="31"/>
      <c r="L54" s="31"/>
      <c r="M54" s="31">
        <v>0</v>
      </c>
      <c r="N54" s="31">
        <v>0</v>
      </c>
      <c r="O54" s="31">
        <v>0</v>
      </c>
      <c r="P54" s="31">
        <v>0</v>
      </c>
      <c r="Q54" s="31"/>
      <c r="R54" s="31"/>
      <c r="S54" s="31"/>
      <c r="T54" s="31"/>
      <c r="U54" s="58"/>
      <c r="V54" s="3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</row>
    <row r="55" spans="1:22" ht="11.25">
      <c r="A55" s="59">
        <v>2012850150005</v>
      </c>
      <c r="B55" s="11"/>
      <c r="C55" s="11" t="s">
        <v>37</v>
      </c>
      <c r="D55" s="12" t="s">
        <v>38</v>
      </c>
      <c r="E55" s="13">
        <f t="shared" si="12"/>
        <v>124044722</v>
      </c>
      <c r="F55" s="13">
        <f>+F56+F62+F66+F70+F75+F80+F83</f>
        <v>0</v>
      </c>
      <c r="G55" s="13">
        <f aca="true" t="shared" si="23" ref="G55:T55">+G56+G62+G66+G70+G75+G80+G83</f>
        <v>0</v>
      </c>
      <c r="H55" s="13">
        <f t="shared" si="23"/>
        <v>0</v>
      </c>
      <c r="I55" s="13">
        <f t="shared" si="23"/>
        <v>0</v>
      </c>
      <c r="J55" s="13">
        <f t="shared" si="23"/>
        <v>0</v>
      </c>
      <c r="K55" s="13">
        <f t="shared" si="23"/>
        <v>0</v>
      </c>
      <c r="L55" s="13">
        <f t="shared" si="23"/>
        <v>0</v>
      </c>
      <c r="M55" s="13">
        <f t="shared" si="23"/>
        <v>110000000</v>
      </c>
      <c r="N55" s="13">
        <f t="shared" si="23"/>
        <v>0</v>
      </c>
      <c r="O55" s="13">
        <f t="shared" si="23"/>
        <v>0</v>
      </c>
      <c r="P55" s="13">
        <f t="shared" si="23"/>
        <v>0</v>
      </c>
      <c r="Q55" s="13">
        <f t="shared" si="23"/>
        <v>0</v>
      </c>
      <c r="R55" s="13">
        <f t="shared" si="23"/>
        <v>0</v>
      </c>
      <c r="S55" s="13">
        <f t="shared" si="23"/>
        <v>5044722</v>
      </c>
      <c r="T55" s="13">
        <f t="shared" si="23"/>
        <v>9000000</v>
      </c>
      <c r="U55" s="13"/>
      <c r="V55" s="11"/>
    </row>
    <row r="56" spans="1:22" ht="22.5" customHeight="1">
      <c r="A56" s="60"/>
      <c r="B56" s="61" t="s">
        <v>172</v>
      </c>
      <c r="C56" s="14" t="s">
        <v>39</v>
      </c>
      <c r="D56" s="15" t="s">
        <v>41</v>
      </c>
      <c r="E56" s="16">
        <f t="shared" si="12"/>
        <v>25044722</v>
      </c>
      <c r="F56" s="16">
        <f aca="true" t="shared" si="24" ref="F56:T56">+F57+F60</f>
        <v>0</v>
      </c>
      <c r="G56" s="16">
        <f t="shared" si="24"/>
        <v>0</v>
      </c>
      <c r="H56" s="16">
        <f t="shared" si="24"/>
        <v>0</v>
      </c>
      <c r="I56" s="16">
        <f t="shared" si="24"/>
        <v>0</v>
      </c>
      <c r="J56" s="16">
        <f t="shared" si="24"/>
        <v>0</v>
      </c>
      <c r="K56" s="16">
        <f t="shared" si="24"/>
        <v>0</v>
      </c>
      <c r="L56" s="16">
        <f t="shared" si="24"/>
        <v>0</v>
      </c>
      <c r="M56" s="16">
        <f t="shared" si="24"/>
        <v>20000000</v>
      </c>
      <c r="N56" s="16">
        <f t="shared" si="24"/>
        <v>0</v>
      </c>
      <c r="O56" s="16">
        <f t="shared" si="24"/>
        <v>0</v>
      </c>
      <c r="P56" s="16">
        <f t="shared" si="24"/>
        <v>0</v>
      </c>
      <c r="Q56" s="16">
        <f t="shared" si="24"/>
        <v>0</v>
      </c>
      <c r="R56" s="16">
        <f t="shared" si="24"/>
        <v>0</v>
      </c>
      <c r="S56" s="16">
        <f t="shared" si="24"/>
        <v>5044722</v>
      </c>
      <c r="T56" s="16">
        <f t="shared" si="24"/>
        <v>0</v>
      </c>
      <c r="U56" s="56">
        <f>E55</f>
        <v>124044722</v>
      </c>
      <c r="V56" s="16"/>
    </row>
    <row r="57" spans="1:22" ht="11.25">
      <c r="A57" s="60"/>
      <c r="B57" s="62"/>
      <c r="C57" s="17" t="s">
        <v>40</v>
      </c>
      <c r="D57" s="18" t="s">
        <v>42</v>
      </c>
      <c r="E57" s="19">
        <f t="shared" si="12"/>
        <v>5044722</v>
      </c>
      <c r="F57" s="19">
        <f aca="true" t="shared" si="25" ref="F57:T57">SUM(F58:F59)</f>
        <v>0</v>
      </c>
      <c r="G57" s="19">
        <f t="shared" si="25"/>
        <v>0</v>
      </c>
      <c r="H57" s="19">
        <f t="shared" si="25"/>
        <v>0</v>
      </c>
      <c r="I57" s="19">
        <f t="shared" si="25"/>
        <v>0</v>
      </c>
      <c r="J57" s="19">
        <f t="shared" si="25"/>
        <v>0</v>
      </c>
      <c r="K57" s="19">
        <f t="shared" si="25"/>
        <v>0</v>
      </c>
      <c r="L57" s="19">
        <f t="shared" si="25"/>
        <v>0</v>
      </c>
      <c r="M57" s="19">
        <f t="shared" si="25"/>
        <v>0</v>
      </c>
      <c r="N57" s="19">
        <f t="shared" si="25"/>
        <v>0</v>
      </c>
      <c r="O57" s="19">
        <f t="shared" si="25"/>
        <v>0</v>
      </c>
      <c r="P57" s="19">
        <f t="shared" si="25"/>
        <v>0</v>
      </c>
      <c r="Q57" s="19">
        <f t="shared" si="25"/>
        <v>0</v>
      </c>
      <c r="R57" s="19">
        <f t="shared" si="25"/>
        <v>0</v>
      </c>
      <c r="S57" s="19">
        <f t="shared" si="25"/>
        <v>5044722</v>
      </c>
      <c r="T57" s="19">
        <f t="shared" si="25"/>
        <v>0</v>
      </c>
      <c r="U57" s="57"/>
      <c r="V57" s="19"/>
    </row>
    <row r="58" spans="1:62" s="32" customFormat="1" ht="11.25">
      <c r="A58" s="60"/>
      <c r="B58" s="62"/>
      <c r="C58" s="29" t="s">
        <v>207</v>
      </c>
      <c r="D58" s="30" t="s">
        <v>208</v>
      </c>
      <c r="E58" s="31">
        <f t="shared" si="12"/>
        <v>5044722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/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5044722</v>
      </c>
      <c r="T58" s="31">
        <v>0</v>
      </c>
      <c r="U58" s="57"/>
      <c r="V58" s="3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</row>
    <row r="59" spans="1:62" s="32" customFormat="1" ht="11.25">
      <c r="A59" s="60"/>
      <c r="B59" s="62"/>
      <c r="C59" s="29" t="s">
        <v>207</v>
      </c>
      <c r="D59" s="30" t="s">
        <v>208</v>
      </c>
      <c r="E59" s="31">
        <f aca="true" t="shared" si="26" ref="E59:E90">SUM(F59:T59)</f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1">
        <v>0</v>
      </c>
      <c r="U59" s="57"/>
      <c r="V59" s="3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</row>
    <row r="60" spans="1:22" ht="11.25">
      <c r="A60" s="60"/>
      <c r="B60" s="62"/>
      <c r="C60" s="17" t="s">
        <v>43</v>
      </c>
      <c r="D60" s="18" t="s">
        <v>44</v>
      </c>
      <c r="E60" s="19">
        <f t="shared" si="26"/>
        <v>20000000</v>
      </c>
      <c r="F60" s="19">
        <f aca="true" t="shared" si="27" ref="F60:T60">SUM(F61:F61)</f>
        <v>0</v>
      </c>
      <c r="G60" s="19">
        <f t="shared" si="27"/>
        <v>0</v>
      </c>
      <c r="H60" s="19">
        <f t="shared" si="27"/>
        <v>0</v>
      </c>
      <c r="I60" s="19">
        <f t="shared" si="27"/>
        <v>0</v>
      </c>
      <c r="J60" s="19">
        <f t="shared" si="27"/>
        <v>0</v>
      </c>
      <c r="K60" s="19">
        <f t="shared" si="27"/>
        <v>0</v>
      </c>
      <c r="L60" s="19">
        <f t="shared" si="27"/>
        <v>0</v>
      </c>
      <c r="M60" s="19">
        <f t="shared" si="27"/>
        <v>20000000</v>
      </c>
      <c r="N60" s="19">
        <f t="shared" si="27"/>
        <v>0</v>
      </c>
      <c r="O60" s="19">
        <f t="shared" si="27"/>
        <v>0</v>
      </c>
      <c r="P60" s="19">
        <f t="shared" si="27"/>
        <v>0</v>
      </c>
      <c r="Q60" s="19">
        <f t="shared" si="27"/>
        <v>0</v>
      </c>
      <c r="R60" s="19">
        <f t="shared" si="27"/>
        <v>0</v>
      </c>
      <c r="S60" s="19">
        <f t="shared" si="27"/>
        <v>0</v>
      </c>
      <c r="T60" s="19">
        <f t="shared" si="27"/>
        <v>0</v>
      </c>
      <c r="U60" s="57"/>
      <c r="V60" s="19"/>
    </row>
    <row r="61" spans="1:62" s="32" customFormat="1" ht="11.25">
      <c r="A61" s="60"/>
      <c r="B61" s="62"/>
      <c r="C61" s="29" t="s">
        <v>209</v>
      </c>
      <c r="D61" s="30" t="s">
        <v>210</v>
      </c>
      <c r="E61" s="31">
        <f t="shared" si="26"/>
        <v>20000000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20000000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57"/>
      <c r="V61" s="3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</row>
    <row r="62" spans="1:22" ht="11.25">
      <c r="A62" s="60"/>
      <c r="B62" s="62"/>
      <c r="C62" s="14" t="s">
        <v>49</v>
      </c>
      <c r="D62" s="15" t="s">
        <v>45</v>
      </c>
      <c r="E62" s="16">
        <f t="shared" si="26"/>
        <v>14000000</v>
      </c>
      <c r="F62" s="16">
        <f aca="true" t="shared" si="28" ref="F62:T62">+F63</f>
        <v>0</v>
      </c>
      <c r="G62" s="16">
        <f t="shared" si="28"/>
        <v>0</v>
      </c>
      <c r="H62" s="16">
        <f t="shared" si="28"/>
        <v>0</v>
      </c>
      <c r="I62" s="16">
        <f t="shared" si="28"/>
        <v>0</v>
      </c>
      <c r="J62" s="16">
        <f t="shared" si="28"/>
        <v>0</v>
      </c>
      <c r="K62" s="16">
        <f t="shared" si="28"/>
        <v>0</v>
      </c>
      <c r="L62" s="16">
        <f t="shared" si="28"/>
        <v>0</v>
      </c>
      <c r="M62" s="16">
        <f t="shared" si="28"/>
        <v>5000000</v>
      </c>
      <c r="N62" s="16">
        <f t="shared" si="28"/>
        <v>0</v>
      </c>
      <c r="O62" s="16">
        <f t="shared" si="28"/>
        <v>0</v>
      </c>
      <c r="P62" s="16">
        <f t="shared" si="28"/>
        <v>0</v>
      </c>
      <c r="Q62" s="16">
        <f t="shared" si="28"/>
        <v>0</v>
      </c>
      <c r="R62" s="16">
        <f t="shared" si="28"/>
        <v>0</v>
      </c>
      <c r="S62" s="16">
        <f t="shared" si="28"/>
        <v>0</v>
      </c>
      <c r="T62" s="16">
        <f t="shared" si="28"/>
        <v>9000000</v>
      </c>
      <c r="U62" s="57"/>
      <c r="V62" s="16"/>
    </row>
    <row r="63" spans="1:22" ht="11.25">
      <c r="A63" s="60"/>
      <c r="B63" s="62"/>
      <c r="C63" s="17" t="s">
        <v>50</v>
      </c>
      <c r="D63" s="18" t="s">
        <v>46</v>
      </c>
      <c r="E63" s="19">
        <f t="shared" si="26"/>
        <v>14000000</v>
      </c>
      <c r="F63" s="19">
        <f aca="true" t="shared" si="29" ref="F63:T63">SUM(F64:F65)</f>
        <v>0</v>
      </c>
      <c r="G63" s="19">
        <f t="shared" si="29"/>
        <v>0</v>
      </c>
      <c r="H63" s="19">
        <f t="shared" si="29"/>
        <v>0</v>
      </c>
      <c r="I63" s="19">
        <f t="shared" si="29"/>
        <v>0</v>
      </c>
      <c r="J63" s="19">
        <f t="shared" si="29"/>
        <v>0</v>
      </c>
      <c r="K63" s="19">
        <f t="shared" si="29"/>
        <v>0</v>
      </c>
      <c r="L63" s="19">
        <f t="shared" si="29"/>
        <v>0</v>
      </c>
      <c r="M63" s="19">
        <f t="shared" si="29"/>
        <v>5000000</v>
      </c>
      <c r="N63" s="19">
        <f t="shared" si="29"/>
        <v>0</v>
      </c>
      <c r="O63" s="19">
        <f t="shared" si="29"/>
        <v>0</v>
      </c>
      <c r="P63" s="19">
        <f t="shared" si="29"/>
        <v>0</v>
      </c>
      <c r="Q63" s="19">
        <f t="shared" si="29"/>
        <v>0</v>
      </c>
      <c r="R63" s="19">
        <f t="shared" si="29"/>
        <v>0</v>
      </c>
      <c r="S63" s="19">
        <f t="shared" si="29"/>
        <v>0</v>
      </c>
      <c r="T63" s="19">
        <f t="shared" si="29"/>
        <v>9000000</v>
      </c>
      <c r="U63" s="57"/>
      <c r="V63" s="19"/>
    </row>
    <row r="64" spans="1:62" s="32" customFormat="1" ht="15.75" customHeight="1">
      <c r="A64" s="60"/>
      <c r="B64" s="62"/>
      <c r="C64" s="42">
        <v>2311112101</v>
      </c>
      <c r="D64" s="30" t="s">
        <v>211</v>
      </c>
      <c r="E64" s="31">
        <f t="shared" si="26"/>
        <v>5000000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5000000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57"/>
      <c r="V64" s="3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</row>
    <row r="65" spans="1:62" s="32" customFormat="1" ht="11.25">
      <c r="A65" s="60"/>
      <c r="B65" s="62"/>
      <c r="C65" s="29" t="s">
        <v>212</v>
      </c>
      <c r="D65" s="30" t="s">
        <v>211</v>
      </c>
      <c r="E65" s="31">
        <f t="shared" si="26"/>
        <v>9000000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9000000</v>
      </c>
      <c r="U65" s="57"/>
      <c r="V65" s="3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</row>
    <row r="66" spans="1:22" ht="11.25">
      <c r="A66" s="60"/>
      <c r="B66" s="62"/>
      <c r="C66" s="14" t="s">
        <v>51</v>
      </c>
      <c r="D66" s="15" t="s">
        <v>53</v>
      </c>
      <c r="E66" s="16">
        <f t="shared" si="26"/>
        <v>15000000</v>
      </c>
      <c r="F66" s="16">
        <f>+F67+F68</f>
        <v>0</v>
      </c>
      <c r="G66" s="16">
        <f aca="true" t="shared" si="30" ref="G66:T66">+G67+G68</f>
        <v>0</v>
      </c>
      <c r="H66" s="16">
        <f t="shared" si="30"/>
        <v>0</v>
      </c>
      <c r="I66" s="16">
        <f t="shared" si="30"/>
        <v>0</v>
      </c>
      <c r="J66" s="16">
        <f t="shared" si="30"/>
        <v>0</v>
      </c>
      <c r="K66" s="16">
        <f t="shared" si="30"/>
        <v>0</v>
      </c>
      <c r="L66" s="16">
        <f t="shared" si="30"/>
        <v>0</v>
      </c>
      <c r="M66" s="16">
        <f t="shared" si="30"/>
        <v>15000000</v>
      </c>
      <c r="N66" s="16">
        <f t="shared" si="30"/>
        <v>0</v>
      </c>
      <c r="O66" s="16">
        <f t="shared" si="30"/>
        <v>0</v>
      </c>
      <c r="P66" s="16">
        <f t="shared" si="30"/>
        <v>0</v>
      </c>
      <c r="Q66" s="16">
        <f t="shared" si="30"/>
        <v>0</v>
      </c>
      <c r="R66" s="16">
        <f t="shared" si="30"/>
        <v>0</v>
      </c>
      <c r="S66" s="16">
        <f t="shared" si="30"/>
        <v>0</v>
      </c>
      <c r="T66" s="16">
        <f t="shared" si="30"/>
        <v>0</v>
      </c>
      <c r="U66" s="57"/>
      <c r="V66" s="16"/>
    </row>
    <row r="67" spans="1:22" ht="11.25">
      <c r="A67" s="60"/>
      <c r="B67" s="62"/>
      <c r="C67" s="17" t="s">
        <v>52</v>
      </c>
      <c r="D67" s="18" t="s">
        <v>55</v>
      </c>
      <c r="E67" s="19">
        <f t="shared" si="26"/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57"/>
      <c r="V67" s="19"/>
    </row>
    <row r="68" spans="1:22" ht="11.25">
      <c r="A68" s="60"/>
      <c r="B68" s="62"/>
      <c r="C68" s="17" t="s">
        <v>56</v>
      </c>
      <c r="D68" s="18" t="s">
        <v>54</v>
      </c>
      <c r="E68" s="19">
        <f t="shared" si="26"/>
        <v>15000000</v>
      </c>
      <c r="F68" s="19">
        <f aca="true" t="shared" si="31" ref="F68:T68">SUM(F69:F69)</f>
        <v>0</v>
      </c>
      <c r="G68" s="19">
        <f t="shared" si="31"/>
        <v>0</v>
      </c>
      <c r="H68" s="19">
        <f t="shared" si="31"/>
        <v>0</v>
      </c>
      <c r="I68" s="19">
        <f t="shared" si="31"/>
        <v>0</v>
      </c>
      <c r="J68" s="19">
        <f t="shared" si="31"/>
        <v>0</v>
      </c>
      <c r="K68" s="19">
        <f t="shared" si="31"/>
        <v>0</v>
      </c>
      <c r="L68" s="19">
        <f t="shared" si="31"/>
        <v>0</v>
      </c>
      <c r="M68" s="19">
        <f t="shared" si="31"/>
        <v>15000000</v>
      </c>
      <c r="N68" s="19">
        <f t="shared" si="31"/>
        <v>0</v>
      </c>
      <c r="O68" s="19">
        <f t="shared" si="31"/>
        <v>0</v>
      </c>
      <c r="P68" s="19">
        <f t="shared" si="31"/>
        <v>0</v>
      </c>
      <c r="Q68" s="19">
        <f t="shared" si="31"/>
        <v>0</v>
      </c>
      <c r="R68" s="19">
        <f t="shared" si="31"/>
        <v>0</v>
      </c>
      <c r="S68" s="19">
        <f t="shared" si="31"/>
        <v>0</v>
      </c>
      <c r="T68" s="19">
        <f t="shared" si="31"/>
        <v>0</v>
      </c>
      <c r="U68" s="57"/>
      <c r="V68" s="19"/>
    </row>
    <row r="69" spans="1:62" s="32" customFormat="1" ht="11.25">
      <c r="A69" s="60"/>
      <c r="B69" s="62"/>
      <c r="C69" s="29" t="s">
        <v>213</v>
      </c>
      <c r="D69" s="33" t="s">
        <v>214</v>
      </c>
      <c r="E69" s="31">
        <f t="shared" si="26"/>
        <v>15000000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15000000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57"/>
      <c r="V69" s="3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</row>
    <row r="70" spans="1:22" ht="11.25">
      <c r="A70" s="60"/>
      <c r="B70" s="62"/>
      <c r="C70" s="14" t="s">
        <v>57</v>
      </c>
      <c r="D70" s="15" t="s">
        <v>59</v>
      </c>
      <c r="E70" s="16">
        <f t="shared" si="26"/>
        <v>10000000</v>
      </c>
      <c r="F70" s="16">
        <f>+F71+F72+F73</f>
        <v>0</v>
      </c>
      <c r="G70" s="16">
        <f>+G71+G72+G73</f>
        <v>0</v>
      </c>
      <c r="H70" s="16"/>
      <c r="I70" s="16"/>
      <c r="J70" s="16"/>
      <c r="K70" s="16"/>
      <c r="L70" s="16"/>
      <c r="M70" s="16">
        <f>+M71+M72+M73</f>
        <v>10000000</v>
      </c>
      <c r="N70" s="16">
        <f>+N71+N72+N73</f>
        <v>0</v>
      </c>
      <c r="O70" s="16">
        <f>+O71+O72+O73</f>
        <v>0</v>
      </c>
      <c r="P70" s="16">
        <f>+P71+P72+P73</f>
        <v>0</v>
      </c>
      <c r="Q70" s="16"/>
      <c r="R70" s="16"/>
      <c r="S70" s="16"/>
      <c r="T70" s="16"/>
      <c r="U70" s="57"/>
      <c r="V70" s="16"/>
    </row>
    <row r="71" spans="1:22" ht="11.25">
      <c r="A71" s="60"/>
      <c r="B71" s="62"/>
      <c r="C71" s="17" t="s">
        <v>58</v>
      </c>
      <c r="D71" s="18" t="s">
        <v>60</v>
      </c>
      <c r="E71" s="19">
        <f t="shared" si="26"/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57"/>
      <c r="V71" s="19"/>
    </row>
    <row r="72" spans="1:22" ht="11.25">
      <c r="A72" s="60"/>
      <c r="B72" s="62"/>
      <c r="C72" s="17" t="s">
        <v>61</v>
      </c>
      <c r="D72" s="18" t="s">
        <v>63</v>
      </c>
      <c r="E72" s="19">
        <f t="shared" si="26"/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57"/>
      <c r="V72" s="19"/>
    </row>
    <row r="73" spans="1:22" ht="11.25">
      <c r="A73" s="60"/>
      <c r="B73" s="62"/>
      <c r="C73" s="17" t="s">
        <v>62</v>
      </c>
      <c r="D73" s="18" t="s">
        <v>64</v>
      </c>
      <c r="E73" s="19">
        <f t="shared" si="26"/>
        <v>10000000</v>
      </c>
      <c r="F73" s="19">
        <f>SUM(F74:F74)</f>
        <v>0</v>
      </c>
      <c r="G73" s="19">
        <f aca="true" t="shared" si="32" ref="G73:T73">SUM(G74:G74)</f>
        <v>0</v>
      </c>
      <c r="H73" s="19">
        <f t="shared" si="32"/>
        <v>0</v>
      </c>
      <c r="I73" s="19">
        <f t="shared" si="32"/>
        <v>0</v>
      </c>
      <c r="J73" s="19">
        <f t="shared" si="32"/>
        <v>0</v>
      </c>
      <c r="K73" s="19">
        <f t="shared" si="32"/>
        <v>0</v>
      </c>
      <c r="L73" s="19">
        <f t="shared" si="32"/>
        <v>0</v>
      </c>
      <c r="M73" s="19">
        <f t="shared" si="32"/>
        <v>10000000</v>
      </c>
      <c r="N73" s="19">
        <f t="shared" si="32"/>
        <v>0</v>
      </c>
      <c r="O73" s="19">
        <f t="shared" si="32"/>
        <v>0</v>
      </c>
      <c r="P73" s="19">
        <f t="shared" si="32"/>
        <v>0</v>
      </c>
      <c r="Q73" s="19">
        <f t="shared" si="32"/>
        <v>0</v>
      </c>
      <c r="R73" s="19">
        <f t="shared" si="32"/>
        <v>0</v>
      </c>
      <c r="S73" s="19">
        <f t="shared" si="32"/>
        <v>0</v>
      </c>
      <c r="T73" s="19">
        <f t="shared" si="32"/>
        <v>0</v>
      </c>
      <c r="U73" s="57"/>
      <c r="V73" s="19"/>
    </row>
    <row r="74" spans="1:62" s="32" customFormat="1" ht="11.25">
      <c r="A74" s="60"/>
      <c r="B74" s="62"/>
      <c r="C74" s="42">
        <v>2311114101</v>
      </c>
      <c r="D74" s="30" t="s">
        <v>246</v>
      </c>
      <c r="E74" s="31">
        <f t="shared" si="26"/>
        <v>10000000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10000000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57"/>
      <c r="V74" s="3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</row>
    <row r="75" spans="1:22" ht="11.25">
      <c r="A75" s="60"/>
      <c r="B75" s="62"/>
      <c r="C75" s="14" t="s">
        <v>65</v>
      </c>
      <c r="D75" s="15" t="s">
        <v>159</v>
      </c>
      <c r="E75" s="16">
        <f t="shared" si="26"/>
        <v>10000000</v>
      </c>
      <c r="F75" s="16">
        <f aca="true" t="shared" si="33" ref="F75:T75">+F76+F78</f>
        <v>0</v>
      </c>
      <c r="G75" s="16">
        <f t="shared" si="33"/>
        <v>0</v>
      </c>
      <c r="H75" s="16">
        <f t="shared" si="33"/>
        <v>0</v>
      </c>
      <c r="I75" s="16">
        <f t="shared" si="33"/>
        <v>0</v>
      </c>
      <c r="J75" s="16">
        <f t="shared" si="33"/>
        <v>0</v>
      </c>
      <c r="K75" s="16">
        <f t="shared" si="33"/>
        <v>0</v>
      </c>
      <c r="L75" s="16">
        <f t="shared" si="33"/>
        <v>0</v>
      </c>
      <c r="M75" s="16">
        <f t="shared" si="33"/>
        <v>10000000</v>
      </c>
      <c r="N75" s="16">
        <f t="shared" si="33"/>
        <v>0</v>
      </c>
      <c r="O75" s="16">
        <f t="shared" si="33"/>
        <v>0</v>
      </c>
      <c r="P75" s="16">
        <f t="shared" si="33"/>
        <v>0</v>
      </c>
      <c r="Q75" s="16">
        <f t="shared" si="33"/>
        <v>0</v>
      </c>
      <c r="R75" s="16">
        <f t="shared" si="33"/>
        <v>0</v>
      </c>
      <c r="S75" s="16">
        <f t="shared" si="33"/>
        <v>0</v>
      </c>
      <c r="T75" s="16">
        <f t="shared" si="33"/>
        <v>0</v>
      </c>
      <c r="U75" s="57"/>
      <c r="V75" s="16"/>
    </row>
    <row r="76" spans="1:22" ht="11.25">
      <c r="A76" s="60"/>
      <c r="B76" s="62"/>
      <c r="C76" s="17" t="s">
        <v>66</v>
      </c>
      <c r="D76" s="18" t="s">
        <v>68</v>
      </c>
      <c r="E76" s="19">
        <f t="shared" si="26"/>
        <v>5000000</v>
      </c>
      <c r="F76" s="19">
        <f aca="true" t="shared" si="34" ref="F76:T76">SUM(F77:F77)</f>
        <v>0</v>
      </c>
      <c r="G76" s="19">
        <f t="shared" si="34"/>
        <v>0</v>
      </c>
      <c r="H76" s="19">
        <f t="shared" si="34"/>
        <v>0</v>
      </c>
      <c r="I76" s="19">
        <f t="shared" si="34"/>
        <v>0</v>
      </c>
      <c r="J76" s="19">
        <f t="shared" si="34"/>
        <v>0</v>
      </c>
      <c r="K76" s="19">
        <f t="shared" si="34"/>
        <v>0</v>
      </c>
      <c r="L76" s="19">
        <f t="shared" si="34"/>
        <v>0</v>
      </c>
      <c r="M76" s="19">
        <f t="shared" si="34"/>
        <v>5000000</v>
      </c>
      <c r="N76" s="19">
        <f t="shared" si="34"/>
        <v>0</v>
      </c>
      <c r="O76" s="19">
        <f t="shared" si="34"/>
        <v>0</v>
      </c>
      <c r="P76" s="19">
        <f t="shared" si="34"/>
        <v>0</v>
      </c>
      <c r="Q76" s="19">
        <f t="shared" si="34"/>
        <v>0</v>
      </c>
      <c r="R76" s="19">
        <f t="shared" si="34"/>
        <v>0</v>
      </c>
      <c r="S76" s="19">
        <f t="shared" si="34"/>
        <v>0</v>
      </c>
      <c r="T76" s="19">
        <f t="shared" si="34"/>
        <v>0</v>
      </c>
      <c r="U76" s="57"/>
      <c r="V76" s="19"/>
    </row>
    <row r="77" spans="1:62" s="37" customFormat="1" ht="22.5">
      <c r="A77" s="60"/>
      <c r="B77" s="62"/>
      <c r="C77" s="39">
        <v>2311115101</v>
      </c>
      <c r="D77" s="36" t="s">
        <v>247</v>
      </c>
      <c r="E77" s="34">
        <f t="shared" si="26"/>
        <v>5000000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5000000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57"/>
      <c r="V77" s="34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</row>
    <row r="78" spans="1:22" ht="11.25">
      <c r="A78" s="60"/>
      <c r="B78" s="62"/>
      <c r="C78" s="17" t="s">
        <v>67</v>
      </c>
      <c r="D78" s="18" t="s">
        <v>69</v>
      </c>
      <c r="E78" s="19">
        <f t="shared" si="26"/>
        <v>5000000</v>
      </c>
      <c r="F78" s="19">
        <f aca="true" t="shared" si="35" ref="F78:T78">SUM(F79:F79)</f>
        <v>0</v>
      </c>
      <c r="G78" s="19">
        <f t="shared" si="35"/>
        <v>0</v>
      </c>
      <c r="H78" s="19">
        <f t="shared" si="35"/>
        <v>0</v>
      </c>
      <c r="I78" s="19">
        <f t="shared" si="35"/>
        <v>0</v>
      </c>
      <c r="J78" s="19">
        <f t="shared" si="35"/>
        <v>0</v>
      </c>
      <c r="K78" s="19">
        <f t="shared" si="35"/>
        <v>0</v>
      </c>
      <c r="L78" s="19">
        <f t="shared" si="35"/>
        <v>0</v>
      </c>
      <c r="M78" s="19">
        <f t="shared" si="35"/>
        <v>5000000</v>
      </c>
      <c r="N78" s="19">
        <f t="shared" si="35"/>
        <v>0</v>
      </c>
      <c r="O78" s="19">
        <f t="shared" si="35"/>
        <v>0</v>
      </c>
      <c r="P78" s="19">
        <f t="shared" si="35"/>
        <v>0</v>
      </c>
      <c r="Q78" s="19">
        <f t="shared" si="35"/>
        <v>0</v>
      </c>
      <c r="R78" s="19">
        <f t="shared" si="35"/>
        <v>0</v>
      </c>
      <c r="S78" s="19">
        <f t="shared" si="35"/>
        <v>0</v>
      </c>
      <c r="T78" s="19">
        <f t="shared" si="35"/>
        <v>0</v>
      </c>
      <c r="U78" s="57"/>
      <c r="V78" s="19"/>
    </row>
    <row r="79" spans="1:62" s="37" customFormat="1" ht="11.25">
      <c r="A79" s="60"/>
      <c r="B79" s="62"/>
      <c r="C79" s="39">
        <v>231215201</v>
      </c>
      <c r="D79" s="36" t="s">
        <v>248</v>
      </c>
      <c r="E79" s="34">
        <f t="shared" si="26"/>
        <v>5000000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5000000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57"/>
      <c r="V79" s="34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</row>
    <row r="80" spans="1:22" ht="11.25">
      <c r="A80" s="60"/>
      <c r="B80" s="62"/>
      <c r="C80" s="14" t="s">
        <v>70</v>
      </c>
      <c r="D80" s="15" t="s">
        <v>72</v>
      </c>
      <c r="E80" s="16">
        <f t="shared" si="26"/>
        <v>10000000</v>
      </c>
      <c r="F80" s="16">
        <f aca="true" t="shared" si="36" ref="F80:T80">+F81</f>
        <v>0</v>
      </c>
      <c r="G80" s="16">
        <f t="shared" si="36"/>
        <v>0</v>
      </c>
      <c r="H80" s="16">
        <f t="shared" si="36"/>
        <v>0</v>
      </c>
      <c r="I80" s="16">
        <f t="shared" si="36"/>
        <v>0</v>
      </c>
      <c r="J80" s="16">
        <f t="shared" si="36"/>
        <v>0</v>
      </c>
      <c r="K80" s="16">
        <f t="shared" si="36"/>
        <v>0</v>
      </c>
      <c r="L80" s="16">
        <f t="shared" si="36"/>
        <v>0</v>
      </c>
      <c r="M80" s="16">
        <f t="shared" si="36"/>
        <v>10000000</v>
      </c>
      <c r="N80" s="16">
        <f t="shared" si="36"/>
        <v>0</v>
      </c>
      <c r="O80" s="16">
        <f t="shared" si="36"/>
        <v>0</v>
      </c>
      <c r="P80" s="16">
        <f t="shared" si="36"/>
        <v>0</v>
      </c>
      <c r="Q80" s="16">
        <f t="shared" si="36"/>
        <v>0</v>
      </c>
      <c r="R80" s="16">
        <f t="shared" si="36"/>
        <v>0</v>
      </c>
      <c r="S80" s="16">
        <f t="shared" si="36"/>
        <v>0</v>
      </c>
      <c r="T80" s="16">
        <f t="shared" si="36"/>
        <v>0</v>
      </c>
      <c r="U80" s="57"/>
      <c r="V80" s="16"/>
    </row>
    <row r="81" spans="1:22" ht="11.25">
      <c r="A81" s="60"/>
      <c r="B81" s="62"/>
      <c r="C81" s="17" t="s">
        <v>71</v>
      </c>
      <c r="D81" s="18" t="s">
        <v>73</v>
      </c>
      <c r="E81" s="19">
        <f t="shared" si="26"/>
        <v>10000000</v>
      </c>
      <c r="F81" s="19">
        <f>SUM(F82:F82)</f>
        <v>0</v>
      </c>
      <c r="G81" s="19">
        <f aca="true" t="shared" si="37" ref="G81:T81">SUM(G82:G82)</f>
        <v>0</v>
      </c>
      <c r="H81" s="19">
        <f t="shared" si="37"/>
        <v>0</v>
      </c>
      <c r="I81" s="19">
        <f t="shared" si="37"/>
        <v>0</v>
      </c>
      <c r="J81" s="19">
        <f t="shared" si="37"/>
        <v>0</v>
      </c>
      <c r="K81" s="19">
        <f t="shared" si="37"/>
        <v>0</v>
      </c>
      <c r="L81" s="19">
        <f t="shared" si="37"/>
        <v>0</v>
      </c>
      <c r="M81" s="19">
        <f t="shared" si="37"/>
        <v>10000000</v>
      </c>
      <c r="N81" s="19">
        <f t="shared" si="37"/>
        <v>0</v>
      </c>
      <c r="O81" s="19">
        <f t="shared" si="37"/>
        <v>0</v>
      </c>
      <c r="P81" s="19">
        <f t="shared" si="37"/>
        <v>0</v>
      </c>
      <c r="Q81" s="19">
        <f t="shared" si="37"/>
        <v>0</v>
      </c>
      <c r="R81" s="19">
        <f t="shared" si="37"/>
        <v>0</v>
      </c>
      <c r="S81" s="19">
        <f t="shared" si="37"/>
        <v>0</v>
      </c>
      <c r="T81" s="19">
        <f t="shared" si="37"/>
        <v>0</v>
      </c>
      <c r="U81" s="57"/>
      <c r="V81" s="19"/>
    </row>
    <row r="82" spans="1:62" s="37" customFormat="1" ht="11.25">
      <c r="A82" s="60"/>
      <c r="B82" s="62"/>
      <c r="C82" s="39">
        <v>2311116101</v>
      </c>
      <c r="D82" s="36" t="s">
        <v>249</v>
      </c>
      <c r="E82" s="34">
        <f t="shared" si="26"/>
        <v>10000000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10000000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57"/>
      <c r="V82" s="34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</row>
    <row r="83" spans="1:22" ht="11.25">
      <c r="A83" s="60"/>
      <c r="B83" s="62"/>
      <c r="C83" s="14" t="s">
        <v>74</v>
      </c>
      <c r="D83" s="15" t="s">
        <v>76</v>
      </c>
      <c r="E83" s="16">
        <f t="shared" si="26"/>
        <v>40000000</v>
      </c>
      <c r="F83" s="16">
        <f aca="true" t="shared" si="38" ref="F83:T83">+F84</f>
        <v>0</v>
      </c>
      <c r="G83" s="16">
        <f t="shared" si="38"/>
        <v>0</v>
      </c>
      <c r="H83" s="16">
        <f t="shared" si="38"/>
        <v>0</v>
      </c>
      <c r="I83" s="16">
        <f t="shared" si="38"/>
        <v>0</v>
      </c>
      <c r="J83" s="16">
        <f t="shared" si="38"/>
        <v>0</v>
      </c>
      <c r="K83" s="16">
        <f t="shared" si="38"/>
        <v>0</v>
      </c>
      <c r="L83" s="16">
        <f t="shared" si="38"/>
        <v>0</v>
      </c>
      <c r="M83" s="16">
        <f t="shared" si="38"/>
        <v>40000000</v>
      </c>
      <c r="N83" s="16">
        <f t="shared" si="38"/>
        <v>0</v>
      </c>
      <c r="O83" s="16">
        <f t="shared" si="38"/>
        <v>0</v>
      </c>
      <c r="P83" s="16">
        <f t="shared" si="38"/>
        <v>0</v>
      </c>
      <c r="Q83" s="16">
        <f t="shared" si="38"/>
        <v>0</v>
      </c>
      <c r="R83" s="16">
        <f t="shared" si="38"/>
        <v>0</v>
      </c>
      <c r="S83" s="16">
        <f t="shared" si="38"/>
        <v>0</v>
      </c>
      <c r="T83" s="16">
        <f t="shared" si="38"/>
        <v>0</v>
      </c>
      <c r="U83" s="57"/>
      <c r="V83" s="16"/>
    </row>
    <row r="84" spans="1:22" ht="11.25">
      <c r="A84" s="60"/>
      <c r="B84" s="62"/>
      <c r="C84" s="17" t="s">
        <v>75</v>
      </c>
      <c r="D84" s="18" t="s">
        <v>77</v>
      </c>
      <c r="E84" s="19">
        <f t="shared" si="26"/>
        <v>40000000</v>
      </c>
      <c r="F84" s="19">
        <f aca="true" t="shared" si="39" ref="F84:T84">SUM(F85:F85)</f>
        <v>0</v>
      </c>
      <c r="G84" s="19">
        <f t="shared" si="39"/>
        <v>0</v>
      </c>
      <c r="H84" s="19">
        <f t="shared" si="39"/>
        <v>0</v>
      </c>
      <c r="I84" s="19">
        <f t="shared" si="39"/>
        <v>0</v>
      </c>
      <c r="J84" s="19">
        <f t="shared" si="39"/>
        <v>0</v>
      </c>
      <c r="K84" s="19">
        <f t="shared" si="39"/>
        <v>0</v>
      </c>
      <c r="L84" s="19">
        <f t="shared" si="39"/>
        <v>0</v>
      </c>
      <c r="M84" s="19">
        <f t="shared" si="39"/>
        <v>40000000</v>
      </c>
      <c r="N84" s="19">
        <f t="shared" si="39"/>
        <v>0</v>
      </c>
      <c r="O84" s="19">
        <f t="shared" si="39"/>
        <v>0</v>
      </c>
      <c r="P84" s="19">
        <f t="shared" si="39"/>
        <v>0</v>
      </c>
      <c r="Q84" s="19">
        <f t="shared" si="39"/>
        <v>0</v>
      </c>
      <c r="R84" s="19">
        <f t="shared" si="39"/>
        <v>0</v>
      </c>
      <c r="S84" s="19">
        <f t="shared" si="39"/>
        <v>0</v>
      </c>
      <c r="T84" s="19">
        <f t="shared" si="39"/>
        <v>0</v>
      </c>
      <c r="U84" s="57"/>
      <c r="V84" s="19"/>
    </row>
    <row r="85" spans="1:62" s="37" customFormat="1" ht="17.25" customHeight="1">
      <c r="A85" s="63"/>
      <c r="B85" s="65"/>
      <c r="C85" s="39">
        <v>2311117101</v>
      </c>
      <c r="D85" s="36" t="s">
        <v>250</v>
      </c>
      <c r="E85" s="34">
        <f t="shared" si="26"/>
        <v>40000000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40000000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58"/>
      <c r="V85" s="34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</row>
    <row r="86" spans="1:62" s="23" customFormat="1" ht="34.5" customHeight="1">
      <c r="A86" s="59">
        <v>2012850150018</v>
      </c>
      <c r="B86" s="26"/>
      <c r="C86" s="26" t="s">
        <v>78</v>
      </c>
      <c r="D86" s="27" t="s">
        <v>79</v>
      </c>
      <c r="E86" s="28">
        <f t="shared" si="26"/>
        <v>40000000</v>
      </c>
      <c r="F86" s="28">
        <f>F87</f>
        <v>0</v>
      </c>
      <c r="G86" s="28">
        <f aca="true" t="shared" si="40" ref="G86:T86">G87</f>
        <v>0</v>
      </c>
      <c r="H86" s="28">
        <f t="shared" si="40"/>
        <v>0</v>
      </c>
      <c r="I86" s="28">
        <f t="shared" si="40"/>
        <v>0</v>
      </c>
      <c r="J86" s="28">
        <f t="shared" si="40"/>
        <v>0</v>
      </c>
      <c r="K86" s="28">
        <f t="shared" si="40"/>
        <v>0</v>
      </c>
      <c r="L86" s="28">
        <f t="shared" si="40"/>
        <v>0</v>
      </c>
      <c r="M86" s="28">
        <f t="shared" si="40"/>
        <v>0</v>
      </c>
      <c r="N86" s="28">
        <f t="shared" si="40"/>
        <v>0</v>
      </c>
      <c r="O86" s="28">
        <f t="shared" si="40"/>
        <v>0</v>
      </c>
      <c r="P86" s="28">
        <f t="shared" si="40"/>
        <v>0</v>
      </c>
      <c r="Q86" s="28">
        <f t="shared" si="40"/>
        <v>0</v>
      </c>
      <c r="R86" s="28">
        <f t="shared" si="40"/>
        <v>0</v>
      </c>
      <c r="S86" s="28">
        <f t="shared" si="40"/>
        <v>0</v>
      </c>
      <c r="T86" s="28">
        <f t="shared" si="40"/>
        <v>40000000</v>
      </c>
      <c r="U86" s="28"/>
      <c r="V86" s="2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</row>
    <row r="87" spans="1:22" ht="23.25" customHeight="1">
      <c r="A87" s="60"/>
      <c r="B87" s="61" t="s">
        <v>173</v>
      </c>
      <c r="C87" s="14" t="s">
        <v>47</v>
      </c>
      <c r="D87" s="15" t="s">
        <v>80</v>
      </c>
      <c r="E87" s="16">
        <f t="shared" si="26"/>
        <v>40000000</v>
      </c>
      <c r="F87" s="16">
        <f aca="true" t="shared" si="41" ref="F87:T87">+F88</f>
        <v>0</v>
      </c>
      <c r="G87" s="16">
        <f t="shared" si="41"/>
        <v>0</v>
      </c>
      <c r="H87" s="16">
        <f t="shared" si="41"/>
        <v>0</v>
      </c>
      <c r="I87" s="16">
        <f t="shared" si="41"/>
        <v>0</v>
      </c>
      <c r="J87" s="16">
        <f t="shared" si="41"/>
        <v>0</v>
      </c>
      <c r="K87" s="16">
        <f t="shared" si="41"/>
        <v>0</v>
      </c>
      <c r="L87" s="16">
        <f t="shared" si="41"/>
        <v>0</v>
      </c>
      <c r="M87" s="16">
        <f t="shared" si="41"/>
        <v>0</v>
      </c>
      <c r="N87" s="16">
        <f t="shared" si="41"/>
        <v>0</v>
      </c>
      <c r="O87" s="16">
        <f t="shared" si="41"/>
        <v>0</v>
      </c>
      <c r="P87" s="16">
        <f t="shared" si="41"/>
        <v>0</v>
      </c>
      <c r="Q87" s="16">
        <f t="shared" si="41"/>
        <v>0</v>
      </c>
      <c r="R87" s="16">
        <f t="shared" si="41"/>
        <v>0</v>
      </c>
      <c r="S87" s="16">
        <f t="shared" si="41"/>
        <v>0</v>
      </c>
      <c r="T87" s="16">
        <f t="shared" si="41"/>
        <v>40000000</v>
      </c>
      <c r="U87" s="56">
        <f>E86</f>
        <v>40000000</v>
      </c>
      <c r="V87" s="16"/>
    </row>
    <row r="88" spans="1:22" ht="22.5" customHeight="1">
      <c r="A88" s="60"/>
      <c r="B88" s="62"/>
      <c r="C88" s="17" t="s">
        <v>48</v>
      </c>
      <c r="D88" s="18" t="s">
        <v>81</v>
      </c>
      <c r="E88" s="19">
        <f t="shared" si="26"/>
        <v>40000000</v>
      </c>
      <c r="F88" s="19">
        <f>SUM(F89:F89)</f>
        <v>0</v>
      </c>
      <c r="G88" s="19">
        <f aca="true" t="shared" si="42" ref="G88:T88">SUM(G89:G89)</f>
        <v>0</v>
      </c>
      <c r="H88" s="19">
        <f t="shared" si="42"/>
        <v>0</v>
      </c>
      <c r="I88" s="19">
        <f t="shared" si="42"/>
        <v>0</v>
      </c>
      <c r="J88" s="19">
        <f t="shared" si="42"/>
        <v>0</v>
      </c>
      <c r="K88" s="19">
        <f t="shared" si="42"/>
        <v>0</v>
      </c>
      <c r="L88" s="19">
        <f t="shared" si="42"/>
        <v>0</v>
      </c>
      <c r="M88" s="19">
        <f t="shared" si="42"/>
        <v>0</v>
      </c>
      <c r="N88" s="19">
        <f t="shared" si="42"/>
        <v>0</v>
      </c>
      <c r="O88" s="19">
        <f t="shared" si="42"/>
        <v>0</v>
      </c>
      <c r="P88" s="19">
        <f t="shared" si="42"/>
        <v>0</v>
      </c>
      <c r="Q88" s="19">
        <f t="shared" si="42"/>
        <v>0</v>
      </c>
      <c r="R88" s="19">
        <f t="shared" si="42"/>
        <v>0</v>
      </c>
      <c r="S88" s="19">
        <f t="shared" si="42"/>
        <v>0</v>
      </c>
      <c r="T88" s="19">
        <f t="shared" si="42"/>
        <v>40000000</v>
      </c>
      <c r="U88" s="57"/>
      <c r="V88" s="19"/>
    </row>
    <row r="89" spans="1:62" s="45" customFormat="1" ht="32.25" customHeight="1">
      <c r="A89" s="63"/>
      <c r="B89" s="62"/>
      <c r="C89" s="39">
        <v>2331031101</v>
      </c>
      <c r="D89" s="43" t="s">
        <v>251</v>
      </c>
      <c r="E89" s="44">
        <f t="shared" si="26"/>
        <v>40000000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40000000</v>
      </c>
      <c r="U89" s="58"/>
      <c r="V89" s="44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</row>
    <row r="90" spans="1:22" ht="11.25" customHeight="1">
      <c r="A90" s="59">
        <v>2012850150015</v>
      </c>
      <c r="B90" s="11"/>
      <c r="C90" s="11" t="s">
        <v>82</v>
      </c>
      <c r="D90" s="12" t="s">
        <v>83</v>
      </c>
      <c r="E90" s="13">
        <f t="shared" si="26"/>
        <v>145000000</v>
      </c>
      <c r="F90" s="13">
        <f aca="true" t="shared" si="43" ref="F90:T90">+F91</f>
        <v>0</v>
      </c>
      <c r="G90" s="13">
        <f t="shared" si="43"/>
        <v>0</v>
      </c>
      <c r="H90" s="13">
        <f t="shared" si="43"/>
        <v>0</v>
      </c>
      <c r="I90" s="13">
        <f t="shared" si="43"/>
        <v>0</v>
      </c>
      <c r="J90" s="13">
        <f t="shared" si="43"/>
        <v>0</v>
      </c>
      <c r="K90" s="13">
        <f t="shared" si="43"/>
        <v>0</v>
      </c>
      <c r="L90" s="13">
        <f t="shared" si="43"/>
        <v>0</v>
      </c>
      <c r="M90" s="13">
        <f t="shared" si="43"/>
        <v>100000000</v>
      </c>
      <c r="N90" s="13">
        <f t="shared" si="43"/>
        <v>0</v>
      </c>
      <c r="O90" s="13">
        <f t="shared" si="43"/>
        <v>0</v>
      </c>
      <c r="P90" s="13">
        <f t="shared" si="43"/>
        <v>45000000</v>
      </c>
      <c r="Q90" s="13">
        <f t="shared" si="43"/>
        <v>0</v>
      </c>
      <c r="R90" s="13">
        <f t="shared" si="43"/>
        <v>0</v>
      </c>
      <c r="S90" s="13">
        <f t="shared" si="43"/>
        <v>0</v>
      </c>
      <c r="T90" s="13">
        <f t="shared" si="43"/>
        <v>0</v>
      </c>
      <c r="U90" s="13"/>
      <c r="V90" s="11"/>
    </row>
    <row r="91" spans="1:22" ht="11.25" customHeight="1">
      <c r="A91" s="60"/>
      <c r="B91" s="61" t="s">
        <v>174</v>
      </c>
      <c r="C91" s="14" t="s">
        <v>85</v>
      </c>
      <c r="D91" s="15" t="s">
        <v>84</v>
      </c>
      <c r="E91" s="16">
        <f aca="true" t="shared" si="44" ref="E91:E122">SUM(F91:T91)</f>
        <v>145000000</v>
      </c>
      <c r="F91" s="16">
        <f>+F92+F94+F97</f>
        <v>0</v>
      </c>
      <c r="G91" s="16">
        <f aca="true" t="shared" si="45" ref="G91:T91">+G92+G94+G97</f>
        <v>0</v>
      </c>
      <c r="H91" s="16">
        <f t="shared" si="45"/>
        <v>0</v>
      </c>
      <c r="I91" s="16">
        <f t="shared" si="45"/>
        <v>0</v>
      </c>
      <c r="J91" s="16">
        <f t="shared" si="45"/>
        <v>0</v>
      </c>
      <c r="K91" s="16">
        <f t="shared" si="45"/>
        <v>0</v>
      </c>
      <c r="L91" s="16">
        <f t="shared" si="45"/>
        <v>0</v>
      </c>
      <c r="M91" s="16">
        <f t="shared" si="45"/>
        <v>100000000</v>
      </c>
      <c r="N91" s="16">
        <f t="shared" si="45"/>
        <v>0</v>
      </c>
      <c r="O91" s="16">
        <f t="shared" si="45"/>
        <v>0</v>
      </c>
      <c r="P91" s="16">
        <f t="shared" si="45"/>
        <v>45000000</v>
      </c>
      <c r="Q91" s="16">
        <f t="shared" si="45"/>
        <v>0</v>
      </c>
      <c r="R91" s="16">
        <f t="shared" si="45"/>
        <v>0</v>
      </c>
      <c r="S91" s="16">
        <f t="shared" si="45"/>
        <v>0</v>
      </c>
      <c r="T91" s="16">
        <f t="shared" si="45"/>
        <v>0</v>
      </c>
      <c r="U91" s="56">
        <f>E90</f>
        <v>145000000</v>
      </c>
      <c r="V91" s="16"/>
    </row>
    <row r="92" spans="1:22" ht="11.25">
      <c r="A92" s="60"/>
      <c r="B92" s="62"/>
      <c r="C92" s="17" t="s">
        <v>86</v>
      </c>
      <c r="D92" s="18" t="s">
        <v>87</v>
      </c>
      <c r="E92" s="19">
        <f t="shared" si="44"/>
        <v>80000000</v>
      </c>
      <c r="F92" s="19">
        <f>SUM(F93:F93)</f>
        <v>0</v>
      </c>
      <c r="G92" s="19">
        <f aca="true" t="shared" si="46" ref="G92:T92">SUM(G93:G93)</f>
        <v>0</v>
      </c>
      <c r="H92" s="19">
        <f t="shared" si="46"/>
        <v>0</v>
      </c>
      <c r="I92" s="19">
        <f t="shared" si="46"/>
        <v>0</v>
      </c>
      <c r="J92" s="19">
        <f t="shared" si="46"/>
        <v>0</v>
      </c>
      <c r="K92" s="19">
        <f t="shared" si="46"/>
        <v>0</v>
      </c>
      <c r="L92" s="19">
        <f t="shared" si="46"/>
        <v>0</v>
      </c>
      <c r="M92" s="19">
        <f t="shared" si="46"/>
        <v>80000000</v>
      </c>
      <c r="N92" s="19">
        <f t="shared" si="46"/>
        <v>0</v>
      </c>
      <c r="O92" s="19">
        <f t="shared" si="46"/>
        <v>0</v>
      </c>
      <c r="P92" s="19">
        <f t="shared" si="46"/>
        <v>0</v>
      </c>
      <c r="Q92" s="19">
        <f t="shared" si="46"/>
        <v>0</v>
      </c>
      <c r="R92" s="19">
        <f t="shared" si="46"/>
        <v>0</v>
      </c>
      <c r="S92" s="19">
        <f t="shared" si="46"/>
        <v>0</v>
      </c>
      <c r="T92" s="19">
        <f t="shared" si="46"/>
        <v>0</v>
      </c>
      <c r="U92" s="57"/>
      <c r="V92" s="19"/>
    </row>
    <row r="93" spans="1:62" s="37" customFormat="1" ht="11.25">
      <c r="A93" s="60"/>
      <c r="B93" s="62"/>
      <c r="C93" s="39">
        <v>2311121101</v>
      </c>
      <c r="D93" s="36" t="s">
        <v>252</v>
      </c>
      <c r="E93" s="34">
        <f t="shared" si="44"/>
        <v>80000000</v>
      </c>
      <c r="F93" s="34">
        <v>0</v>
      </c>
      <c r="G93" s="34">
        <v>0</v>
      </c>
      <c r="H93" s="34"/>
      <c r="I93" s="34"/>
      <c r="J93" s="34"/>
      <c r="K93" s="34"/>
      <c r="L93" s="34"/>
      <c r="M93" s="34">
        <v>80000000</v>
      </c>
      <c r="N93" s="34">
        <v>0</v>
      </c>
      <c r="O93" s="34">
        <v>0</v>
      </c>
      <c r="P93" s="34"/>
      <c r="Q93" s="34"/>
      <c r="R93" s="34"/>
      <c r="S93" s="34"/>
      <c r="T93" s="34"/>
      <c r="U93" s="57"/>
      <c r="V93" s="34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</row>
    <row r="94" spans="1:22" ht="11.25">
      <c r="A94" s="60"/>
      <c r="B94" s="62"/>
      <c r="C94" s="17" t="s">
        <v>254</v>
      </c>
      <c r="D94" s="18" t="s">
        <v>88</v>
      </c>
      <c r="E94" s="19">
        <f t="shared" si="44"/>
        <v>60000000</v>
      </c>
      <c r="F94" s="19">
        <f aca="true" t="shared" si="47" ref="F94:T94">+F95+F96</f>
        <v>0</v>
      </c>
      <c r="G94" s="19">
        <f t="shared" si="47"/>
        <v>0</v>
      </c>
      <c r="H94" s="19">
        <f t="shared" si="47"/>
        <v>0</v>
      </c>
      <c r="I94" s="19">
        <f t="shared" si="47"/>
        <v>0</v>
      </c>
      <c r="J94" s="19">
        <f t="shared" si="47"/>
        <v>0</v>
      </c>
      <c r="K94" s="19">
        <f t="shared" si="47"/>
        <v>0</v>
      </c>
      <c r="L94" s="19">
        <f t="shared" si="47"/>
        <v>0</v>
      </c>
      <c r="M94" s="19">
        <f t="shared" si="47"/>
        <v>15000000</v>
      </c>
      <c r="N94" s="19">
        <f t="shared" si="47"/>
        <v>0</v>
      </c>
      <c r="O94" s="19">
        <f t="shared" si="47"/>
        <v>0</v>
      </c>
      <c r="P94" s="19">
        <f t="shared" si="47"/>
        <v>45000000</v>
      </c>
      <c r="Q94" s="19">
        <f t="shared" si="47"/>
        <v>0</v>
      </c>
      <c r="R94" s="19">
        <f t="shared" si="47"/>
        <v>0</v>
      </c>
      <c r="S94" s="19">
        <f t="shared" si="47"/>
        <v>0</v>
      </c>
      <c r="T94" s="19">
        <f t="shared" si="47"/>
        <v>0</v>
      </c>
      <c r="U94" s="57"/>
      <c r="V94" s="19"/>
    </row>
    <row r="95" spans="1:62" s="37" customFormat="1" ht="22.5">
      <c r="A95" s="60"/>
      <c r="B95" s="62"/>
      <c r="C95" s="39">
        <v>2311121201</v>
      </c>
      <c r="D95" s="36" t="s">
        <v>253</v>
      </c>
      <c r="E95" s="34">
        <f t="shared" si="44"/>
        <v>15000000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15000000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57"/>
      <c r="V95" s="34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</row>
    <row r="96" spans="1:62" s="37" customFormat="1" ht="22.5">
      <c r="A96" s="60"/>
      <c r="B96" s="62"/>
      <c r="C96" s="39">
        <v>2321041101</v>
      </c>
      <c r="D96" s="36" t="s">
        <v>253</v>
      </c>
      <c r="E96" s="34">
        <f t="shared" si="44"/>
        <v>45000000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45000000</v>
      </c>
      <c r="Q96" s="34">
        <v>0</v>
      </c>
      <c r="R96" s="34">
        <v>0</v>
      </c>
      <c r="S96" s="34">
        <v>0</v>
      </c>
      <c r="T96" s="34">
        <v>0</v>
      </c>
      <c r="U96" s="57"/>
      <c r="V96" s="34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</row>
    <row r="97" spans="1:22" ht="11.25">
      <c r="A97" s="60"/>
      <c r="B97" s="62"/>
      <c r="C97" s="17" t="s">
        <v>255</v>
      </c>
      <c r="D97" s="18" t="s">
        <v>89</v>
      </c>
      <c r="E97" s="19">
        <f t="shared" si="44"/>
        <v>5000000</v>
      </c>
      <c r="F97" s="19">
        <f aca="true" t="shared" si="48" ref="F97:T97">+F98</f>
        <v>0</v>
      </c>
      <c r="G97" s="19">
        <f t="shared" si="48"/>
        <v>0</v>
      </c>
      <c r="H97" s="19">
        <f t="shared" si="48"/>
        <v>0</v>
      </c>
      <c r="I97" s="19">
        <f t="shared" si="48"/>
        <v>0</v>
      </c>
      <c r="J97" s="19">
        <f t="shared" si="48"/>
        <v>0</v>
      </c>
      <c r="K97" s="19">
        <f t="shared" si="48"/>
        <v>0</v>
      </c>
      <c r="L97" s="19">
        <f t="shared" si="48"/>
        <v>0</v>
      </c>
      <c r="M97" s="19">
        <f t="shared" si="48"/>
        <v>5000000</v>
      </c>
      <c r="N97" s="19">
        <f t="shared" si="48"/>
        <v>0</v>
      </c>
      <c r="O97" s="19">
        <f t="shared" si="48"/>
        <v>0</v>
      </c>
      <c r="P97" s="19">
        <f t="shared" si="48"/>
        <v>0</v>
      </c>
      <c r="Q97" s="19">
        <f t="shared" si="48"/>
        <v>0</v>
      </c>
      <c r="R97" s="19">
        <f t="shared" si="48"/>
        <v>0</v>
      </c>
      <c r="S97" s="19">
        <f t="shared" si="48"/>
        <v>0</v>
      </c>
      <c r="T97" s="19">
        <f t="shared" si="48"/>
        <v>0</v>
      </c>
      <c r="U97" s="57"/>
      <c r="V97" s="19"/>
    </row>
    <row r="98" spans="1:62" s="37" customFormat="1" ht="11.25">
      <c r="A98" s="63"/>
      <c r="B98" s="65"/>
      <c r="C98" s="39">
        <v>2311121301</v>
      </c>
      <c r="D98" s="36" t="s">
        <v>256</v>
      </c>
      <c r="E98" s="34">
        <f t="shared" si="44"/>
        <v>5000000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5000000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58"/>
      <c r="V98" s="34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</row>
    <row r="99" spans="1:22" ht="11.25">
      <c r="A99" s="59">
        <v>2012850150014</v>
      </c>
      <c r="B99" s="11"/>
      <c r="C99" s="11" t="s">
        <v>90</v>
      </c>
      <c r="D99" s="12" t="s">
        <v>91</v>
      </c>
      <c r="E99" s="13">
        <f t="shared" si="44"/>
        <v>269099368</v>
      </c>
      <c r="F99" s="13">
        <f aca="true" t="shared" si="49" ref="F99:T99">+F100</f>
        <v>0</v>
      </c>
      <c r="G99" s="13">
        <f t="shared" si="49"/>
        <v>148679196</v>
      </c>
      <c r="H99" s="13">
        <f t="shared" si="49"/>
        <v>0</v>
      </c>
      <c r="I99" s="13">
        <f t="shared" si="49"/>
        <v>0</v>
      </c>
      <c r="J99" s="13">
        <f t="shared" si="49"/>
        <v>0</v>
      </c>
      <c r="K99" s="13">
        <f t="shared" si="49"/>
        <v>0</v>
      </c>
      <c r="L99" s="13">
        <f t="shared" si="49"/>
        <v>0</v>
      </c>
      <c r="M99" s="13">
        <f t="shared" si="49"/>
        <v>105420172</v>
      </c>
      <c r="N99" s="13">
        <f t="shared" si="49"/>
        <v>0</v>
      </c>
      <c r="O99" s="13">
        <f t="shared" si="49"/>
        <v>0</v>
      </c>
      <c r="P99" s="13">
        <f t="shared" si="49"/>
        <v>15000000</v>
      </c>
      <c r="Q99" s="13">
        <f t="shared" si="49"/>
        <v>0</v>
      </c>
      <c r="R99" s="13">
        <f t="shared" si="49"/>
        <v>0</v>
      </c>
      <c r="S99" s="13">
        <f t="shared" si="49"/>
        <v>0</v>
      </c>
      <c r="T99" s="13">
        <f t="shared" si="49"/>
        <v>0</v>
      </c>
      <c r="U99" s="13"/>
      <c r="V99" s="11"/>
    </row>
    <row r="100" spans="1:22" ht="11.25" customHeight="1">
      <c r="A100" s="60"/>
      <c r="B100" s="61" t="s">
        <v>175</v>
      </c>
      <c r="C100" s="14" t="s">
        <v>94</v>
      </c>
      <c r="D100" s="15" t="s">
        <v>92</v>
      </c>
      <c r="E100" s="16">
        <f t="shared" si="44"/>
        <v>269099368</v>
      </c>
      <c r="F100" s="16">
        <f>+F101+F104</f>
        <v>0</v>
      </c>
      <c r="G100" s="16">
        <f>+G101+G104</f>
        <v>148679196</v>
      </c>
      <c r="H100" s="16">
        <f>+H101+H104</f>
        <v>0</v>
      </c>
      <c r="I100" s="16">
        <f>+I101+I104</f>
        <v>0</v>
      </c>
      <c r="J100" s="16">
        <f>+J101+J104</f>
        <v>0</v>
      </c>
      <c r="K100" s="16">
        <f>+K101+K104</f>
        <v>0</v>
      </c>
      <c r="L100" s="16">
        <f>+L101+L104</f>
        <v>0</v>
      </c>
      <c r="M100" s="16">
        <f>+M101+M104</f>
        <v>105420172</v>
      </c>
      <c r="N100" s="16">
        <f>+N101+N104</f>
        <v>0</v>
      </c>
      <c r="O100" s="16">
        <f>+O101+O104</f>
        <v>0</v>
      </c>
      <c r="P100" s="16">
        <f>+P101+P104</f>
        <v>15000000</v>
      </c>
      <c r="Q100" s="16">
        <f>+Q101+Q104</f>
        <v>0</v>
      </c>
      <c r="R100" s="16">
        <f>+R101+R104</f>
        <v>0</v>
      </c>
      <c r="S100" s="16">
        <f>+S101+S104</f>
        <v>0</v>
      </c>
      <c r="T100" s="16">
        <f>+T101+T104</f>
        <v>0</v>
      </c>
      <c r="U100" s="56">
        <f>E99</f>
        <v>269099368</v>
      </c>
      <c r="V100" s="16"/>
    </row>
    <row r="101" spans="1:22" ht="11.25">
      <c r="A101" s="60"/>
      <c r="B101" s="62"/>
      <c r="C101" s="17" t="s">
        <v>95</v>
      </c>
      <c r="D101" s="18" t="s">
        <v>93</v>
      </c>
      <c r="E101" s="19">
        <f t="shared" si="44"/>
        <v>204099368</v>
      </c>
      <c r="F101" s="19">
        <f>SUM(F102:F103)</f>
        <v>0</v>
      </c>
      <c r="G101" s="19">
        <f>SUM(G102:G103)</f>
        <v>148679196</v>
      </c>
      <c r="H101" s="19">
        <f aca="true" t="shared" si="50" ref="H101:T101">SUM(H102:H103)</f>
        <v>0</v>
      </c>
      <c r="I101" s="19">
        <f t="shared" si="50"/>
        <v>0</v>
      </c>
      <c r="J101" s="19">
        <f t="shared" si="50"/>
        <v>0</v>
      </c>
      <c r="K101" s="19">
        <f t="shared" si="50"/>
        <v>0</v>
      </c>
      <c r="L101" s="19">
        <f t="shared" si="50"/>
        <v>0</v>
      </c>
      <c r="M101" s="19">
        <f t="shared" si="50"/>
        <v>55420172</v>
      </c>
      <c r="N101" s="19">
        <f t="shared" si="50"/>
        <v>0</v>
      </c>
      <c r="O101" s="19">
        <f t="shared" si="50"/>
        <v>0</v>
      </c>
      <c r="P101" s="19">
        <f t="shared" si="50"/>
        <v>0</v>
      </c>
      <c r="Q101" s="19">
        <f t="shared" si="50"/>
        <v>0</v>
      </c>
      <c r="R101" s="19">
        <f t="shared" si="50"/>
        <v>0</v>
      </c>
      <c r="S101" s="19">
        <f t="shared" si="50"/>
        <v>0</v>
      </c>
      <c r="T101" s="19">
        <f t="shared" si="50"/>
        <v>0</v>
      </c>
      <c r="U101" s="57"/>
      <c r="V101" s="19"/>
    </row>
    <row r="102" spans="1:62" s="37" customFormat="1" ht="22.5">
      <c r="A102" s="60"/>
      <c r="B102" s="62"/>
      <c r="C102" s="39">
        <v>2311051101</v>
      </c>
      <c r="D102" s="36" t="s">
        <v>257</v>
      </c>
      <c r="E102" s="34">
        <f t="shared" si="44"/>
        <v>148679196</v>
      </c>
      <c r="F102" s="34">
        <v>0</v>
      </c>
      <c r="G102" s="34">
        <v>148679196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57"/>
      <c r="V102" s="34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</row>
    <row r="103" spans="1:62" s="37" customFormat="1" ht="22.5">
      <c r="A103" s="60"/>
      <c r="B103" s="62"/>
      <c r="C103" s="39">
        <v>2311101101</v>
      </c>
      <c r="D103" s="36" t="s">
        <v>259</v>
      </c>
      <c r="E103" s="34">
        <f t="shared" si="44"/>
        <v>55420172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55420172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57"/>
      <c r="V103" s="34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</row>
    <row r="104" spans="1:22" ht="11.25">
      <c r="A104" s="60"/>
      <c r="B104" s="62"/>
      <c r="C104" s="17" t="s">
        <v>96</v>
      </c>
      <c r="D104" s="18" t="s">
        <v>97</v>
      </c>
      <c r="E104" s="19">
        <f t="shared" si="44"/>
        <v>65000000</v>
      </c>
      <c r="F104" s="19">
        <f>SUM(F105:F106)</f>
        <v>0</v>
      </c>
      <c r="G104" s="19">
        <f aca="true" t="shared" si="51" ref="G104:T104">SUM(G105:G106)</f>
        <v>0</v>
      </c>
      <c r="H104" s="19">
        <f t="shared" si="51"/>
        <v>0</v>
      </c>
      <c r="I104" s="19">
        <f t="shared" si="51"/>
        <v>0</v>
      </c>
      <c r="J104" s="19">
        <f t="shared" si="51"/>
        <v>0</v>
      </c>
      <c r="K104" s="19">
        <f t="shared" si="51"/>
        <v>0</v>
      </c>
      <c r="L104" s="19">
        <f t="shared" si="51"/>
        <v>0</v>
      </c>
      <c r="M104" s="19">
        <f t="shared" si="51"/>
        <v>50000000</v>
      </c>
      <c r="N104" s="19">
        <f t="shared" si="51"/>
        <v>0</v>
      </c>
      <c r="O104" s="19">
        <f t="shared" si="51"/>
        <v>0</v>
      </c>
      <c r="P104" s="19">
        <f t="shared" si="51"/>
        <v>15000000</v>
      </c>
      <c r="Q104" s="19">
        <f t="shared" si="51"/>
        <v>0</v>
      </c>
      <c r="R104" s="19">
        <f t="shared" si="51"/>
        <v>0</v>
      </c>
      <c r="S104" s="19">
        <f t="shared" si="51"/>
        <v>0</v>
      </c>
      <c r="T104" s="19">
        <f t="shared" si="51"/>
        <v>0</v>
      </c>
      <c r="U104" s="57"/>
      <c r="V104" s="19"/>
    </row>
    <row r="105" spans="1:62" s="37" customFormat="1" ht="11.25">
      <c r="A105" s="60"/>
      <c r="B105" s="62"/>
      <c r="C105" s="39">
        <v>2311102101</v>
      </c>
      <c r="D105" s="36" t="s">
        <v>260</v>
      </c>
      <c r="E105" s="34">
        <f t="shared" si="44"/>
        <v>50000000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50000000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57"/>
      <c r="V105" s="34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</row>
    <row r="106" spans="1:62" s="37" customFormat="1" ht="15.75" customHeight="1">
      <c r="A106" s="60"/>
      <c r="B106" s="62"/>
      <c r="C106" s="39">
        <v>2321031101</v>
      </c>
      <c r="D106" s="36" t="s">
        <v>261</v>
      </c>
      <c r="E106" s="34">
        <f t="shared" si="44"/>
        <v>15000000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15000000</v>
      </c>
      <c r="Q106" s="34">
        <v>0</v>
      </c>
      <c r="R106" s="34">
        <v>0</v>
      </c>
      <c r="S106" s="34">
        <v>0</v>
      </c>
      <c r="T106" s="34">
        <v>0</v>
      </c>
      <c r="U106" s="58"/>
      <c r="V106" s="34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</row>
    <row r="107" spans="1:22" ht="14.25">
      <c r="A107" s="48"/>
      <c r="B107" s="8"/>
      <c r="C107" s="8" t="s">
        <v>98</v>
      </c>
      <c r="D107" s="9" t="s">
        <v>99</v>
      </c>
      <c r="E107" s="10">
        <f t="shared" si="44"/>
        <v>236544185</v>
      </c>
      <c r="F107" s="10">
        <f>+F108+F116</f>
        <v>0</v>
      </c>
      <c r="G107" s="10">
        <f aca="true" t="shared" si="52" ref="G107:T107">+G108+G116</f>
        <v>0</v>
      </c>
      <c r="H107" s="10">
        <f t="shared" si="52"/>
        <v>0</v>
      </c>
      <c r="I107" s="10">
        <f t="shared" si="52"/>
        <v>0</v>
      </c>
      <c r="J107" s="10">
        <f t="shared" si="52"/>
        <v>0</v>
      </c>
      <c r="K107" s="10">
        <f t="shared" si="52"/>
        <v>0</v>
      </c>
      <c r="L107" s="10">
        <f t="shared" si="52"/>
        <v>0</v>
      </c>
      <c r="M107" s="10">
        <f t="shared" si="52"/>
        <v>206544185</v>
      </c>
      <c r="N107" s="10">
        <f t="shared" si="52"/>
        <v>0</v>
      </c>
      <c r="O107" s="10">
        <f t="shared" si="52"/>
        <v>0</v>
      </c>
      <c r="P107" s="10">
        <f t="shared" si="52"/>
        <v>30000000</v>
      </c>
      <c r="Q107" s="10">
        <f t="shared" si="52"/>
        <v>0</v>
      </c>
      <c r="R107" s="10">
        <f t="shared" si="52"/>
        <v>0</v>
      </c>
      <c r="S107" s="10">
        <f t="shared" si="52"/>
        <v>0</v>
      </c>
      <c r="T107" s="10">
        <f t="shared" si="52"/>
        <v>0</v>
      </c>
      <c r="U107" s="10"/>
      <c r="V107" s="8"/>
    </row>
    <row r="108" spans="1:22" ht="11.25">
      <c r="A108" s="59">
        <v>2012850150016</v>
      </c>
      <c r="B108" s="11"/>
      <c r="C108" s="11" t="s">
        <v>101</v>
      </c>
      <c r="D108" s="12" t="s">
        <v>100</v>
      </c>
      <c r="E108" s="13">
        <f t="shared" si="44"/>
        <v>46700000</v>
      </c>
      <c r="F108" s="13">
        <f aca="true" t="shared" si="53" ref="F108:T108">+F109</f>
        <v>0</v>
      </c>
      <c r="G108" s="13">
        <f t="shared" si="53"/>
        <v>0</v>
      </c>
      <c r="H108" s="13">
        <f t="shared" si="53"/>
        <v>0</v>
      </c>
      <c r="I108" s="13">
        <f t="shared" si="53"/>
        <v>0</v>
      </c>
      <c r="J108" s="13">
        <f t="shared" si="53"/>
        <v>0</v>
      </c>
      <c r="K108" s="13">
        <f t="shared" si="53"/>
        <v>0</v>
      </c>
      <c r="L108" s="13">
        <f t="shared" si="53"/>
        <v>0</v>
      </c>
      <c r="M108" s="13">
        <f t="shared" si="53"/>
        <v>46700000</v>
      </c>
      <c r="N108" s="13">
        <f t="shared" si="53"/>
        <v>0</v>
      </c>
      <c r="O108" s="13">
        <f t="shared" si="53"/>
        <v>0</v>
      </c>
      <c r="P108" s="13">
        <f t="shared" si="53"/>
        <v>0</v>
      </c>
      <c r="Q108" s="13">
        <f t="shared" si="53"/>
        <v>0</v>
      </c>
      <c r="R108" s="13">
        <f t="shared" si="53"/>
        <v>0</v>
      </c>
      <c r="S108" s="13">
        <f t="shared" si="53"/>
        <v>0</v>
      </c>
      <c r="T108" s="13">
        <f t="shared" si="53"/>
        <v>0</v>
      </c>
      <c r="U108" s="13"/>
      <c r="V108" s="11"/>
    </row>
    <row r="109" spans="1:22" ht="11.25">
      <c r="A109" s="60"/>
      <c r="B109" s="61" t="s">
        <v>176</v>
      </c>
      <c r="C109" s="14" t="s">
        <v>102</v>
      </c>
      <c r="D109" s="15" t="s">
        <v>104</v>
      </c>
      <c r="E109" s="16">
        <f t="shared" si="44"/>
        <v>46700000</v>
      </c>
      <c r="F109" s="16">
        <f>+F110+F112+F114</f>
        <v>0</v>
      </c>
      <c r="G109" s="16">
        <f aca="true" t="shared" si="54" ref="G109:T109">+G110+G112+G114</f>
        <v>0</v>
      </c>
      <c r="H109" s="16">
        <f t="shared" si="54"/>
        <v>0</v>
      </c>
      <c r="I109" s="16">
        <f t="shared" si="54"/>
        <v>0</v>
      </c>
      <c r="J109" s="16">
        <f t="shared" si="54"/>
        <v>0</v>
      </c>
      <c r="K109" s="16">
        <f t="shared" si="54"/>
        <v>0</v>
      </c>
      <c r="L109" s="16">
        <f t="shared" si="54"/>
        <v>0</v>
      </c>
      <c r="M109" s="16">
        <f t="shared" si="54"/>
        <v>46700000</v>
      </c>
      <c r="N109" s="16">
        <f t="shared" si="54"/>
        <v>0</v>
      </c>
      <c r="O109" s="16">
        <f t="shared" si="54"/>
        <v>0</v>
      </c>
      <c r="P109" s="16">
        <f t="shared" si="54"/>
        <v>0</v>
      </c>
      <c r="Q109" s="16">
        <f t="shared" si="54"/>
        <v>0</v>
      </c>
      <c r="R109" s="16">
        <f t="shared" si="54"/>
        <v>0</v>
      </c>
      <c r="S109" s="16">
        <f t="shared" si="54"/>
        <v>0</v>
      </c>
      <c r="T109" s="16">
        <f t="shared" si="54"/>
        <v>0</v>
      </c>
      <c r="U109" s="56">
        <f>E108</f>
        <v>46700000</v>
      </c>
      <c r="V109" s="16"/>
    </row>
    <row r="110" spans="1:22" ht="11.25">
      <c r="A110" s="60"/>
      <c r="B110" s="62"/>
      <c r="C110" s="17" t="s">
        <v>103</v>
      </c>
      <c r="D110" s="18" t="s">
        <v>105</v>
      </c>
      <c r="E110" s="19">
        <f t="shared" si="44"/>
        <v>20000000</v>
      </c>
      <c r="F110" s="19">
        <f>SUM(F111:F111)</f>
        <v>0</v>
      </c>
      <c r="G110" s="19">
        <f aca="true" t="shared" si="55" ref="G110:T110">SUM(G111:G111)</f>
        <v>0</v>
      </c>
      <c r="H110" s="19">
        <f t="shared" si="55"/>
        <v>0</v>
      </c>
      <c r="I110" s="19">
        <f t="shared" si="55"/>
        <v>0</v>
      </c>
      <c r="J110" s="19">
        <f t="shared" si="55"/>
        <v>0</v>
      </c>
      <c r="K110" s="19">
        <f t="shared" si="55"/>
        <v>0</v>
      </c>
      <c r="L110" s="19">
        <f t="shared" si="55"/>
        <v>0</v>
      </c>
      <c r="M110" s="19">
        <f t="shared" si="55"/>
        <v>20000000</v>
      </c>
      <c r="N110" s="19">
        <f t="shared" si="55"/>
        <v>0</v>
      </c>
      <c r="O110" s="19">
        <f t="shared" si="55"/>
        <v>0</v>
      </c>
      <c r="P110" s="19">
        <f t="shared" si="55"/>
        <v>0</v>
      </c>
      <c r="Q110" s="19">
        <f t="shared" si="55"/>
        <v>0</v>
      </c>
      <c r="R110" s="19">
        <f t="shared" si="55"/>
        <v>0</v>
      </c>
      <c r="S110" s="19">
        <f t="shared" si="55"/>
        <v>0</v>
      </c>
      <c r="T110" s="19">
        <f t="shared" si="55"/>
        <v>0</v>
      </c>
      <c r="U110" s="57"/>
      <c r="V110" s="19"/>
    </row>
    <row r="111" spans="1:62" s="37" customFormat="1" ht="18" customHeight="1">
      <c r="A111" s="60"/>
      <c r="B111" s="62"/>
      <c r="C111" s="39">
        <v>231211101</v>
      </c>
      <c r="D111" s="36" t="s">
        <v>263</v>
      </c>
      <c r="E111" s="34">
        <f t="shared" si="44"/>
        <v>20000000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20000000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57"/>
      <c r="V111" s="34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</row>
    <row r="112" spans="1:22" ht="22.5">
      <c r="A112" s="60"/>
      <c r="B112" s="62"/>
      <c r="C112" s="17" t="s">
        <v>106</v>
      </c>
      <c r="D112" s="18" t="s">
        <v>107</v>
      </c>
      <c r="E112" s="19">
        <f t="shared" si="44"/>
        <v>5000000</v>
      </c>
      <c r="F112" s="19">
        <f>SUM(F113:F113)</f>
        <v>0</v>
      </c>
      <c r="G112" s="19">
        <f aca="true" t="shared" si="56" ref="G112:T112">SUM(G113:G113)</f>
        <v>0</v>
      </c>
      <c r="H112" s="19">
        <f t="shared" si="56"/>
        <v>0</v>
      </c>
      <c r="I112" s="19">
        <f t="shared" si="56"/>
        <v>0</v>
      </c>
      <c r="J112" s="19">
        <f t="shared" si="56"/>
        <v>0</v>
      </c>
      <c r="K112" s="19">
        <f t="shared" si="56"/>
        <v>0</v>
      </c>
      <c r="L112" s="19">
        <f t="shared" si="56"/>
        <v>0</v>
      </c>
      <c r="M112" s="19">
        <f t="shared" si="56"/>
        <v>5000000</v>
      </c>
      <c r="N112" s="19">
        <f t="shared" si="56"/>
        <v>0</v>
      </c>
      <c r="O112" s="19">
        <f t="shared" si="56"/>
        <v>0</v>
      </c>
      <c r="P112" s="19">
        <f t="shared" si="56"/>
        <v>0</v>
      </c>
      <c r="Q112" s="19">
        <f t="shared" si="56"/>
        <v>0</v>
      </c>
      <c r="R112" s="19">
        <f t="shared" si="56"/>
        <v>0</v>
      </c>
      <c r="S112" s="19">
        <f t="shared" si="56"/>
        <v>0</v>
      </c>
      <c r="T112" s="19">
        <f t="shared" si="56"/>
        <v>0</v>
      </c>
      <c r="U112" s="57"/>
      <c r="V112" s="19"/>
    </row>
    <row r="113" spans="1:62" s="37" customFormat="1" ht="11.25">
      <c r="A113" s="60"/>
      <c r="B113" s="62"/>
      <c r="C113" s="39">
        <v>231211201</v>
      </c>
      <c r="D113" s="36" t="s">
        <v>264</v>
      </c>
      <c r="E113" s="34">
        <f t="shared" si="44"/>
        <v>5000000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5000000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57"/>
      <c r="V113" s="34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</row>
    <row r="114" spans="1:22" ht="11.25">
      <c r="A114" s="60"/>
      <c r="B114" s="62"/>
      <c r="C114" s="17" t="s">
        <v>108</v>
      </c>
      <c r="D114" s="18" t="s">
        <v>109</v>
      </c>
      <c r="E114" s="19">
        <f t="shared" si="44"/>
        <v>21700000</v>
      </c>
      <c r="F114" s="19">
        <f>SUM(F115:F115)</f>
        <v>0</v>
      </c>
      <c r="G114" s="19">
        <f aca="true" t="shared" si="57" ref="G114:M114">SUM(G115:G115)</f>
        <v>0</v>
      </c>
      <c r="H114" s="19">
        <f t="shared" si="57"/>
        <v>0</v>
      </c>
      <c r="I114" s="19">
        <f t="shared" si="57"/>
        <v>0</v>
      </c>
      <c r="J114" s="19">
        <f t="shared" si="57"/>
        <v>0</v>
      </c>
      <c r="K114" s="19">
        <f t="shared" si="57"/>
        <v>0</v>
      </c>
      <c r="L114" s="19">
        <f t="shared" si="57"/>
        <v>0</v>
      </c>
      <c r="M114" s="19">
        <f t="shared" si="57"/>
        <v>21700000</v>
      </c>
      <c r="N114" s="19">
        <f>SUM(N115:N115)</f>
        <v>0</v>
      </c>
      <c r="O114" s="19">
        <f>SUM(O115:O115)</f>
        <v>0</v>
      </c>
      <c r="P114" s="19">
        <f>SUM(P115:P115)</f>
        <v>0</v>
      </c>
      <c r="Q114" s="19">
        <f>SUM(Q115:Q115)</f>
        <v>0</v>
      </c>
      <c r="R114" s="19">
        <f>SUM(R115:R115)</f>
        <v>0</v>
      </c>
      <c r="S114" s="19">
        <f>SUM(S115:S115)</f>
        <v>0</v>
      </c>
      <c r="T114" s="19">
        <f>SUM(T115:T115)</f>
        <v>0</v>
      </c>
      <c r="U114" s="57"/>
      <c r="V114" s="19"/>
    </row>
    <row r="115" spans="1:62" s="37" customFormat="1" ht="18" customHeight="1">
      <c r="A115" s="60"/>
      <c r="B115" s="62"/>
      <c r="C115" s="39" t="s">
        <v>265</v>
      </c>
      <c r="D115" s="36" t="s">
        <v>266</v>
      </c>
      <c r="E115" s="34">
        <f t="shared" si="44"/>
        <v>21700000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21700000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58"/>
      <c r="V115" s="34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</row>
    <row r="116" spans="1:22" ht="11.25" customHeight="1">
      <c r="A116" s="49">
        <v>2012850150010</v>
      </c>
      <c r="B116" s="11"/>
      <c r="C116" s="11" t="s">
        <v>110</v>
      </c>
      <c r="D116" s="12" t="s">
        <v>113</v>
      </c>
      <c r="E116" s="13">
        <f t="shared" si="44"/>
        <v>189844185</v>
      </c>
      <c r="F116" s="13">
        <f>+F117+F122</f>
        <v>0</v>
      </c>
      <c r="G116" s="13">
        <f>+G117+G122</f>
        <v>0</v>
      </c>
      <c r="H116" s="13"/>
      <c r="I116" s="13"/>
      <c r="J116" s="13"/>
      <c r="K116" s="13"/>
      <c r="L116" s="13"/>
      <c r="M116" s="13">
        <f>+M117+M122</f>
        <v>159844185</v>
      </c>
      <c r="N116" s="13">
        <f>+N117+N122</f>
        <v>0</v>
      </c>
      <c r="O116" s="13">
        <f>+O117+O122</f>
        <v>0</v>
      </c>
      <c r="P116" s="13">
        <f>+P117+P122</f>
        <v>30000000</v>
      </c>
      <c r="Q116" s="13"/>
      <c r="R116" s="13"/>
      <c r="S116" s="13"/>
      <c r="T116" s="13"/>
      <c r="U116" s="13"/>
      <c r="V116" s="11"/>
    </row>
    <row r="117" spans="1:22" ht="24" customHeight="1">
      <c r="A117" s="60">
        <v>2012850150010</v>
      </c>
      <c r="B117" s="61" t="s">
        <v>177</v>
      </c>
      <c r="C117" s="14" t="s">
        <v>111</v>
      </c>
      <c r="D117" s="15" t="s">
        <v>114</v>
      </c>
      <c r="E117" s="16">
        <f t="shared" si="44"/>
        <v>139844185</v>
      </c>
      <c r="F117" s="16">
        <f>+F118</f>
        <v>0</v>
      </c>
      <c r="G117" s="16">
        <f aca="true" t="shared" si="58" ref="G117:T117">+G118</f>
        <v>0</v>
      </c>
      <c r="H117" s="16">
        <f t="shared" si="58"/>
        <v>0</v>
      </c>
      <c r="I117" s="16">
        <f t="shared" si="58"/>
        <v>0</v>
      </c>
      <c r="J117" s="16">
        <f t="shared" si="58"/>
        <v>0</v>
      </c>
      <c r="K117" s="16">
        <f t="shared" si="58"/>
        <v>0</v>
      </c>
      <c r="L117" s="16">
        <f t="shared" si="58"/>
        <v>0</v>
      </c>
      <c r="M117" s="16">
        <f t="shared" si="58"/>
        <v>129844185</v>
      </c>
      <c r="N117" s="16">
        <f t="shared" si="58"/>
        <v>0</v>
      </c>
      <c r="O117" s="16">
        <f t="shared" si="58"/>
        <v>0</v>
      </c>
      <c r="P117" s="16">
        <f t="shared" si="58"/>
        <v>10000000</v>
      </c>
      <c r="Q117" s="16">
        <f t="shared" si="58"/>
        <v>0</v>
      </c>
      <c r="R117" s="16">
        <f t="shared" si="58"/>
        <v>0</v>
      </c>
      <c r="S117" s="16">
        <f t="shared" si="58"/>
        <v>0</v>
      </c>
      <c r="T117" s="16">
        <f t="shared" si="58"/>
        <v>0</v>
      </c>
      <c r="U117" s="56">
        <f>E116</f>
        <v>189844185</v>
      </c>
      <c r="V117" s="16"/>
    </row>
    <row r="118" spans="1:22" ht="19.5" customHeight="1">
      <c r="A118" s="60"/>
      <c r="B118" s="62"/>
      <c r="C118" s="17" t="s">
        <v>112</v>
      </c>
      <c r="D118" s="18" t="s">
        <v>267</v>
      </c>
      <c r="E118" s="19">
        <f t="shared" si="44"/>
        <v>139844185</v>
      </c>
      <c r="F118" s="19">
        <f>SUM(F119:F121)</f>
        <v>0</v>
      </c>
      <c r="G118" s="19">
        <f aca="true" t="shared" si="59" ref="G118:T118">SUM(G119:G121)</f>
        <v>0</v>
      </c>
      <c r="H118" s="19">
        <f t="shared" si="59"/>
        <v>0</v>
      </c>
      <c r="I118" s="19">
        <f t="shared" si="59"/>
        <v>0</v>
      </c>
      <c r="J118" s="19">
        <f t="shared" si="59"/>
        <v>0</v>
      </c>
      <c r="K118" s="19">
        <f t="shared" si="59"/>
        <v>0</v>
      </c>
      <c r="L118" s="19">
        <f t="shared" si="59"/>
        <v>0</v>
      </c>
      <c r="M118" s="19">
        <f t="shared" si="59"/>
        <v>129844185</v>
      </c>
      <c r="N118" s="19">
        <f t="shared" si="59"/>
        <v>0</v>
      </c>
      <c r="O118" s="19">
        <f t="shared" si="59"/>
        <v>0</v>
      </c>
      <c r="P118" s="19">
        <f t="shared" si="59"/>
        <v>10000000</v>
      </c>
      <c r="Q118" s="19">
        <f t="shared" si="59"/>
        <v>0</v>
      </c>
      <c r="R118" s="19">
        <f t="shared" si="59"/>
        <v>0</v>
      </c>
      <c r="S118" s="19">
        <f t="shared" si="59"/>
        <v>0</v>
      </c>
      <c r="T118" s="19">
        <f t="shared" si="59"/>
        <v>0</v>
      </c>
      <c r="U118" s="57"/>
      <c r="V118" s="19"/>
    </row>
    <row r="119" spans="1:62" s="37" customFormat="1" ht="18" customHeight="1">
      <c r="A119" s="60"/>
      <c r="B119" s="62"/>
      <c r="C119" s="39" t="s">
        <v>269</v>
      </c>
      <c r="D119" s="36" t="s">
        <v>270</v>
      </c>
      <c r="E119" s="34">
        <f t="shared" si="44"/>
        <v>109844185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109844185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57"/>
      <c r="V119" s="34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</row>
    <row r="120" spans="1:62" s="37" customFormat="1" ht="16.5" customHeight="1">
      <c r="A120" s="60"/>
      <c r="B120" s="62"/>
      <c r="C120" s="39" t="s">
        <v>272</v>
      </c>
      <c r="D120" s="36" t="s">
        <v>273</v>
      </c>
      <c r="E120" s="34">
        <f t="shared" si="44"/>
        <v>20000000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20000000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57"/>
      <c r="V120" s="34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</row>
    <row r="121" spans="1:62" s="37" customFormat="1" ht="16.5" customHeight="1">
      <c r="A121" s="60"/>
      <c r="B121" s="62"/>
      <c r="C121" s="39" t="s">
        <v>271</v>
      </c>
      <c r="D121" s="36" t="s">
        <v>270</v>
      </c>
      <c r="E121" s="34">
        <f t="shared" si="44"/>
        <v>10000000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10000000</v>
      </c>
      <c r="Q121" s="34">
        <v>0</v>
      </c>
      <c r="R121" s="34">
        <v>0</v>
      </c>
      <c r="S121" s="34">
        <v>0</v>
      </c>
      <c r="T121" s="34">
        <v>0</v>
      </c>
      <c r="U121" s="57"/>
      <c r="V121" s="34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</row>
    <row r="122" spans="1:22" ht="11.25">
      <c r="A122" s="64">
        <v>2012850150008</v>
      </c>
      <c r="B122" s="61" t="s">
        <v>178</v>
      </c>
      <c r="C122" s="14" t="s">
        <v>115</v>
      </c>
      <c r="D122" s="15" t="s">
        <v>118</v>
      </c>
      <c r="E122" s="16">
        <f t="shared" si="44"/>
        <v>50000000</v>
      </c>
      <c r="F122" s="16">
        <f>+F123+F126</f>
        <v>0</v>
      </c>
      <c r="G122" s="16">
        <f>+G123+G126</f>
        <v>0</v>
      </c>
      <c r="H122" s="16"/>
      <c r="I122" s="16"/>
      <c r="J122" s="16"/>
      <c r="K122" s="16"/>
      <c r="L122" s="16"/>
      <c r="M122" s="16">
        <f>+M123+M126</f>
        <v>30000000</v>
      </c>
      <c r="N122" s="16">
        <f>+N123+N126</f>
        <v>0</v>
      </c>
      <c r="O122" s="16">
        <f>+O123+O126</f>
        <v>0</v>
      </c>
      <c r="P122" s="16">
        <f>+P123+P126</f>
        <v>20000000</v>
      </c>
      <c r="Q122" s="16"/>
      <c r="R122" s="16"/>
      <c r="S122" s="16"/>
      <c r="T122" s="16"/>
      <c r="U122" s="57"/>
      <c r="V122" s="16"/>
    </row>
    <row r="123" spans="1:22" ht="24.75" customHeight="1">
      <c r="A123" s="64"/>
      <c r="B123" s="62"/>
      <c r="C123" s="17" t="s">
        <v>116</v>
      </c>
      <c r="D123" s="18" t="s">
        <v>119</v>
      </c>
      <c r="E123" s="19">
        <f aca="true" t="shared" si="60" ref="E123:E141">SUM(F123:T123)</f>
        <v>50000000</v>
      </c>
      <c r="F123" s="19">
        <f>SUM(F124:F125)</f>
        <v>0</v>
      </c>
      <c r="G123" s="19">
        <f aca="true" t="shared" si="61" ref="G123:T123">SUM(G124:G125)</f>
        <v>0</v>
      </c>
      <c r="H123" s="19">
        <f t="shared" si="61"/>
        <v>0</v>
      </c>
      <c r="I123" s="19">
        <f t="shared" si="61"/>
        <v>0</v>
      </c>
      <c r="J123" s="19">
        <f t="shared" si="61"/>
        <v>0</v>
      </c>
      <c r="K123" s="19">
        <f t="shared" si="61"/>
        <v>0</v>
      </c>
      <c r="L123" s="19">
        <f t="shared" si="61"/>
        <v>0</v>
      </c>
      <c r="M123" s="19">
        <f t="shared" si="61"/>
        <v>30000000</v>
      </c>
      <c r="N123" s="19">
        <f t="shared" si="61"/>
        <v>0</v>
      </c>
      <c r="O123" s="19">
        <f t="shared" si="61"/>
        <v>0</v>
      </c>
      <c r="P123" s="19">
        <f t="shared" si="61"/>
        <v>20000000</v>
      </c>
      <c r="Q123" s="19">
        <f t="shared" si="61"/>
        <v>0</v>
      </c>
      <c r="R123" s="19">
        <f t="shared" si="61"/>
        <v>0</v>
      </c>
      <c r="S123" s="19">
        <f t="shared" si="61"/>
        <v>0</v>
      </c>
      <c r="T123" s="19">
        <f t="shared" si="61"/>
        <v>0</v>
      </c>
      <c r="U123" s="57"/>
      <c r="V123" s="19"/>
    </row>
    <row r="124" spans="1:62" s="37" customFormat="1" ht="24.75" customHeight="1">
      <c r="A124" s="64"/>
      <c r="B124" s="62"/>
      <c r="C124" s="39">
        <v>231222101</v>
      </c>
      <c r="D124" s="36" t="s">
        <v>274</v>
      </c>
      <c r="E124" s="34">
        <f t="shared" si="60"/>
        <v>30000000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30000000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57"/>
      <c r="V124" s="34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</row>
    <row r="125" spans="1:62" s="37" customFormat="1" ht="19.5" customHeight="1">
      <c r="A125" s="64"/>
      <c r="B125" s="62"/>
      <c r="C125" s="39" t="s">
        <v>275</v>
      </c>
      <c r="D125" s="36" t="s">
        <v>274</v>
      </c>
      <c r="E125" s="34">
        <f t="shared" si="60"/>
        <v>20000000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20000000</v>
      </c>
      <c r="Q125" s="34">
        <v>0</v>
      </c>
      <c r="R125" s="34">
        <v>0</v>
      </c>
      <c r="S125" s="34">
        <v>0</v>
      </c>
      <c r="T125" s="34">
        <v>0</v>
      </c>
      <c r="U125" s="57"/>
      <c r="V125" s="34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</row>
    <row r="126" spans="1:22" ht="23.25" customHeight="1">
      <c r="A126" s="64"/>
      <c r="B126" s="62"/>
      <c r="C126" s="17" t="s">
        <v>117</v>
      </c>
      <c r="D126" s="18" t="s">
        <v>120</v>
      </c>
      <c r="E126" s="19">
        <f t="shared" si="60"/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58"/>
      <c r="V126" s="19"/>
    </row>
    <row r="127" spans="1:22" ht="14.25">
      <c r="A127" s="48"/>
      <c r="B127" s="8"/>
      <c r="C127" s="8" t="s">
        <v>121</v>
      </c>
      <c r="D127" s="9" t="s">
        <v>122</v>
      </c>
      <c r="E127" s="10">
        <f t="shared" si="60"/>
        <v>160956932</v>
      </c>
      <c r="F127" s="10">
        <f>+F128</f>
        <v>0</v>
      </c>
      <c r="G127" s="10">
        <f>+G128</f>
        <v>0</v>
      </c>
      <c r="H127" s="10"/>
      <c r="I127" s="10"/>
      <c r="J127" s="10"/>
      <c r="K127" s="10"/>
      <c r="L127" s="10"/>
      <c r="M127" s="10">
        <f>+M128</f>
        <v>95000000</v>
      </c>
      <c r="N127" s="10">
        <f>+N128</f>
        <v>0</v>
      </c>
      <c r="O127" s="10">
        <f>+O128</f>
        <v>0</v>
      </c>
      <c r="P127" s="10">
        <f>+P128</f>
        <v>65956932</v>
      </c>
      <c r="Q127" s="10"/>
      <c r="R127" s="10"/>
      <c r="S127" s="10"/>
      <c r="T127" s="10"/>
      <c r="U127" s="10"/>
      <c r="V127" s="8"/>
    </row>
    <row r="128" spans="1:22" ht="11.25" customHeight="1">
      <c r="A128" s="59">
        <v>2012850150007</v>
      </c>
      <c r="B128" s="11"/>
      <c r="C128" s="11" t="s">
        <v>125</v>
      </c>
      <c r="D128" s="12" t="s">
        <v>123</v>
      </c>
      <c r="E128" s="13">
        <f t="shared" si="60"/>
        <v>160956932</v>
      </c>
      <c r="F128" s="13">
        <f aca="true" t="shared" si="62" ref="F128:T128">+F129+F135</f>
        <v>0</v>
      </c>
      <c r="G128" s="13">
        <f t="shared" si="62"/>
        <v>0</v>
      </c>
      <c r="H128" s="13">
        <f t="shared" si="62"/>
        <v>0</v>
      </c>
      <c r="I128" s="13">
        <f t="shared" si="62"/>
        <v>0</v>
      </c>
      <c r="J128" s="13">
        <f t="shared" si="62"/>
        <v>0</v>
      </c>
      <c r="K128" s="13">
        <f t="shared" si="62"/>
        <v>0</v>
      </c>
      <c r="L128" s="13">
        <f t="shared" si="62"/>
        <v>0</v>
      </c>
      <c r="M128" s="13">
        <f t="shared" si="62"/>
        <v>95000000</v>
      </c>
      <c r="N128" s="13">
        <f t="shared" si="62"/>
        <v>0</v>
      </c>
      <c r="O128" s="13">
        <f t="shared" si="62"/>
        <v>0</v>
      </c>
      <c r="P128" s="13">
        <f t="shared" si="62"/>
        <v>65956932</v>
      </c>
      <c r="Q128" s="13">
        <f t="shared" si="62"/>
        <v>0</v>
      </c>
      <c r="R128" s="13">
        <f t="shared" si="62"/>
        <v>0</v>
      </c>
      <c r="S128" s="13">
        <f t="shared" si="62"/>
        <v>0</v>
      </c>
      <c r="T128" s="13">
        <f t="shared" si="62"/>
        <v>0</v>
      </c>
      <c r="U128" s="13"/>
      <c r="V128" s="11"/>
    </row>
    <row r="129" spans="1:22" ht="11.25" customHeight="1">
      <c r="A129" s="60"/>
      <c r="B129" s="61" t="s">
        <v>179</v>
      </c>
      <c r="C129" s="14" t="s">
        <v>126</v>
      </c>
      <c r="D129" s="15" t="s">
        <v>124</v>
      </c>
      <c r="E129" s="16">
        <f t="shared" si="60"/>
        <v>122123103</v>
      </c>
      <c r="F129" s="16">
        <f aca="true" t="shared" si="63" ref="F129:T129">+F130</f>
        <v>0</v>
      </c>
      <c r="G129" s="16">
        <f t="shared" si="63"/>
        <v>0</v>
      </c>
      <c r="H129" s="16">
        <f t="shared" si="63"/>
        <v>0</v>
      </c>
      <c r="I129" s="16">
        <f t="shared" si="63"/>
        <v>0</v>
      </c>
      <c r="J129" s="16">
        <f t="shared" si="63"/>
        <v>0</v>
      </c>
      <c r="K129" s="16">
        <f t="shared" si="63"/>
        <v>0</v>
      </c>
      <c r="L129" s="16">
        <f t="shared" si="63"/>
        <v>0</v>
      </c>
      <c r="M129" s="16">
        <f t="shared" si="63"/>
        <v>75000000</v>
      </c>
      <c r="N129" s="16">
        <f t="shared" si="63"/>
        <v>0</v>
      </c>
      <c r="O129" s="16">
        <f t="shared" si="63"/>
        <v>0</v>
      </c>
      <c r="P129" s="16">
        <f t="shared" si="63"/>
        <v>47123103</v>
      </c>
      <c r="Q129" s="16">
        <f t="shared" si="63"/>
        <v>0</v>
      </c>
      <c r="R129" s="16">
        <f t="shared" si="63"/>
        <v>0</v>
      </c>
      <c r="S129" s="16">
        <f t="shared" si="63"/>
        <v>0</v>
      </c>
      <c r="T129" s="16">
        <f t="shared" si="63"/>
        <v>0</v>
      </c>
      <c r="U129" s="56">
        <f>E128</f>
        <v>160956932</v>
      </c>
      <c r="V129" s="16"/>
    </row>
    <row r="130" spans="1:22" ht="11.25">
      <c r="A130" s="60"/>
      <c r="B130" s="62"/>
      <c r="C130" s="17" t="s">
        <v>127</v>
      </c>
      <c r="D130" s="18" t="s">
        <v>128</v>
      </c>
      <c r="E130" s="19">
        <f t="shared" si="60"/>
        <v>122123103</v>
      </c>
      <c r="F130" s="19">
        <f aca="true" t="shared" si="64" ref="F130:T130">SUM(F131:F134)</f>
        <v>0</v>
      </c>
      <c r="G130" s="19">
        <f t="shared" si="64"/>
        <v>0</v>
      </c>
      <c r="H130" s="19">
        <f t="shared" si="64"/>
        <v>0</v>
      </c>
      <c r="I130" s="19">
        <f t="shared" si="64"/>
        <v>0</v>
      </c>
      <c r="J130" s="19">
        <f t="shared" si="64"/>
        <v>0</v>
      </c>
      <c r="K130" s="19">
        <f t="shared" si="64"/>
        <v>0</v>
      </c>
      <c r="L130" s="19">
        <f t="shared" si="64"/>
        <v>0</v>
      </c>
      <c r="M130" s="19">
        <f t="shared" si="64"/>
        <v>75000000</v>
      </c>
      <c r="N130" s="19">
        <f t="shared" si="64"/>
        <v>0</v>
      </c>
      <c r="O130" s="19">
        <f t="shared" si="64"/>
        <v>0</v>
      </c>
      <c r="P130" s="19">
        <f t="shared" si="64"/>
        <v>47123103</v>
      </c>
      <c r="Q130" s="19">
        <f t="shared" si="64"/>
        <v>0</v>
      </c>
      <c r="R130" s="19">
        <f t="shared" si="64"/>
        <v>0</v>
      </c>
      <c r="S130" s="19">
        <f t="shared" si="64"/>
        <v>0</v>
      </c>
      <c r="T130" s="19">
        <f t="shared" si="64"/>
        <v>0</v>
      </c>
      <c r="U130" s="57"/>
      <c r="V130" s="19"/>
    </row>
    <row r="131" spans="1:62" s="37" customFormat="1" ht="11.25">
      <c r="A131" s="60"/>
      <c r="B131" s="62"/>
      <c r="C131" s="39">
        <v>231311101</v>
      </c>
      <c r="D131" s="36" t="s">
        <v>276</v>
      </c>
      <c r="E131" s="34">
        <f t="shared" si="60"/>
        <v>36200000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36200000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57"/>
      <c r="V131" s="34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</row>
    <row r="132" spans="1:62" s="37" customFormat="1" ht="11.25">
      <c r="A132" s="60"/>
      <c r="B132" s="62"/>
      <c r="C132" s="39" t="s">
        <v>277</v>
      </c>
      <c r="D132" s="36" t="s">
        <v>278</v>
      </c>
      <c r="E132" s="34">
        <f t="shared" si="60"/>
        <v>38800000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38800000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57"/>
      <c r="V132" s="34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</row>
    <row r="133" spans="1:62" s="37" customFormat="1" ht="11.25">
      <c r="A133" s="60"/>
      <c r="B133" s="62"/>
      <c r="C133" s="39" t="s">
        <v>279</v>
      </c>
      <c r="D133" s="36" t="s">
        <v>278</v>
      </c>
      <c r="E133" s="34">
        <f t="shared" si="60"/>
        <v>7123103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7123103</v>
      </c>
      <c r="Q133" s="34">
        <v>0</v>
      </c>
      <c r="R133" s="34">
        <v>0</v>
      </c>
      <c r="S133" s="34">
        <v>0</v>
      </c>
      <c r="T133" s="34">
        <v>0</v>
      </c>
      <c r="U133" s="57"/>
      <c r="V133" s="34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</row>
    <row r="134" spans="1:62" s="37" customFormat="1" ht="11.25">
      <c r="A134" s="60"/>
      <c r="B134" s="62"/>
      <c r="C134" s="39" t="s">
        <v>280</v>
      </c>
      <c r="D134" s="36" t="s">
        <v>281</v>
      </c>
      <c r="E134" s="34">
        <f t="shared" si="60"/>
        <v>40000000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40000000</v>
      </c>
      <c r="Q134" s="34">
        <v>0</v>
      </c>
      <c r="R134" s="34">
        <v>0</v>
      </c>
      <c r="S134" s="34">
        <v>0</v>
      </c>
      <c r="T134" s="34">
        <v>0</v>
      </c>
      <c r="U134" s="57"/>
      <c r="V134" s="34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</row>
    <row r="135" spans="1:22" ht="11.25">
      <c r="A135" s="60"/>
      <c r="B135" s="62"/>
      <c r="C135" s="14" t="s">
        <v>129</v>
      </c>
      <c r="D135" s="15" t="s">
        <v>131</v>
      </c>
      <c r="E135" s="16">
        <f t="shared" si="60"/>
        <v>38833829</v>
      </c>
      <c r="F135" s="16">
        <f aca="true" t="shared" si="65" ref="F135:T135">+F136</f>
        <v>0</v>
      </c>
      <c r="G135" s="16">
        <f t="shared" si="65"/>
        <v>0</v>
      </c>
      <c r="H135" s="16">
        <f t="shared" si="65"/>
        <v>0</v>
      </c>
      <c r="I135" s="16">
        <f t="shared" si="65"/>
        <v>0</v>
      </c>
      <c r="J135" s="16">
        <f t="shared" si="65"/>
        <v>0</v>
      </c>
      <c r="K135" s="16">
        <f t="shared" si="65"/>
        <v>0</v>
      </c>
      <c r="L135" s="16">
        <f t="shared" si="65"/>
        <v>0</v>
      </c>
      <c r="M135" s="16">
        <f t="shared" si="65"/>
        <v>20000000</v>
      </c>
      <c r="N135" s="16">
        <f t="shared" si="65"/>
        <v>0</v>
      </c>
      <c r="O135" s="16">
        <f t="shared" si="65"/>
        <v>0</v>
      </c>
      <c r="P135" s="16">
        <f t="shared" si="65"/>
        <v>18833829</v>
      </c>
      <c r="Q135" s="16">
        <f t="shared" si="65"/>
        <v>0</v>
      </c>
      <c r="R135" s="16">
        <f t="shared" si="65"/>
        <v>0</v>
      </c>
      <c r="S135" s="16">
        <f t="shared" si="65"/>
        <v>0</v>
      </c>
      <c r="T135" s="16">
        <f t="shared" si="65"/>
        <v>0</v>
      </c>
      <c r="U135" s="57"/>
      <c r="V135" s="16"/>
    </row>
    <row r="136" spans="1:22" ht="11.25">
      <c r="A136" s="60"/>
      <c r="B136" s="62"/>
      <c r="C136" s="17" t="s">
        <v>130</v>
      </c>
      <c r="D136" s="18" t="s">
        <v>132</v>
      </c>
      <c r="E136" s="19">
        <f t="shared" si="60"/>
        <v>38833829</v>
      </c>
      <c r="F136" s="19">
        <f>SUM(F137:F138)</f>
        <v>0</v>
      </c>
      <c r="G136" s="19">
        <f aca="true" t="shared" si="66" ref="G136:T136">SUM(G137:G138)</f>
        <v>0</v>
      </c>
      <c r="H136" s="19">
        <f t="shared" si="66"/>
        <v>0</v>
      </c>
      <c r="I136" s="19">
        <f t="shared" si="66"/>
        <v>0</v>
      </c>
      <c r="J136" s="19">
        <f t="shared" si="66"/>
        <v>0</v>
      </c>
      <c r="K136" s="19">
        <f t="shared" si="66"/>
        <v>0</v>
      </c>
      <c r="L136" s="19">
        <f t="shared" si="66"/>
        <v>0</v>
      </c>
      <c r="M136" s="19">
        <f t="shared" si="66"/>
        <v>20000000</v>
      </c>
      <c r="N136" s="19">
        <f t="shared" si="66"/>
        <v>0</v>
      </c>
      <c r="O136" s="19">
        <f t="shared" si="66"/>
        <v>0</v>
      </c>
      <c r="P136" s="19">
        <f t="shared" si="66"/>
        <v>18833829</v>
      </c>
      <c r="Q136" s="19">
        <f t="shared" si="66"/>
        <v>0</v>
      </c>
      <c r="R136" s="19">
        <f t="shared" si="66"/>
        <v>0</v>
      </c>
      <c r="S136" s="19">
        <f t="shared" si="66"/>
        <v>0</v>
      </c>
      <c r="T136" s="19">
        <f t="shared" si="66"/>
        <v>0</v>
      </c>
      <c r="U136" s="57"/>
      <c r="V136" s="19"/>
    </row>
    <row r="137" spans="1:62" s="37" customFormat="1" ht="16.5" customHeight="1">
      <c r="A137" s="60"/>
      <c r="B137" s="62"/>
      <c r="C137" s="39" t="s">
        <v>282</v>
      </c>
      <c r="D137" s="36" t="s">
        <v>283</v>
      </c>
      <c r="E137" s="34">
        <f t="shared" si="60"/>
        <v>20000000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20000000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57"/>
      <c r="V137" s="34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</row>
    <row r="138" spans="1:62" s="37" customFormat="1" ht="11.25">
      <c r="A138" s="60"/>
      <c r="B138" s="62"/>
      <c r="C138" s="39" t="s">
        <v>284</v>
      </c>
      <c r="D138" s="36" t="s">
        <v>283</v>
      </c>
      <c r="E138" s="34">
        <f t="shared" si="60"/>
        <v>18833829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18833829</v>
      </c>
      <c r="Q138" s="34">
        <v>0</v>
      </c>
      <c r="R138" s="34">
        <v>0</v>
      </c>
      <c r="S138" s="34">
        <v>0</v>
      </c>
      <c r="T138" s="34">
        <v>0</v>
      </c>
      <c r="U138" s="58"/>
      <c r="V138" s="34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</row>
    <row r="139" spans="1:22" ht="14.25">
      <c r="A139" s="48"/>
      <c r="B139" s="8"/>
      <c r="C139" s="8" t="s">
        <v>133</v>
      </c>
      <c r="D139" s="9" t="s">
        <v>134</v>
      </c>
      <c r="E139" s="10">
        <f t="shared" si="60"/>
        <v>373762068</v>
      </c>
      <c r="F139" s="10">
        <f aca="true" t="shared" si="67" ref="F139:T139">+F140</f>
        <v>0</v>
      </c>
      <c r="G139" s="10">
        <f t="shared" si="67"/>
        <v>0</v>
      </c>
      <c r="H139" s="10">
        <f t="shared" si="67"/>
        <v>0</v>
      </c>
      <c r="I139" s="10">
        <f t="shared" si="67"/>
        <v>0</v>
      </c>
      <c r="J139" s="10">
        <f t="shared" si="67"/>
        <v>0</v>
      </c>
      <c r="K139" s="10">
        <f t="shared" si="67"/>
        <v>0</v>
      </c>
      <c r="L139" s="10">
        <f t="shared" si="67"/>
        <v>0</v>
      </c>
      <c r="M139" s="10">
        <f t="shared" si="67"/>
        <v>294500000</v>
      </c>
      <c r="N139" s="10">
        <f t="shared" si="67"/>
        <v>0</v>
      </c>
      <c r="O139" s="10">
        <f t="shared" si="67"/>
        <v>0</v>
      </c>
      <c r="P139" s="10">
        <f t="shared" si="67"/>
        <v>77262068</v>
      </c>
      <c r="Q139" s="10">
        <f t="shared" si="67"/>
        <v>0</v>
      </c>
      <c r="R139" s="10">
        <f t="shared" si="67"/>
        <v>0</v>
      </c>
      <c r="S139" s="10">
        <f t="shared" si="67"/>
        <v>0</v>
      </c>
      <c r="T139" s="10">
        <f t="shared" si="67"/>
        <v>2000000</v>
      </c>
      <c r="U139" s="10"/>
      <c r="V139" s="8"/>
    </row>
    <row r="140" spans="1:22" ht="11.25" customHeight="1">
      <c r="A140" s="59">
        <v>2012850150002</v>
      </c>
      <c r="B140" s="11"/>
      <c r="C140" s="11" t="s">
        <v>135</v>
      </c>
      <c r="D140" s="12" t="s">
        <v>134</v>
      </c>
      <c r="E140" s="13">
        <f t="shared" si="60"/>
        <v>373762068</v>
      </c>
      <c r="F140" s="13">
        <f>+F141+F155+F159</f>
        <v>0</v>
      </c>
      <c r="G140" s="13">
        <f aca="true" t="shared" si="68" ref="G140:T140">+G141+G155+G159</f>
        <v>0</v>
      </c>
      <c r="H140" s="13">
        <f t="shared" si="68"/>
        <v>0</v>
      </c>
      <c r="I140" s="13">
        <f t="shared" si="68"/>
        <v>0</v>
      </c>
      <c r="J140" s="13">
        <f t="shared" si="68"/>
        <v>0</v>
      </c>
      <c r="K140" s="13">
        <f t="shared" si="68"/>
        <v>0</v>
      </c>
      <c r="L140" s="13">
        <f t="shared" si="68"/>
        <v>0</v>
      </c>
      <c r="M140" s="13">
        <f t="shared" si="68"/>
        <v>294500000</v>
      </c>
      <c r="N140" s="13">
        <f t="shared" si="68"/>
        <v>0</v>
      </c>
      <c r="O140" s="13">
        <f t="shared" si="68"/>
        <v>0</v>
      </c>
      <c r="P140" s="13">
        <f t="shared" si="68"/>
        <v>77262068</v>
      </c>
      <c r="Q140" s="13">
        <f t="shared" si="68"/>
        <v>0</v>
      </c>
      <c r="R140" s="13">
        <f t="shared" si="68"/>
        <v>0</v>
      </c>
      <c r="S140" s="13">
        <f t="shared" si="68"/>
        <v>0</v>
      </c>
      <c r="T140" s="13">
        <f t="shared" si="68"/>
        <v>2000000</v>
      </c>
      <c r="U140" s="13"/>
      <c r="V140" s="11"/>
    </row>
    <row r="141" spans="1:22" ht="11.25" customHeight="1">
      <c r="A141" s="60"/>
      <c r="B141" s="61" t="s">
        <v>180</v>
      </c>
      <c r="C141" s="14" t="s">
        <v>136</v>
      </c>
      <c r="D141" s="15" t="s">
        <v>138</v>
      </c>
      <c r="E141" s="16">
        <f t="shared" si="60"/>
        <v>353762068</v>
      </c>
      <c r="F141" s="16">
        <f>+F142+F145+F147+F149+F150+F152+F154</f>
        <v>0</v>
      </c>
      <c r="G141" s="16">
        <f aca="true" t="shared" si="69" ref="G141:T141">+G142+G145+G147+G149+G150+G152+G154+G156+G160</f>
        <v>0</v>
      </c>
      <c r="H141" s="16">
        <f t="shared" si="69"/>
        <v>0</v>
      </c>
      <c r="I141" s="16">
        <f t="shared" si="69"/>
        <v>0</v>
      </c>
      <c r="J141" s="16">
        <f t="shared" si="69"/>
        <v>0</v>
      </c>
      <c r="K141" s="16">
        <f t="shared" si="69"/>
        <v>0</v>
      </c>
      <c r="L141" s="16">
        <f t="shared" si="69"/>
        <v>0</v>
      </c>
      <c r="M141" s="16">
        <f t="shared" si="69"/>
        <v>280500000</v>
      </c>
      <c r="N141" s="16">
        <f t="shared" si="69"/>
        <v>0</v>
      </c>
      <c r="O141" s="16">
        <f t="shared" si="69"/>
        <v>0</v>
      </c>
      <c r="P141" s="16">
        <f t="shared" si="69"/>
        <v>72262068</v>
      </c>
      <c r="Q141" s="16">
        <f t="shared" si="69"/>
        <v>0</v>
      </c>
      <c r="R141" s="16">
        <f t="shared" si="69"/>
        <v>0</v>
      </c>
      <c r="S141" s="16">
        <f t="shared" si="69"/>
        <v>0</v>
      </c>
      <c r="T141" s="16">
        <f t="shared" si="69"/>
        <v>1000000</v>
      </c>
      <c r="U141" s="56">
        <f>E140</f>
        <v>373762068</v>
      </c>
      <c r="V141" s="16"/>
    </row>
    <row r="142" spans="1:22" ht="22.5">
      <c r="A142" s="60"/>
      <c r="B142" s="62"/>
      <c r="C142" s="17" t="s">
        <v>137</v>
      </c>
      <c r="D142" s="18" t="s">
        <v>139</v>
      </c>
      <c r="E142" s="19">
        <f>SUM(E143:E144)</f>
        <v>239762068</v>
      </c>
      <c r="F142" s="19">
        <f aca="true" t="shared" si="70" ref="F142:T142">SUM(F143:F144)</f>
        <v>0</v>
      </c>
      <c r="G142" s="19">
        <f t="shared" si="70"/>
        <v>0</v>
      </c>
      <c r="H142" s="19">
        <f t="shared" si="70"/>
        <v>0</v>
      </c>
      <c r="I142" s="19">
        <f t="shared" si="70"/>
        <v>0</v>
      </c>
      <c r="J142" s="19">
        <f t="shared" si="70"/>
        <v>0</v>
      </c>
      <c r="K142" s="19">
        <f t="shared" si="70"/>
        <v>0</v>
      </c>
      <c r="L142" s="19">
        <f t="shared" si="70"/>
        <v>0</v>
      </c>
      <c r="M142" s="19">
        <f t="shared" si="70"/>
        <v>172500000</v>
      </c>
      <c r="N142" s="19">
        <f t="shared" si="70"/>
        <v>0</v>
      </c>
      <c r="O142" s="19">
        <f t="shared" si="70"/>
        <v>0</v>
      </c>
      <c r="P142" s="19">
        <f t="shared" si="70"/>
        <v>67262068</v>
      </c>
      <c r="Q142" s="19">
        <f t="shared" si="70"/>
        <v>0</v>
      </c>
      <c r="R142" s="19">
        <f t="shared" si="70"/>
        <v>0</v>
      </c>
      <c r="S142" s="19">
        <f t="shared" si="70"/>
        <v>0</v>
      </c>
      <c r="T142" s="19">
        <f t="shared" si="70"/>
        <v>0</v>
      </c>
      <c r="U142" s="57"/>
      <c r="V142" s="19"/>
    </row>
    <row r="143" spans="1:62" s="37" customFormat="1" ht="11.25">
      <c r="A143" s="60"/>
      <c r="B143" s="62"/>
      <c r="C143" s="39" t="s">
        <v>285</v>
      </c>
      <c r="D143" s="36" t="s">
        <v>286</v>
      </c>
      <c r="E143" s="34">
        <f aca="true" t="shared" si="71" ref="E143:E153">SUM(F143:T143)</f>
        <v>172500000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172500000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57"/>
      <c r="V143" s="34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</row>
    <row r="144" spans="1:62" s="37" customFormat="1" ht="11.25">
      <c r="A144" s="60"/>
      <c r="B144" s="62"/>
      <c r="C144" s="39" t="s">
        <v>291</v>
      </c>
      <c r="D144" s="36" t="s">
        <v>286</v>
      </c>
      <c r="E144" s="34">
        <f t="shared" si="71"/>
        <v>67262068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67262068</v>
      </c>
      <c r="Q144" s="34">
        <v>0</v>
      </c>
      <c r="R144" s="34">
        <v>0</v>
      </c>
      <c r="S144" s="34">
        <v>0</v>
      </c>
      <c r="T144" s="34">
        <v>0</v>
      </c>
      <c r="U144" s="57"/>
      <c r="V144" s="34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</row>
    <row r="145" spans="1:22" ht="11.25">
      <c r="A145" s="60"/>
      <c r="B145" s="62"/>
      <c r="C145" s="17" t="s">
        <v>145</v>
      </c>
      <c r="D145" s="18" t="s">
        <v>140</v>
      </c>
      <c r="E145" s="19">
        <f t="shared" si="71"/>
        <v>2000000</v>
      </c>
      <c r="F145" s="19">
        <f aca="true" t="shared" si="72" ref="F145:T145">+F146</f>
        <v>0</v>
      </c>
      <c r="G145" s="19">
        <f t="shared" si="72"/>
        <v>0</v>
      </c>
      <c r="H145" s="19">
        <f t="shared" si="72"/>
        <v>0</v>
      </c>
      <c r="I145" s="19">
        <f t="shared" si="72"/>
        <v>0</v>
      </c>
      <c r="J145" s="19">
        <f t="shared" si="72"/>
        <v>0</v>
      </c>
      <c r="K145" s="19">
        <f t="shared" si="72"/>
        <v>0</v>
      </c>
      <c r="L145" s="19">
        <f t="shared" si="72"/>
        <v>0</v>
      </c>
      <c r="M145" s="19">
        <f t="shared" si="72"/>
        <v>2000000</v>
      </c>
      <c r="N145" s="19">
        <f t="shared" si="72"/>
        <v>0</v>
      </c>
      <c r="O145" s="19">
        <f t="shared" si="72"/>
        <v>0</v>
      </c>
      <c r="P145" s="19">
        <f t="shared" si="72"/>
        <v>0</v>
      </c>
      <c r="Q145" s="19">
        <f t="shared" si="72"/>
        <v>0</v>
      </c>
      <c r="R145" s="19">
        <f t="shared" si="72"/>
        <v>0</v>
      </c>
      <c r="S145" s="19">
        <f t="shared" si="72"/>
        <v>0</v>
      </c>
      <c r="T145" s="19">
        <f t="shared" si="72"/>
        <v>0</v>
      </c>
      <c r="U145" s="57"/>
      <c r="V145" s="19"/>
    </row>
    <row r="146" spans="1:62" s="37" customFormat="1" ht="11.25">
      <c r="A146" s="60"/>
      <c r="B146" s="62"/>
      <c r="C146" s="39" t="s">
        <v>287</v>
      </c>
      <c r="D146" s="36" t="s">
        <v>288</v>
      </c>
      <c r="E146" s="34">
        <f t="shared" si="71"/>
        <v>2000000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2000000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57"/>
      <c r="V146" s="34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</row>
    <row r="147" spans="1:22" ht="11.25">
      <c r="A147" s="60"/>
      <c r="B147" s="62"/>
      <c r="C147" s="17" t="s">
        <v>146</v>
      </c>
      <c r="D147" s="18" t="s">
        <v>141</v>
      </c>
      <c r="E147" s="19">
        <f t="shared" si="71"/>
        <v>2000000</v>
      </c>
      <c r="F147" s="19">
        <f>SUM(F148:F148)</f>
        <v>0</v>
      </c>
      <c r="G147" s="19">
        <f aca="true" t="shared" si="73" ref="G147:T147">SUM(G148:G148)</f>
        <v>0</v>
      </c>
      <c r="H147" s="19">
        <f t="shared" si="73"/>
        <v>0</v>
      </c>
      <c r="I147" s="19">
        <f t="shared" si="73"/>
        <v>0</v>
      </c>
      <c r="J147" s="19">
        <f t="shared" si="73"/>
        <v>0</v>
      </c>
      <c r="K147" s="19">
        <f t="shared" si="73"/>
        <v>0</v>
      </c>
      <c r="L147" s="19">
        <f t="shared" si="73"/>
        <v>0</v>
      </c>
      <c r="M147" s="19">
        <f t="shared" si="73"/>
        <v>2000000</v>
      </c>
      <c r="N147" s="19">
        <f t="shared" si="73"/>
        <v>0</v>
      </c>
      <c r="O147" s="19">
        <f t="shared" si="73"/>
        <v>0</v>
      </c>
      <c r="P147" s="19">
        <f t="shared" si="73"/>
        <v>0</v>
      </c>
      <c r="Q147" s="19">
        <f t="shared" si="73"/>
        <v>0</v>
      </c>
      <c r="R147" s="19">
        <f t="shared" si="73"/>
        <v>0</v>
      </c>
      <c r="S147" s="19">
        <f t="shared" si="73"/>
        <v>0</v>
      </c>
      <c r="T147" s="19">
        <f t="shared" si="73"/>
        <v>0</v>
      </c>
      <c r="U147" s="57"/>
      <c r="V147" s="19"/>
    </row>
    <row r="148" spans="1:62" s="37" customFormat="1" ht="11.25">
      <c r="A148" s="60"/>
      <c r="B148" s="62"/>
      <c r="C148" s="39" t="s">
        <v>289</v>
      </c>
      <c r="D148" s="36" t="s">
        <v>290</v>
      </c>
      <c r="E148" s="34">
        <f t="shared" si="71"/>
        <v>2000000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2000000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57"/>
      <c r="V148" s="34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</row>
    <row r="149" spans="1:22" ht="22.5">
      <c r="A149" s="60"/>
      <c r="B149" s="62"/>
      <c r="C149" s="17" t="s">
        <v>147</v>
      </c>
      <c r="D149" s="18" t="s">
        <v>142</v>
      </c>
      <c r="E149" s="19">
        <f t="shared" si="71"/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57"/>
      <c r="V149" s="19"/>
    </row>
    <row r="150" spans="1:22" ht="11.25">
      <c r="A150" s="60"/>
      <c r="B150" s="62"/>
      <c r="C150" s="17" t="s">
        <v>148</v>
      </c>
      <c r="D150" s="18" t="s">
        <v>143</v>
      </c>
      <c r="E150" s="19">
        <f t="shared" si="71"/>
        <v>20000000</v>
      </c>
      <c r="F150" s="19">
        <f aca="true" t="shared" si="74" ref="F150:T150">+F151</f>
        <v>0</v>
      </c>
      <c r="G150" s="19">
        <f t="shared" si="74"/>
        <v>0</v>
      </c>
      <c r="H150" s="19">
        <f t="shared" si="74"/>
        <v>0</v>
      </c>
      <c r="I150" s="19">
        <f t="shared" si="74"/>
        <v>0</v>
      </c>
      <c r="J150" s="19">
        <f t="shared" si="74"/>
        <v>0</v>
      </c>
      <c r="K150" s="19">
        <f t="shared" si="74"/>
        <v>0</v>
      </c>
      <c r="L150" s="19">
        <f t="shared" si="74"/>
        <v>0</v>
      </c>
      <c r="M150" s="19">
        <f t="shared" si="74"/>
        <v>20000000</v>
      </c>
      <c r="N150" s="19">
        <f t="shared" si="74"/>
        <v>0</v>
      </c>
      <c r="O150" s="19">
        <f t="shared" si="74"/>
        <v>0</v>
      </c>
      <c r="P150" s="19">
        <f t="shared" si="74"/>
        <v>0</v>
      </c>
      <c r="Q150" s="19">
        <f t="shared" si="74"/>
        <v>0</v>
      </c>
      <c r="R150" s="19">
        <f t="shared" si="74"/>
        <v>0</v>
      </c>
      <c r="S150" s="19">
        <f t="shared" si="74"/>
        <v>0</v>
      </c>
      <c r="T150" s="19">
        <f t="shared" si="74"/>
        <v>0</v>
      </c>
      <c r="U150" s="57"/>
      <c r="V150" s="19"/>
    </row>
    <row r="151" spans="1:62" s="37" customFormat="1" ht="22.5">
      <c r="A151" s="60"/>
      <c r="B151" s="62"/>
      <c r="C151" s="39" t="s">
        <v>292</v>
      </c>
      <c r="D151" s="36" t="s">
        <v>293</v>
      </c>
      <c r="E151" s="34">
        <f t="shared" si="71"/>
        <v>20000000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20000000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57"/>
      <c r="V151" s="34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</row>
    <row r="152" spans="1:22" ht="22.5">
      <c r="A152" s="60"/>
      <c r="B152" s="62"/>
      <c r="C152" s="17" t="s">
        <v>149</v>
      </c>
      <c r="D152" s="18" t="s">
        <v>144</v>
      </c>
      <c r="E152" s="19">
        <f t="shared" si="71"/>
        <v>70000000</v>
      </c>
      <c r="F152" s="19">
        <f>+F153</f>
        <v>0</v>
      </c>
      <c r="G152" s="19">
        <f aca="true" t="shared" si="75" ref="G152:T152">+G153</f>
        <v>0</v>
      </c>
      <c r="H152" s="19">
        <f t="shared" si="75"/>
        <v>0</v>
      </c>
      <c r="I152" s="19">
        <f t="shared" si="75"/>
        <v>0</v>
      </c>
      <c r="J152" s="19">
        <f t="shared" si="75"/>
        <v>0</v>
      </c>
      <c r="K152" s="19">
        <f t="shared" si="75"/>
        <v>0</v>
      </c>
      <c r="L152" s="19">
        <f t="shared" si="75"/>
        <v>0</v>
      </c>
      <c r="M152" s="19">
        <f t="shared" si="75"/>
        <v>70000000</v>
      </c>
      <c r="N152" s="19">
        <f t="shared" si="75"/>
        <v>0</v>
      </c>
      <c r="O152" s="19">
        <f t="shared" si="75"/>
        <v>0</v>
      </c>
      <c r="P152" s="19">
        <f t="shared" si="75"/>
        <v>0</v>
      </c>
      <c r="Q152" s="19">
        <f t="shared" si="75"/>
        <v>0</v>
      </c>
      <c r="R152" s="19">
        <f t="shared" si="75"/>
        <v>0</v>
      </c>
      <c r="S152" s="19">
        <f t="shared" si="75"/>
        <v>0</v>
      </c>
      <c r="T152" s="19">
        <f t="shared" si="75"/>
        <v>0</v>
      </c>
      <c r="U152" s="57"/>
      <c r="V152" s="19"/>
    </row>
    <row r="153" spans="1:62" s="37" customFormat="1" ht="11.25">
      <c r="A153" s="60"/>
      <c r="B153" s="62"/>
      <c r="C153" s="35" t="s">
        <v>294</v>
      </c>
      <c r="D153" s="36" t="s">
        <v>164</v>
      </c>
      <c r="E153" s="34">
        <f t="shared" si="71"/>
        <v>70000000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70000000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57"/>
      <c r="V153" s="34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</row>
    <row r="154" spans="1:22" ht="11.25">
      <c r="A154" s="60"/>
      <c r="B154" s="62"/>
      <c r="C154" s="17" t="s">
        <v>149</v>
      </c>
      <c r="D154" s="18" t="s">
        <v>150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57"/>
      <c r="V154" s="19"/>
    </row>
    <row r="155" spans="1:22" ht="11.25">
      <c r="A155" s="60"/>
      <c r="B155" s="62"/>
      <c r="C155" s="14" t="s">
        <v>154</v>
      </c>
      <c r="D155" s="15" t="s">
        <v>152</v>
      </c>
      <c r="E155" s="16">
        <f aca="true" t="shared" si="76" ref="E155:E162">SUM(F155:T155)</f>
        <v>9000000</v>
      </c>
      <c r="F155" s="16">
        <f>+F156</f>
        <v>0</v>
      </c>
      <c r="G155" s="16">
        <f aca="true" t="shared" si="77" ref="G155:T155">+G156</f>
        <v>0</v>
      </c>
      <c r="H155" s="16">
        <f t="shared" si="77"/>
        <v>0</v>
      </c>
      <c r="I155" s="16">
        <f t="shared" si="77"/>
        <v>0</v>
      </c>
      <c r="J155" s="16">
        <f t="shared" si="77"/>
        <v>0</v>
      </c>
      <c r="K155" s="16">
        <f t="shared" si="77"/>
        <v>0</v>
      </c>
      <c r="L155" s="16">
        <f t="shared" si="77"/>
        <v>0</v>
      </c>
      <c r="M155" s="16">
        <f t="shared" si="77"/>
        <v>4000000</v>
      </c>
      <c r="N155" s="16">
        <f t="shared" si="77"/>
        <v>0</v>
      </c>
      <c r="O155" s="16">
        <f t="shared" si="77"/>
        <v>0</v>
      </c>
      <c r="P155" s="16">
        <f t="shared" si="77"/>
        <v>5000000</v>
      </c>
      <c r="Q155" s="16">
        <f t="shared" si="77"/>
        <v>0</v>
      </c>
      <c r="R155" s="16">
        <f t="shared" si="77"/>
        <v>0</v>
      </c>
      <c r="S155" s="16">
        <f t="shared" si="77"/>
        <v>0</v>
      </c>
      <c r="T155" s="16">
        <f t="shared" si="77"/>
        <v>0</v>
      </c>
      <c r="U155" s="57"/>
      <c r="V155" s="16"/>
    </row>
    <row r="156" spans="1:22" ht="11.25">
      <c r="A156" s="60"/>
      <c r="B156" s="62"/>
      <c r="C156" s="17" t="s">
        <v>151</v>
      </c>
      <c r="D156" s="18" t="s">
        <v>153</v>
      </c>
      <c r="E156" s="19">
        <f t="shared" si="76"/>
        <v>9000000</v>
      </c>
      <c r="F156" s="19">
        <f>SUM(F157:F158)</f>
        <v>0</v>
      </c>
      <c r="G156" s="19">
        <f aca="true" t="shared" si="78" ref="G156:T156">SUM(G157:G158)</f>
        <v>0</v>
      </c>
      <c r="H156" s="19">
        <f t="shared" si="78"/>
        <v>0</v>
      </c>
      <c r="I156" s="19">
        <f t="shared" si="78"/>
        <v>0</v>
      </c>
      <c r="J156" s="19">
        <f t="shared" si="78"/>
        <v>0</v>
      </c>
      <c r="K156" s="19">
        <f t="shared" si="78"/>
        <v>0</v>
      </c>
      <c r="L156" s="19">
        <f t="shared" si="78"/>
        <v>0</v>
      </c>
      <c r="M156" s="19">
        <f t="shared" si="78"/>
        <v>4000000</v>
      </c>
      <c r="N156" s="19">
        <f t="shared" si="78"/>
        <v>0</v>
      </c>
      <c r="O156" s="19">
        <f t="shared" si="78"/>
        <v>0</v>
      </c>
      <c r="P156" s="19">
        <f t="shared" si="78"/>
        <v>5000000</v>
      </c>
      <c r="Q156" s="19">
        <f t="shared" si="78"/>
        <v>0</v>
      </c>
      <c r="R156" s="19">
        <f t="shared" si="78"/>
        <v>0</v>
      </c>
      <c r="S156" s="19">
        <f t="shared" si="78"/>
        <v>0</v>
      </c>
      <c r="T156" s="19">
        <f t="shared" si="78"/>
        <v>0</v>
      </c>
      <c r="U156" s="57"/>
      <c r="V156" s="19"/>
    </row>
    <row r="157" spans="1:62" s="37" customFormat="1" ht="16.5" customHeight="1">
      <c r="A157" s="60"/>
      <c r="B157" s="62"/>
      <c r="C157" s="35" t="s">
        <v>295</v>
      </c>
      <c r="D157" s="36" t="s">
        <v>296</v>
      </c>
      <c r="E157" s="34">
        <f t="shared" si="76"/>
        <v>4000000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4000000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57"/>
      <c r="V157" s="34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</row>
    <row r="158" spans="1:62" s="37" customFormat="1" ht="16.5" customHeight="1">
      <c r="A158" s="60"/>
      <c r="B158" s="62"/>
      <c r="C158" s="35" t="s">
        <v>297</v>
      </c>
      <c r="D158" s="36" t="s">
        <v>296</v>
      </c>
      <c r="E158" s="34">
        <f t="shared" si="76"/>
        <v>5000000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5000000</v>
      </c>
      <c r="Q158" s="34">
        <v>0</v>
      </c>
      <c r="R158" s="34">
        <v>0</v>
      </c>
      <c r="S158" s="34">
        <v>0</v>
      </c>
      <c r="T158" s="34">
        <v>0</v>
      </c>
      <c r="U158" s="57"/>
      <c r="V158" s="34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</row>
    <row r="159" spans="1:22" ht="29.25" customHeight="1">
      <c r="A159" s="60"/>
      <c r="B159" s="62"/>
      <c r="C159" s="14" t="s">
        <v>155</v>
      </c>
      <c r="D159" s="15" t="s">
        <v>157</v>
      </c>
      <c r="E159" s="16">
        <f t="shared" si="76"/>
        <v>11000000</v>
      </c>
      <c r="F159" s="16">
        <f aca="true" t="shared" si="79" ref="F159:T159">+F160</f>
        <v>0</v>
      </c>
      <c r="G159" s="16">
        <f t="shared" si="79"/>
        <v>0</v>
      </c>
      <c r="H159" s="16">
        <f t="shared" si="79"/>
        <v>0</v>
      </c>
      <c r="I159" s="16">
        <f t="shared" si="79"/>
        <v>0</v>
      </c>
      <c r="J159" s="16">
        <f t="shared" si="79"/>
        <v>0</v>
      </c>
      <c r="K159" s="16">
        <f t="shared" si="79"/>
        <v>0</v>
      </c>
      <c r="L159" s="16">
        <f t="shared" si="79"/>
        <v>0</v>
      </c>
      <c r="M159" s="16">
        <f t="shared" si="79"/>
        <v>10000000</v>
      </c>
      <c r="N159" s="16">
        <f t="shared" si="79"/>
        <v>0</v>
      </c>
      <c r="O159" s="16">
        <f t="shared" si="79"/>
        <v>0</v>
      </c>
      <c r="P159" s="16">
        <f t="shared" si="79"/>
        <v>0</v>
      </c>
      <c r="Q159" s="16">
        <f t="shared" si="79"/>
        <v>0</v>
      </c>
      <c r="R159" s="16">
        <f t="shared" si="79"/>
        <v>0</v>
      </c>
      <c r="S159" s="16">
        <f t="shared" si="79"/>
        <v>0</v>
      </c>
      <c r="T159" s="16">
        <f t="shared" si="79"/>
        <v>1000000</v>
      </c>
      <c r="U159" s="57"/>
      <c r="V159" s="16"/>
    </row>
    <row r="160" spans="1:22" ht="11.25">
      <c r="A160" s="60"/>
      <c r="B160" s="62"/>
      <c r="C160" s="17" t="s">
        <v>156</v>
      </c>
      <c r="D160" s="18" t="s">
        <v>158</v>
      </c>
      <c r="E160" s="19">
        <f t="shared" si="76"/>
        <v>11000000</v>
      </c>
      <c r="F160" s="19">
        <f aca="true" t="shared" si="80" ref="F160:T160">SUM(F161:F162)</f>
        <v>0</v>
      </c>
      <c r="G160" s="19">
        <f t="shared" si="80"/>
        <v>0</v>
      </c>
      <c r="H160" s="19">
        <f t="shared" si="80"/>
        <v>0</v>
      </c>
      <c r="I160" s="19">
        <f t="shared" si="80"/>
        <v>0</v>
      </c>
      <c r="J160" s="19">
        <f t="shared" si="80"/>
        <v>0</v>
      </c>
      <c r="K160" s="19">
        <f t="shared" si="80"/>
        <v>0</v>
      </c>
      <c r="L160" s="19">
        <f t="shared" si="80"/>
        <v>0</v>
      </c>
      <c r="M160" s="19">
        <f t="shared" si="80"/>
        <v>10000000</v>
      </c>
      <c r="N160" s="19">
        <f t="shared" si="80"/>
        <v>0</v>
      </c>
      <c r="O160" s="19">
        <f t="shared" si="80"/>
        <v>0</v>
      </c>
      <c r="P160" s="19">
        <f t="shared" si="80"/>
        <v>0</v>
      </c>
      <c r="Q160" s="19">
        <f t="shared" si="80"/>
        <v>0</v>
      </c>
      <c r="R160" s="19">
        <f t="shared" si="80"/>
        <v>0</v>
      </c>
      <c r="S160" s="19">
        <f t="shared" si="80"/>
        <v>0</v>
      </c>
      <c r="T160" s="19">
        <f t="shared" si="80"/>
        <v>1000000</v>
      </c>
      <c r="U160" s="57"/>
      <c r="V160" s="19"/>
    </row>
    <row r="161" spans="1:62" s="37" customFormat="1" ht="22.5">
      <c r="A161" s="60"/>
      <c r="B161" s="62"/>
      <c r="C161" s="35" t="s">
        <v>298</v>
      </c>
      <c r="D161" s="36" t="s">
        <v>299</v>
      </c>
      <c r="E161" s="34">
        <f t="shared" si="76"/>
        <v>10000000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10000000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57"/>
      <c r="V161" s="34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</row>
    <row r="162" spans="1:62" s="37" customFormat="1" ht="22.5">
      <c r="A162" s="63"/>
      <c r="B162" s="62"/>
      <c r="C162" s="35" t="s">
        <v>300</v>
      </c>
      <c r="D162" s="36" t="s">
        <v>299</v>
      </c>
      <c r="E162" s="34">
        <f t="shared" si="76"/>
        <v>1000000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1000000</v>
      </c>
      <c r="U162" s="58"/>
      <c r="V162" s="34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</row>
  </sheetData>
  <sheetProtection password="C622" sheet="1" formatCells="0" formatColumns="0" formatRows="0" insertColumns="0" insertRows="0" insertHyperlinks="0" deleteColumns="0" deleteRows="0" sort="0" autoFilter="0" pivotTables="0"/>
  <mergeCells count="40">
    <mergeCell ref="A2:F2"/>
    <mergeCell ref="A19:A32"/>
    <mergeCell ref="B20:B32"/>
    <mergeCell ref="A33:A42"/>
    <mergeCell ref="B34:B42"/>
    <mergeCell ref="F3:T3"/>
    <mergeCell ref="B8:B18"/>
    <mergeCell ref="A7:A18"/>
    <mergeCell ref="A43:A54"/>
    <mergeCell ref="B44:B54"/>
    <mergeCell ref="A55:A85"/>
    <mergeCell ref="B56:B85"/>
    <mergeCell ref="A86:A89"/>
    <mergeCell ref="B87:B89"/>
    <mergeCell ref="B117:B121"/>
    <mergeCell ref="B122:B126"/>
    <mergeCell ref="A117:A121"/>
    <mergeCell ref="A90:A98"/>
    <mergeCell ref="B91:B98"/>
    <mergeCell ref="A99:A106"/>
    <mergeCell ref="B100:B106"/>
    <mergeCell ref="A108:A115"/>
    <mergeCell ref="B109:B115"/>
    <mergeCell ref="A128:A138"/>
    <mergeCell ref="B129:B138"/>
    <mergeCell ref="A140:A162"/>
    <mergeCell ref="B141:B162"/>
    <mergeCell ref="A122:A126"/>
    <mergeCell ref="U8:U18"/>
    <mergeCell ref="U20:U32"/>
    <mergeCell ref="U34:U42"/>
    <mergeCell ref="U44:U54"/>
    <mergeCell ref="U56:U85"/>
    <mergeCell ref="U129:U138"/>
    <mergeCell ref="U141:U162"/>
    <mergeCell ref="U87:U89"/>
    <mergeCell ref="U91:U98"/>
    <mergeCell ref="U100:U106"/>
    <mergeCell ref="U109:U115"/>
    <mergeCell ref="U117:U1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 Leguizamon</cp:lastModifiedBy>
  <dcterms:created xsi:type="dcterms:W3CDTF">2012-05-03T20:43:34Z</dcterms:created>
  <dcterms:modified xsi:type="dcterms:W3CDTF">2013-10-04T15:40:01Z</dcterms:modified>
  <cp:category/>
  <cp:version/>
  <cp:contentType/>
  <cp:contentStatus/>
</cp:coreProperties>
</file>