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652" firstSheet="14" activeTab="17"/>
  </bookViews>
  <sheets>
    <sheet name="JUSTICIA" sheetId="1" r:id="rId1"/>
    <sheet name="FORTALECIMIENTO" sheetId="2" r:id="rId2"/>
    <sheet name="EQUIPAMIENTO" sheetId="3" r:id="rId3"/>
    <sheet name="DESARROLLO COMUNITARIO" sheetId="4" r:id="rId4"/>
    <sheet name="ATENCION A GRUPOS VULNERABLES" sheetId="5" r:id="rId5"/>
    <sheet name="PROMOCIÓN DEL DESARROLLO" sheetId="6" r:id="rId6"/>
    <sheet name="PREVENCION Y ATENCION DE DESAST" sheetId="7" r:id="rId7"/>
    <sheet name="CENTROS DE RECLUSION" sheetId="8" r:id="rId8"/>
    <sheet name="AMBIENTAL" sheetId="9" r:id="rId9"/>
    <sheet name="INFRAESTRUCTURA VIAL " sheetId="10" r:id="rId10"/>
    <sheet name="AGROPECUARIO" sheetId="11" r:id="rId11"/>
    <sheet name="VIVIENDA" sheetId="12" r:id="rId12"/>
    <sheet name="SERVICIOS PUBLICOS" sheetId="13" r:id="rId13"/>
    <sheet name="CULTURA " sheetId="14" r:id="rId14"/>
    <sheet name="RECREACION Y DEPORTE" sheetId="15" r:id="rId15"/>
    <sheet name="AGUA POTABLE Y SANEAMIENTO BASI" sheetId="16" r:id="rId16"/>
    <sheet name="FONDO LOCAL DE SALUD" sheetId="17" r:id="rId17"/>
    <sheet name="EDUCACION" sheetId="18" r:id="rId18"/>
  </sheets>
  <definedNames>
    <definedName name="_xlnm.Print_Area" localSheetId="15">'AGUA POTABLE Y SANEAMIENTO BASI'!$A$1:$Q$32</definedName>
    <definedName name="_xlnm.Print_Area" localSheetId="16">'FONDO LOCAL DE SALUD'!$A$1:$R$31</definedName>
    <definedName name="_xlnm.Print_Area" localSheetId="9">'INFRAESTRUCTURA VIAL '!$A$1:$Q$28</definedName>
  </definedNames>
  <calcPr fullCalcOnLoad="1"/>
</workbook>
</file>

<file path=xl/comments1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gob2003admin</author>
  </authors>
  <commentList>
    <comment ref="B17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gob2003admin</author>
  </authors>
  <commentList>
    <comment ref="B15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<sst xmlns="http://schemas.openxmlformats.org/spreadsheetml/2006/main" count="918" uniqueCount="238">
  <si>
    <t xml:space="preserve">SISTEMA DEPARTAMENTAL DE EVALUACIÓN A LA GESTIÓN MUNICIPAL </t>
  </si>
  <si>
    <t>FORMATO DAPC  No 2</t>
  </si>
  <si>
    <t xml:space="preserve">JEFE DE PLANEACIÓN: </t>
  </si>
  <si>
    <t xml:space="preserve">META DE RESULTADO PARA EL PERIODO DE GOBIERNO: </t>
  </si>
  <si>
    <t xml:space="preserve">META DE RESULTADO ANUAL: </t>
  </si>
  <si>
    <t xml:space="preserve">FUENTES DE RECURSOS DE INVERSIÓN EN EL PRESENTE AÑO </t>
  </si>
  <si>
    <t>ENTIDAD RESPONSABLE</t>
  </si>
  <si>
    <t xml:space="preserve">OBSERVACIONES </t>
  </si>
  <si>
    <t>No</t>
  </si>
  <si>
    <t xml:space="preserve">PROYECTO Y SUS ACCIONES </t>
  </si>
  <si>
    <t xml:space="preserve">NOMBRE DEL PROYECTO </t>
  </si>
  <si>
    <t>META FISICA</t>
  </si>
  <si>
    <t>SGP</t>
  </si>
  <si>
    <t>PROPIOS</t>
  </si>
  <si>
    <t>NACIONALES</t>
  </si>
  <si>
    <t xml:space="preserve">DEPARTAMENTALES </t>
  </si>
  <si>
    <t>OTROS</t>
  </si>
  <si>
    <t xml:space="preserve"> $ TOTAL PROGRAMADO</t>
  </si>
  <si>
    <t xml:space="preserve"> $ TOTAL EJECUTADO</t>
  </si>
  <si>
    <t>TOTAL PROGRAMA</t>
  </si>
  <si>
    <t>% logro de avance de resultado</t>
  </si>
  <si>
    <t>Fecha de elaboración:</t>
  </si>
  <si>
    <t xml:space="preserve">SUBPROGRAMA </t>
  </si>
  <si>
    <t>DEPARTAMENTO: CUNDINAMARCA</t>
  </si>
  <si>
    <t xml:space="preserve">SUBPROGRAMA: </t>
  </si>
  <si>
    <t>AVANCE FÍSICO A LA FECHA</t>
  </si>
  <si>
    <t xml:space="preserve">% DE AVANCE FÍSICO A LA FECHA </t>
  </si>
  <si>
    <t xml:space="preserve">REGALÍAS </t>
  </si>
  <si>
    <t xml:space="preserve">CRÉDITO </t>
  </si>
  <si>
    <t xml:space="preserve">JEFE DE PLANEACIÓN:  </t>
  </si>
  <si>
    <t>SECRETARIA DE GOBIERNO</t>
  </si>
  <si>
    <t>META FÍSICA</t>
  </si>
  <si>
    <t>FORMATO APC  No 2</t>
  </si>
  <si>
    <t xml:space="preserve">Secretario de Planeacion </t>
  </si>
  <si>
    <t xml:space="preserve">Secretario de planeacion </t>
  </si>
  <si>
    <t>Elaboro:</t>
  </si>
  <si>
    <t xml:space="preserve">SECRETARIA DE PLANEACION </t>
  </si>
  <si>
    <t>4936 Afiliados al regimen subsidiado</t>
  </si>
  <si>
    <t>EJE / ÁREA/ DIMENSIÓN: DESARROLLO SOCIAL</t>
  </si>
  <si>
    <t>PROGRAMA:</t>
  </si>
  <si>
    <t>DIRECCION LOCAL DE SALUD</t>
  </si>
  <si>
    <t xml:space="preserve">PROGRAMA: </t>
  </si>
  <si>
    <r>
      <t xml:space="preserve">PROGRAMA: </t>
    </r>
    <r>
      <rPr>
        <sz val="10"/>
        <color indexed="8"/>
        <rFont val="Arial"/>
        <family val="2"/>
      </rPr>
      <t xml:space="preserve"> </t>
    </r>
  </si>
  <si>
    <t>SUBPROGRAMA:</t>
  </si>
  <si>
    <r>
      <t xml:space="preserve">PROGRAMA: </t>
    </r>
  </si>
  <si>
    <r>
      <t>SUBPROGRAMA:</t>
    </r>
    <r>
      <rPr>
        <sz val="10"/>
        <rFont val="Arial"/>
        <family val="0"/>
      </rPr>
      <t xml:space="preserve">  </t>
    </r>
  </si>
  <si>
    <r>
      <t>SUBPROGRAMA</t>
    </r>
    <r>
      <rPr>
        <sz val="10"/>
        <rFont val="Arial"/>
        <family val="0"/>
      </rPr>
      <t xml:space="preserve"> : </t>
    </r>
  </si>
  <si>
    <t>SECRETARIA DE PLANEACION</t>
  </si>
  <si>
    <t>hoja No 02</t>
  </si>
  <si>
    <t>hoja No 01</t>
  </si>
  <si>
    <t>hoja No 04</t>
  </si>
  <si>
    <t>hoja No 05</t>
  </si>
  <si>
    <t>hoja No 06</t>
  </si>
  <si>
    <t>hoja No 07</t>
  </si>
  <si>
    <t xml:space="preserve">PROGRAMA  : </t>
  </si>
  <si>
    <t>Disminuir en un 25% el déficit  cualitativo</t>
  </si>
  <si>
    <t>hoja No 08</t>
  </si>
  <si>
    <t>EJE / ÁREA/ DIMENSIÓN: DESARROLLO ECONOMICO</t>
  </si>
  <si>
    <t>SECTOR: AGUA POTABLE Y SANEAMIENTO BASICO</t>
  </si>
  <si>
    <r>
      <t xml:space="preserve">SUBPROGRAMA: </t>
    </r>
  </si>
  <si>
    <t>hoja No 10</t>
  </si>
  <si>
    <r>
      <t>PROGRAMA:</t>
    </r>
    <r>
      <rPr>
        <sz val="10"/>
        <rFont val="Arial"/>
        <family val="2"/>
      </rPr>
      <t xml:space="preserve"> </t>
    </r>
  </si>
  <si>
    <r>
      <t>SUBPROGRAMA:</t>
    </r>
    <r>
      <rPr>
        <sz val="10"/>
        <rFont val="Arial"/>
        <family val="0"/>
      </rPr>
      <t xml:space="preserve"> </t>
    </r>
  </si>
  <si>
    <t>hoja No  11</t>
  </si>
  <si>
    <t xml:space="preserve">SECTOR: RECURSOS NATURALES </t>
  </si>
  <si>
    <t xml:space="preserve">PROGRAMA:  </t>
  </si>
  <si>
    <t>EJE / ÁREA/ DIMENSIÓN: AMBIENTAL</t>
  </si>
  <si>
    <t>SECTOR:  GESTION DEL RIESGO</t>
  </si>
  <si>
    <t xml:space="preserve">PROGRAMA : </t>
  </si>
  <si>
    <t xml:space="preserve">SUBPROGRAMA:   </t>
  </si>
  <si>
    <t>hoja No -12</t>
  </si>
  <si>
    <t>hoja No 13</t>
  </si>
  <si>
    <t>hoja No 14</t>
  </si>
  <si>
    <t>hoja No 15</t>
  </si>
  <si>
    <t>EJE / ÁREA/ DIMENSIÓN: POLITICO</t>
  </si>
  <si>
    <t>SECTOR:  FORTALECIMIENTO INSTITUCIONAL</t>
  </si>
  <si>
    <t xml:space="preserve"> Apoyo a la gestión administrativa para el cumplimiento del 100% de las competencias municipales</t>
  </si>
  <si>
    <t>hoja No 16</t>
  </si>
  <si>
    <t>EDUCACIÓN AMBIENTAL NO FORMAL</t>
  </si>
  <si>
    <t>ADQUISICIÓN DE ÁREAS DE INTERÉS PARA EL ACUEDUCTO MUNICIPAL (Art. 106 Ley 1151/07)</t>
  </si>
  <si>
    <t>CLOPAD</t>
  </si>
  <si>
    <t xml:space="preserve">ENERO  DE 2012 </t>
  </si>
  <si>
    <t xml:space="preserve">ALCALDIA MUNICIPAL (Secretaria de Gobierno) </t>
  </si>
  <si>
    <t>COMPONENTE DE EFICACIA - PLAN DE ACCIÓN - AÑO 2012</t>
  </si>
  <si>
    <t xml:space="preserve">ENERO DE 2012 </t>
  </si>
  <si>
    <t>Garantizar a todas y todos los niños en edad escolar  el acceso y la permanencia en el sistema educativo, asegurando los medios de transporte y alimentación especialmente para la población rural dispersa e Implementando un modelo administrativo eficiente para generar ingresos a las escuelas de tal forma que garanticen condiciones de bienestar a los estudiantes.</t>
  </si>
  <si>
    <t xml:space="preserve"> Disminuir la comisión de delitos contra el patrimonio y otros bienes tutelados por el Estado, así como garantizar a todas y todos los peñoneros las condiciones de tranquilidad y seguridad para el ejercicio de sus derechos
</t>
  </si>
  <si>
    <t xml:space="preserve">Disminuir la tasa de comisión de delitos en 50% </t>
  </si>
  <si>
    <t>Promover el mejoramiento de la salud, disminuir los índices de morbimortalidad que afectan en especial a niñas,  niños y madres gestantes mitigar  los riegos biológicos, sociales y ambientales y generar estilos de vida saludable Y mantener al 100% la cobertura de afiliación al régimen subsidiado</t>
  </si>
  <si>
    <t xml:space="preserve">Mantener la cobertura de transporte escolar al 60% de la población rural que cumpla con los requisitos.
Mantener la cobertura de un 60% de restaurante escolar  población estudiantil.
Implementar proyectos productivos en un 50% de escuelas del municipio
Mantenimiento 50% de la sedes educativas
</t>
  </si>
  <si>
    <t xml:space="preserve">Aumentar  en un 100% el numero de proyectos formativos  aumentando en un 100% el numero de beneficiarios directos </t>
  </si>
  <si>
    <t xml:space="preserve">Iniciar, fundamentar y formar en especial a los jóvenes en la práctica de una disciplina deportiva, generando opciones de ocupación del tiempo libre y hábitos de vida saludable  </t>
  </si>
  <si>
    <t xml:space="preserve">Realizar el mantenimiento al 100% de los inmuebles declarados  patrimonio cultural, histórico y arquitectónico.
Aumentar en un 100% el número eventos culturales de carácter general
Aumentar en un 500% los beneficiarios.
</t>
  </si>
  <si>
    <t xml:space="preserve">Fomentar en un 100% la conservación del patrimonio cultural y las manifestaciones artísticas colectivas, con el fin de promover la integración comunitaria, fomentar la identidad y posicionar el municipio a nivel regional.
</t>
  </si>
  <si>
    <t xml:space="preserve"> Garantizar la energía  eléctrica en condiciones de calidad y de manera continua a la población rural,  atendiendo prioritariamente el suministro de energía eléctrica en las escuelas veredales.</t>
  </si>
  <si>
    <t>Mejorar la calidad del agua apta para el consumo humano, su cobertura y continuidad en la zona rural, a fin de contribuir a la reducción de las necesidades básicas insatisfechas, la morbimortalidad de nuestra población rural y mejorar en general su calidad de vida</t>
  </si>
  <si>
    <t>Disminuir el porcentaje de viviendas sin sistema de distribución de aguas al 25%</t>
  </si>
  <si>
    <t>Garantizar que el municipio cuente con infraestructura urbana y rural que le permite prestar servicios de calidad, así como desarrollar sus actividades Institucionales.</t>
  </si>
  <si>
    <t xml:space="preserve">Aumentar en 24 kilómetros de vías rural en buen estado.
Aumentar en un 10% las vías urbanas en buen estado. 
</t>
  </si>
  <si>
    <t>Garantizar la comunicación vial de las veredas del municipio entre si y con el casco urbano,  así como del mismo con la troncal del Rionegro, a fin de asegurar la movilidad de los habitantes, el acceso a servicios sociales y el desarrollo de actividades económicas</t>
  </si>
  <si>
    <t>• Proyecto de reforestación de las fuentes hídricas que abastecen los acueductos</t>
  </si>
  <si>
    <t xml:space="preserve">AUMENTAR EN UN 200% LAS REUNIONES DEL CLOPAD 
Mantener el organismo de socoro de atención y prevención existente (Defensa Civil)
Aumentar el numero de voluntarios en todo el municipio
</t>
  </si>
  <si>
    <t>Garantizar el desarrollo sostenible del medio ambiente, la conservación de los recursos naturales, así como mitigar las amenazas  por riesgos de la naturaleza, mediante un manejo integral</t>
  </si>
  <si>
    <t>NOTA</t>
  </si>
  <si>
    <t>Este Plan de Accion sera ajustado una vez se tenga el plan de Desarrollo 2012 - 2015 y el ajuste al presupuesto.</t>
  </si>
  <si>
    <t>ING. NESTOR JOSE CABALLERO HERRERA</t>
  </si>
  <si>
    <t>Secretario de Planeacion Y Obras Publicas</t>
  </si>
  <si>
    <t>MUNICIPIO Y CÓDIGO DANE: SAN ANTONIO DEL TEQUENDAMA  645</t>
  </si>
  <si>
    <r>
      <t>PLAN DE DESARROLLO</t>
    </r>
    <r>
      <rPr>
        <sz val="10"/>
        <rFont val="Arial"/>
        <family val="0"/>
      </rPr>
      <t>: TIERRA DE PROGRESO</t>
    </r>
  </si>
  <si>
    <t>PAGO DE INSPECTORES DE POLICIA</t>
  </si>
  <si>
    <t>PAGO DE COMISARIOS DE FAMILIA, MEDICOS PSICOLOGOS Y TRABAJADORES SOCIALES DE LAS COMISARIAS DE FAMILIA</t>
  </si>
  <si>
    <t>COMBUSTIBLES PROGRAMAS DE SEGURIDAD</t>
  </si>
  <si>
    <t>MANTENIMIENTO DE VEHICULOS ASIGNADOS A LA SEGURIDAD</t>
  </si>
  <si>
    <t>SERVICIOS PUBLICOS DE LAS ESTACIONES DE POLICIA E INSPECCION</t>
  </si>
  <si>
    <t>MATERIALES Y SUMINISTROS PARA LAS ESTACIONES DE POLICIA</t>
  </si>
  <si>
    <t>DESARROLLO DEL PLAN INTEGRAL DE SEGURIDAD Y CONVIVIENCIA CIUDADANA</t>
  </si>
  <si>
    <t>CONVENIO LEY DE MENORES Y ADOLESCENCIA</t>
  </si>
  <si>
    <t>COMPRA DE EQUIPO DE COMUNICACIÓN Y MONTAJE Y OPERACIÓN DE REDES DE INTELIGENCIA MILITAR</t>
  </si>
  <si>
    <t>ACCIONES ORIENTADAS A LA SEGURIDAD CIUDADANA Y PRESERVACION DEL ORDEN PUBLICO</t>
  </si>
  <si>
    <t xml:space="preserve">SECTOR: JUSTICIA – SEGURIDAD  Y CONVIVENCIA CIUDADANA </t>
  </si>
  <si>
    <t>PROCESOS INTEGRALES DE EVALUACION INSTITUCIONAL Y REORGANIZACION ADMINISTRATIVA</t>
  </si>
  <si>
    <t>ACTIVIDADES COPASO</t>
  </si>
  <si>
    <t>PROGRAMAS DE CAPACITACIÓN Y ASISTENCIA TÉCNICA ORIENTADOS AL DESARROLLO EFICIENTE DE LAS COMPETENCIAS DE LEY</t>
  </si>
  <si>
    <t>ACTUALIZACIÓN DEL SISBEN</t>
  </si>
  <si>
    <t>ESTRATIFICACIÓN SOCIOECONÓMICA</t>
  </si>
  <si>
    <t>ACTUALIZACIÓN CATASTRAL</t>
  </si>
  <si>
    <t>GESTION DOCUMENTAL</t>
  </si>
  <si>
    <t>PROGRAMAS PROYECTADOS AL DESARROLLO ECONOMICO EFICIENTE EN LOS RECAUDOS DE IMPUESTOS DEL MUNICIPIO</t>
  </si>
  <si>
    <t>ACTUALIZACION ESTATUTO TRIBUTARIO  Y ESTATUTO  ORGANICO DE PRESUPUESTO</t>
  </si>
  <si>
    <t>PROGRAMAS DE CAPACITACIÓN, ASESORÍA Y ASISTENCIA TÉCNICA PARA CONSOLIDAR PROCESOS DE PARTICIPACIÓN CIUDADANA Y CONTROL SOCIAL (TECNOLOGIA)</t>
  </si>
  <si>
    <t>PROCESOS DE ELECCIÓN DE CIUDADANOS A LOS ESPACIOS DE PARTICIPACIÓN CIUDADANA</t>
  </si>
  <si>
    <t xml:space="preserve">CAPACITACIÓN A LA COMUNIDAD SOBRE PARTICIPACIÓN EN LA GESTIÓN PÚBLICA </t>
  </si>
  <si>
    <t>SECTOR:  DESARROLLO COMUNITARIO</t>
  </si>
  <si>
    <t>SECTOR:  EQUIPAMIENTO</t>
  </si>
  <si>
    <t>SECRETARIA DE HACIENDA</t>
  </si>
  <si>
    <t>APOYO PARA EL DESARROLLO COMUNITARIO</t>
  </si>
  <si>
    <t>SECTOR: ATENCIÓN A GRUPOS VULNERABLES - PROMOCIÓN SOCIAL</t>
  </si>
  <si>
    <t>PROTECCIÓN INTEGRAL A LA PRIMERA INFANCIA</t>
  </si>
  <si>
    <t xml:space="preserve">PROTECCIÓN INTEGRAL A LA INFANCIA </t>
  </si>
  <si>
    <t>ATENCIÓN Y APOYO A LA POBLACIÓN CON DISCAPACIDAD</t>
  </si>
  <si>
    <t xml:space="preserve">ATENCIÓN Y APOYO A LA POBLACIÓN DESPLAZADA POR LA VIOLENCIA </t>
  </si>
  <si>
    <t>ATENCIÓN Y APOYO A MADRES/PADRES CABEZA DE HOGAR</t>
  </si>
  <si>
    <t>ATENCIÓN Y APOYO AL ADULTO MAYOR</t>
  </si>
  <si>
    <t xml:space="preserve"> Garantizar las condiciones de accesibilidad y accequibilidad de la población que por sus condiciones físicas, económicas y sociales requiere por mandato constitucional especial protección de Estado </t>
  </si>
  <si>
    <t>PROTECCIÓN INTEGRAL A LA ADOLESCENCIA Y JUVENTUD</t>
  </si>
  <si>
    <t>ESTRATEGIA JUNTOS</t>
  </si>
  <si>
    <t>PROGRAMAS DISEÑADOS  PARA LA SUPERACIÓN DE LA POBREZA  EXTREMA EN EL MARCO DE LA RED JUNTOS - FAMILIAS EN ACCIÓN</t>
  </si>
  <si>
    <t>CONCEJO COMUNITARIO DE MUJERES</t>
  </si>
  <si>
    <t>PROGRAMAS DE ATENCION PARA LA POBLACION INFANTIL</t>
  </si>
  <si>
    <t>SECTOR:  PROMOCIÓN DEL DESARROLLO</t>
  </si>
  <si>
    <t>DESARROLLO INTEGRAL DEL SER HUMANO</t>
  </si>
  <si>
    <t>MEJORAMIENTO DE LA CALIDAD DE VIDA</t>
  </si>
  <si>
    <t>DESARROLLO INTEGRAL DEL MUNICIPIO</t>
  </si>
  <si>
    <t>DESARROLLO SOCIAL</t>
  </si>
  <si>
    <t>PROMOCIÓN DE ASOCIACIONES Y ALIANZAS PARA EL DESARROLLO EMPRESARIAL E INDUSTRIAL</t>
  </si>
  <si>
    <t>APOYO AL SECTOR AGRO ARTESANAL Y AGROINDUSTRIAL</t>
  </si>
  <si>
    <t>PROYECTOS INTEGRALES DE CIENCIA , TECNOLOGIA  E INNOVACION</t>
  </si>
  <si>
    <t>PROMOCIÓN DEL DESARROLLO TURÍSTICO</t>
  </si>
  <si>
    <t>APOYO EN  LA CREACION  Y FORTALECIMIENTO DE ASOCIACIONES</t>
  </si>
  <si>
    <t>ADICCIÓN DE MAQUINARIA Y EQUIPO</t>
  </si>
  <si>
    <t>FOMENTO A LA EMPRESARIZACION  Y APOYO  A JOVENES  RURALES</t>
  </si>
  <si>
    <t>SAMA</t>
  </si>
  <si>
    <t>IMRD</t>
  </si>
  <si>
    <t>SECRETARIA DE PLANEACION - SAMA -GOBIERNO</t>
  </si>
  <si>
    <t>PLANEACION</t>
  </si>
  <si>
    <t>ELABORACIÓN, DESARROLLO Y ACTUALIZACIÓN DE PLANES DE EMERGENCIA Y CONTINGENCIA</t>
  </si>
  <si>
    <t>ADECUACIÓN DE ÁREAS URBANAS Y RURALES EN ZONAS DE ALTO RIESGO</t>
  </si>
  <si>
    <t>REUBICACIÓN DE ASENTAMIENTOS ESTABLECIDOS EN ZONAS DE ALTO RIESGO</t>
  </si>
  <si>
    <t>ATENCIÓN DE DESASTRES</t>
  </si>
  <si>
    <t>FORTALECIMIENTO DE LOS COMITÉS DE PREVENCIÓN Y ATENCIÓN DE DESASTRES</t>
  </si>
  <si>
    <t>EDUCACIÓN PARA LA PREVENCIÓN Y ATENCIÓN DE DESASTRES</t>
  </si>
  <si>
    <t>CONFORMACION, DOTACIÓN DE MAQUINAS Y EQUIPOS PARA LOS CUERPOS DE BOMBEROS OFICIALES</t>
  </si>
  <si>
    <t>CONTRATOS CELEBRADOS CON CUERPOS DE BOMBEROS PARA LA PREVENCIÓN Y CONTROL DE INCENDIOS</t>
  </si>
  <si>
    <t>SECTOR:  CENTROS DE RECLUSION</t>
  </si>
  <si>
    <t>CONVENIOS  CON  CENTROS DE RECLUSION (MANEJO PERSONAL DETENIDO)</t>
  </si>
  <si>
    <t xml:space="preserve">SECTOR: INFRAESTRUCTURA VIAL </t>
  </si>
  <si>
    <t>PREINVERSION EN INFRAESTRUCTURA</t>
  </si>
  <si>
    <t>EJECUCION DE ACTIVIDADES CONTEMPLADAS EN EL POMCA RIO BOGOTA</t>
  </si>
  <si>
    <t>COFINANCIACION DE PROYECTOS DE REFORESTACION ENCAMINADOS A LA CONSERVACION DE LAS ZONAS DE PROTECCION AMBIENTAL</t>
  </si>
  <si>
    <t>CONSTRUCCION DE UNIDADES SANITARIAS PARA ALA DESCONTAMINACION DE CORRIENTES O DEPOSITOS DE AGUA AFECTADAS POR VERTIMIENTOS</t>
  </si>
  <si>
    <t>ASISTENCIA TÉCNICA EN RECONVERSIÓN TECNOLÓGICA  AMBIENTAL APLICADA AL SECTOR PORCICOLA</t>
  </si>
  <si>
    <t>CONSERVACIÓN, PROTECCIÓN, RESTAURACIÓN Y APROVECHAMIENTO DE RECURSOS NATURALES Y DEL MEDIO AMBIENTE</t>
  </si>
  <si>
    <t>PROTECCION DE PREDIOS ADQUIRIDOS EN EL MARCO (Art. 106 Ley 1151/07)</t>
  </si>
  <si>
    <t>CONSTRUCCION DE OBRAS DE BIOMECANICAS REFORESTACIÓN Y CONTROL DE EROSIÓN</t>
  </si>
  <si>
    <t xml:space="preserve">MEJORAMIENTO  Y MANTENIMIENTO DE VIAS </t>
  </si>
  <si>
    <t xml:space="preserve">MANTENIMIETO DE VIAS COMBUSTIBLE MAQUINARIA </t>
  </si>
  <si>
    <t>ESTUDIOS Y PREINVERSIÓN EN INFRAESTRUCTURA</t>
  </si>
  <si>
    <t xml:space="preserve">MANTENIMIENTO DE MAQUINARIA, EQUIPO E  INSUMOS </t>
  </si>
  <si>
    <t>SECTOR: AGROPECUARIO</t>
  </si>
  <si>
    <t>DESARROLLO INTEGRAL AGROPECUARIO</t>
  </si>
  <si>
    <t>CONSTRUCCION INFRAESTRUCTURA AGROPECUARIA GRANJAS INTEGRALES</t>
  </si>
  <si>
    <t>PROYECTOS DE CONSTRUCCIÓN Y MANTENIMIENTO DE DISTRITOS DE RIEGO Y ADECUACIÓN DE TIERRAS (ESTUDIOS Y DISEÑOS DISTRITO DE RIEGO CUBSIO, CHICAQUE Y LAGUNAGRANDE)</t>
  </si>
  <si>
    <t>PROMOSION DE ESPACIOS PARA EL FORTALECIMIENTO DEL SECTOR  AGROPECUARIO (exposicion equina)</t>
  </si>
  <si>
    <t>PROMOSION DE ESPACIOS PARA EL FORTALECIMIENTO DEL SECTOR  AGROPECUARIO (exposicion bovina)</t>
  </si>
  <si>
    <t>PROGRAMAS Y PROYECTOS DE ASISTENCIA TÉCNICA DIRECTA RURAL</t>
  </si>
  <si>
    <t>PAGO DEL PERSONAL TÉCNICO VINCULADO A LA PRESTACIÓN DEL SERVICIO DE ASISTENCIA TÉCNICA DIRECTA RURAL</t>
  </si>
  <si>
    <t>PROYECTO DE COFINANCIACION DEL SECTOR CAFETERO</t>
  </si>
  <si>
    <t xml:space="preserve">DESARROLLO DE PROGRAMAS Y PROYECTOS PRODUCTIVOS EN EL MARCO DEL PLAN AGROPECUARIO </t>
  </si>
  <si>
    <t>JUNTA PROTECTORA DE ANIMALES</t>
  </si>
  <si>
    <t xml:space="preserve"> MANTENIMIENTO DEL COSO MUNICIPAL</t>
  </si>
  <si>
    <t>CONVENIO ASOCIACION NACIONAL DE USUARIOS CAMPESINOS (ANUC)</t>
  </si>
  <si>
    <t>PLAN DE DESARROLLO: TIERRA DE PROGRESO</t>
  </si>
  <si>
    <t xml:space="preserve">SECTOR: VIVIENDA </t>
  </si>
  <si>
    <t>Mejorar las condiciones de vivienda de los hogares  garantizando condiciones de bienestar y salubridad, así como seguridad jurídica respecto a su propiedad y tenencia</t>
  </si>
  <si>
    <t>SECTOR: SERVICIOS PÚBLICOS DIFERENTES A ACUEDUCTO ALCANTARILLADO Y ASEO (SIN INCLUIR PROYECTOS DE VIVIENDA DE INTERÉS SOCIAL)</t>
  </si>
  <si>
    <t>SECTOR:  CULTURA</t>
  </si>
  <si>
    <t xml:space="preserve">MANTENIMIENTO Y EXPANSIÓN DEL SERVICIO DE ALUMBRADO PÚBLICO </t>
  </si>
  <si>
    <t>PAGO DE CONVENIOS O CONTRATOS Y SUMINISTRO DE ENERGÍA ELÉCTRICA PARA EL SERVICIO DE ALUMBRADO PÚBLICO O PARA EL MANTENIMIENTO Y EXPANSIÓN DEL SERVICIO DE ALUMBRADO PÚBLICO Y DEUDA</t>
  </si>
  <si>
    <t>PREINVERSIÓN EN INFRAESTRUCTURA</t>
  </si>
  <si>
    <t>CONSTRUCCIÓN, ADECUACIÓN Y MANTENIMIENTO DE INFRAESTRUCTURA DE SERVICIOS PÚBLICOS</t>
  </si>
  <si>
    <t>SUBSIDIOS PARA MEJORAMIENTO DE VIVIENDA DE INTERÉS SOCIAL</t>
  </si>
  <si>
    <t>PLANES Y PROYECTOS DE MEJORAMIENTO DE VIVIENDA Y SANEAMIENTO BÁSICO</t>
  </si>
  <si>
    <t>COMPRA Y MANTENIMIENTO DE INSTRUMENTOS</t>
  </si>
  <si>
    <t>SECTOR: DEPORTE Y RECREACIÓN</t>
  </si>
  <si>
    <t>FOMENTO, APOYO Y DIFUSIÓN DE EVENTOS Y EXPRESIONES ARTÍSTICAS Y CULTURALES</t>
  </si>
  <si>
    <t xml:space="preserve">DOTACIÓN DE LA INFRAESTRUCTURA ARTÍSTICA Y CULTURAL  </t>
  </si>
  <si>
    <t xml:space="preserve">PAGO DE INSTRUCTORES CONTRATADOS PARA LAS BANDAS MUSICALES </t>
  </si>
  <si>
    <t>PAGO DE INSTRUCTORES Y BIBLIOTECÓLOGOS CONTRATADOS PARA LA EJECUCIÓN DE PROGRAMAS Y PROYECTOS ARTÍSTICOS Y CULTURALES</t>
  </si>
  <si>
    <t>ACTIVIDADES CULTURALES ANIVERSARIO SANTANDERCITO</t>
  </si>
  <si>
    <t xml:space="preserve">ACTIVIDADES CULTURALES ANIVERSARIO SAN ANTONIO </t>
  </si>
  <si>
    <t>PAGO DE SERVICIOS PUBLICOS</t>
  </si>
  <si>
    <t>FOMENTO, DESARROLLO Y PRÁCTICA DEL DEPORTE, LA RECREACIÓN Y EL APROVECHAMIENTO DEL TIEMPO LIBRE</t>
  </si>
  <si>
    <t>CONSTRUCCIÓN, MANTENIMIENTO Y/O ADECUACIÓN DE LOS ESCENARIOS DEPORTIVOS Y RECREATIVOS</t>
  </si>
  <si>
    <t>DOTACIÓN DE ESCENARIOS DEPORTIVOS E IMPLEMENTOS PARA LA PRACTICA DEL DEPORTE</t>
  </si>
  <si>
    <t>PAGO DE INSTRUCTORES CONTRATADOS PARA LA PRÁCTICA DEL DEPORTE Y LA RECREACIÓN</t>
  </si>
  <si>
    <t>TRANSFERENCIAS PARA EL PLAN DEPARTAMENTAL DE AGUA POTABLE Y SANEAMIENTO BÁSICO</t>
  </si>
  <si>
    <t>SERVICIO DE ALCANTARILLADO</t>
  </si>
  <si>
    <t>SERVICIO DE ASEO</t>
  </si>
  <si>
    <t>SECTOR: FONDO LOCAL DE SALUD</t>
  </si>
  <si>
    <t>SERVICIO DE ACUEDUCTO</t>
  </si>
  <si>
    <t xml:space="preserve">SECTOR: EDUCACIÓN </t>
  </si>
  <si>
    <t>CALIDAD</t>
  </si>
  <si>
    <t>ALIMENTACIÓN ESCOLAR</t>
  </si>
  <si>
    <t>OTROS GASTOS DEL FONDO LOCAL DE SALUD</t>
  </si>
  <si>
    <t xml:space="preserve">RÉGIMEN SUBSIDIADO </t>
  </si>
  <si>
    <t xml:space="preserve">SALUD PÚBLICA   </t>
  </si>
  <si>
    <t>PRESTACIÓN DE SERVICIOS A LA POBLACIÓN POBRE NO ASEGURADA</t>
  </si>
  <si>
    <t>OTROS GASTOS EN SALUD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</si>
</sst>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\ * #,##0_ ;_ &quot;$&quot;\ * \-#,##0_ ;_ &quot;$&quot;\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[$$-240A]\ * #,##0.00_ ;_ [$$-240A]\ * \-#,##0.00_ ;_ [$$-240A]\ * &quot;-&quot;??_ ;_ @_ "/>
    <numFmt numFmtId="176" formatCode="_ [$$-240A]\ * #,##0_ ;_ [$$-240A]\ * \-#,##0_ ;_ [$$-240A]\ * &quot;-&quot;??_ ;_ @_ "/>
    <numFmt numFmtId="177" formatCode="_ [$$-240A]\ * #,##0_ ;_ [$$-240A]\ * \-#,##0_ ;_ [$$-240A]\ * &quot;-&quot;_ ;_ @_ "/>
    <numFmt numFmtId="178" formatCode="_-[$$-340A]\ * #,##0_-;\-[$$-340A]\ * #,##0_-;_-[$$-340A]\ * &quot;-&quot;_-;_-@_-"/>
    <numFmt numFmtId="179" formatCode="[$$-240A]\ #,##0.00"/>
    <numFmt numFmtId="180" formatCode="[$$-240A]\ #,##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textRotation="90" wrapText="1"/>
    </xf>
    <xf numFmtId="177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 wrapText="1"/>
    </xf>
    <xf numFmtId="172" fontId="0" fillId="33" borderId="22" xfId="0" applyNumberForma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177" fontId="0" fillId="33" borderId="22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33" borderId="22" xfId="0" applyNumberFormat="1" applyFont="1" applyFill="1" applyBorder="1" applyAlignment="1">
      <alignment horizontal="center" vertical="center" wrapText="1"/>
    </xf>
    <xf numFmtId="177" fontId="0" fillId="33" borderId="23" xfId="0" applyNumberFormat="1" applyFill="1" applyBorder="1" applyAlignment="1">
      <alignment vertical="center"/>
    </xf>
    <xf numFmtId="172" fontId="0" fillId="0" borderId="23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177" fontId="0" fillId="0" borderId="0" xfId="0" applyNumberFormat="1" applyAlignment="1">
      <alignment/>
    </xf>
    <xf numFmtId="177" fontId="0" fillId="0" borderId="23" xfId="0" applyNumberFormat="1" applyFill="1" applyBorder="1" applyAlignment="1">
      <alignment horizontal="right" vertical="center" wrapText="1"/>
    </xf>
    <xf numFmtId="0" fontId="0" fillId="0" borderId="22" xfId="0" applyFont="1" applyBorder="1" applyAlignment="1">
      <alignment wrapText="1"/>
    </xf>
    <xf numFmtId="172" fontId="0" fillId="33" borderId="23" xfId="0" applyNumberFormat="1" applyFill="1" applyBorder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2" fillId="0" borderId="29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6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5" fontId="0" fillId="0" borderId="0" xfId="0" applyNumberFormat="1" applyAlignment="1">
      <alignment/>
    </xf>
    <xf numFmtId="177" fontId="0" fillId="33" borderId="22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5" xfId="0" applyBorder="1" applyAlignment="1">
      <alignment wrapText="1"/>
    </xf>
    <xf numFmtId="0" fontId="0" fillId="0" borderId="34" xfId="0" applyBorder="1" applyAlignment="1">
      <alignment/>
    </xf>
    <xf numFmtId="0" fontId="0" fillId="0" borderId="22" xfId="0" applyFont="1" applyBorder="1" applyAlignment="1">
      <alignment horizontal="justify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177" fontId="2" fillId="0" borderId="2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0" fontId="0" fillId="0" borderId="22" xfId="0" applyNumberFormat="1" applyBorder="1" applyAlignment="1">
      <alignment horizontal="center" vertical="center" wrapText="1"/>
    </xf>
    <xf numFmtId="10" fontId="0" fillId="33" borderId="22" xfId="0" applyNumberFormat="1" applyFill="1" applyBorder="1" applyAlignment="1">
      <alignment horizontal="center" vertical="center"/>
    </xf>
    <xf numFmtId="38" fontId="0" fillId="0" borderId="25" xfId="0" applyNumberFormat="1" applyBorder="1" applyAlignment="1">
      <alignment/>
    </xf>
    <xf numFmtId="172" fontId="0" fillId="0" borderId="23" xfId="0" applyNumberForma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justify" vertical="center" wrapText="1"/>
    </xf>
    <xf numFmtId="15" fontId="0" fillId="0" borderId="0" xfId="0" applyNumberFormat="1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175" fontId="0" fillId="0" borderId="22" xfId="0" applyNumberFormat="1" applyBorder="1" applyAlignment="1">
      <alignment vertical="center"/>
    </xf>
    <xf numFmtId="0" fontId="0" fillId="0" borderId="37" xfId="0" applyBorder="1" applyAlignment="1">
      <alignment/>
    </xf>
    <xf numFmtId="0" fontId="2" fillId="0" borderId="37" xfId="0" applyFon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37" xfId="0" applyNumberFormat="1" applyBorder="1" applyAlignment="1">
      <alignment vertical="center"/>
    </xf>
    <xf numFmtId="175" fontId="0" fillId="0" borderId="23" xfId="0" applyNumberForma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177" fontId="0" fillId="33" borderId="26" xfId="0" applyNumberFormat="1" applyFill="1" applyBorder="1" applyAlignment="1">
      <alignment vertical="center"/>
    </xf>
    <xf numFmtId="175" fontId="0" fillId="0" borderId="26" xfId="0" applyNumberForma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vertical="center"/>
    </xf>
    <xf numFmtId="175" fontId="0" fillId="0" borderId="35" xfId="0" applyNumberFormat="1" applyBorder="1" applyAlignment="1">
      <alignment vertical="center"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 wrapText="1"/>
    </xf>
    <xf numFmtId="10" fontId="0" fillId="0" borderId="40" xfId="0" applyNumberFormat="1" applyBorder="1" applyAlignment="1">
      <alignment horizontal="center" vertical="center"/>
    </xf>
    <xf numFmtId="176" fontId="2" fillId="33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175" fontId="0" fillId="33" borderId="40" xfId="0" applyNumberFormat="1" applyFill="1" applyBorder="1" applyAlignment="1">
      <alignment horizontal="center" vertical="center"/>
    </xf>
    <xf numFmtId="175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177" fontId="0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174" fontId="2" fillId="0" borderId="40" xfId="46" applyFont="1" applyBorder="1" applyAlignment="1">
      <alignment horizontal="center" vertical="center" wrapText="1"/>
    </xf>
    <xf numFmtId="177" fontId="0" fillId="0" borderId="40" xfId="0" applyNumberFormat="1" applyBorder="1" applyAlignment="1">
      <alignment/>
    </xf>
    <xf numFmtId="176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177" fontId="2" fillId="0" borderId="39" xfId="0" applyNumberFormat="1" applyFont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177" fontId="0" fillId="33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6" fontId="2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177" fontId="0" fillId="33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177" fontId="0" fillId="33" borderId="26" xfId="0" applyNumberFormat="1" applyFont="1" applyFill="1" applyBorder="1" applyAlignment="1">
      <alignment horizontal="center" vertical="center"/>
    </xf>
    <xf numFmtId="175" fontId="0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0" fontId="0" fillId="0" borderId="23" xfId="0" applyNumberFormat="1" applyBorder="1" applyAlignment="1">
      <alignment horizontal="center" vertical="center" wrapText="1"/>
    </xf>
    <xf numFmtId="10" fontId="0" fillId="33" borderId="23" xfId="0" applyNumberFormat="1" applyFill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 wrapText="1"/>
    </xf>
    <xf numFmtId="10" fontId="0" fillId="33" borderId="26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2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/>
    </xf>
    <xf numFmtId="177" fontId="2" fillId="0" borderId="39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2" fillId="0" borderId="33" xfId="0" applyFont="1" applyBorder="1" applyAlignment="1">
      <alignment horizontal="left" vertical="center" wrapText="1"/>
    </xf>
    <xf numFmtId="172" fontId="2" fillId="33" borderId="29" xfId="0" applyNumberFormat="1" applyFont="1" applyFill="1" applyBorder="1" applyAlignment="1">
      <alignment/>
    </xf>
    <xf numFmtId="177" fontId="0" fillId="0" borderId="26" xfId="0" applyNumberFormat="1" applyBorder="1" applyAlignment="1">
      <alignment/>
    </xf>
    <xf numFmtId="10" fontId="0" fillId="0" borderId="40" xfId="0" applyNumberFormat="1" applyBorder="1" applyAlignment="1">
      <alignment horizontal="center" vertical="center" wrapText="1"/>
    </xf>
    <xf numFmtId="10" fontId="0" fillId="33" borderId="40" xfId="0" applyNumberFormat="1" applyFill="1" applyBorder="1" applyAlignment="1">
      <alignment horizontal="center" vertical="center"/>
    </xf>
    <xf numFmtId="175" fontId="0" fillId="0" borderId="37" xfId="0" applyNumberFormat="1" applyBorder="1" applyAlignment="1">
      <alignment/>
    </xf>
    <xf numFmtId="175" fontId="2" fillId="0" borderId="37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7" xfId="0" applyNumberFormat="1" applyFont="1" applyBorder="1" applyAlignment="1">
      <alignment vertical="center"/>
    </xf>
    <xf numFmtId="173" fontId="0" fillId="0" borderId="23" xfId="48" applyFont="1" applyBorder="1" applyAlignment="1">
      <alignment vertical="center"/>
    </xf>
    <xf numFmtId="0" fontId="0" fillId="0" borderId="45" xfId="0" applyBorder="1" applyAlignment="1">
      <alignment wrapText="1"/>
    </xf>
    <xf numFmtId="10" fontId="0" fillId="33" borderId="46" xfId="0" applyNumberForma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2" fillId="0" borderId="46" xfId="0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8" xfId="0" applyFont="1" applyBorder="1" applyAlignment="1">
      <alignment/>
    </xf>
    <xf numFmtId="172" fontId="0" fillId="33" borderId="26" xfId="0" applyNumberFormat="1" applyFill="1" applyBorder="1" applyAlignment="1">
      <alignment/>
    </xf>
    <xf numFmtId="0" fontId="0" fillId="0" borderId="22" xfId="0" applyFont="1" applyBorder="1" applyAlignment="1">
      <alignment horizontal="justify" vertical="justify" wrapText="1"/>
    </xf>
    <xf numFmtId="49" fontId="0" fillId="0" borderId="0" xfId="0" applyNumberFormat="1" applyFont="1" applyAlignment="1">
      <alignment/>
    </xf>
    <xf numFmtId="177" fontId="2" fillId="0" borderId="29" xfId="0" applyNumberFormat="1" applyFont="1" applyBorder="1" applyAlignment="1">
      <alignment vertical="center"/>
    </xf>
    <xf numFmtId="173" fontId="0" fillId="0" borderId="22" xfId="48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/>
    </xf>
    <xf numFmtId="179" fontId="0" fillId="0" borderId="26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179" fontId="0" fillId="0" borderId="37" xfId="0" applyNumberFormat="1" applyBorder="1" applyAlignment="1">
      <alignment/>
    </xf>
    <xf numFmtId="179" fontId="0" fillId="0" borderId="0" xfId="0" applyNumberFormat="1" applyAlignment="1">
      <alignment/>
    </xf>
    <xf numFmtId="10" fontId="0" fillId="0" borderId="37" xfId="0" applyNumberFormat="1" applyBorder="1" applyAlignment="1">
      <alignment/>
    </xf>
    <xf numFmtId="0" fontId="0" fillId="0" borderId="0" xfId="0" applyAlignment="1">
      <alignment vertical="center"/>
    </xf>
    <xf numFmtId="10" fontId="0" fillId="0" borderId="37" xfId="0" applyNumberFormat="1" applyBorder="1" applyAlignment="1">
      <alignment vertical="center"/>
    </xf>
    <xf numFmtId="179" fontId="44" fillId="33" borderId="26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177" fontId="45" fillId="0" borderId="23" xfId="0" applyNumberFormat="1" applyFont="1" applyBorder="1" applyAlignment="1">
      <alignment horizontal="center" vertical="center" wrapText="1"/>
    </xf>
    <xf numFmtId="179" fontId="0" fillId="0" borderId="40" xfId="0" applyNumberFormat="1" applyBorder="1" applyAlignment="1">
      <alignment/>
    </xf>
    <xf numFmtId="180" fontId="0" fillId="0" borderId="23" xfId="0" applyNumberFormat="1" applyFill="1" applyBorder="1" applyAlignment="1">
      <alignment horizontal="right" vertical="center" wrapText="1"/>
    </xf>
    <xf numFmtId="180" fontId="2" fillId="0" borderId="29" xfId="0" applyNumberFormat="1" applyFont="1" applyFill="1" applyBorder="1" applyAlignment="1">
      <alignment horizontal="right" vertical="center" wrapText="1"/>
    </xf>
    <xf numFmtId="179" fontId="0" fillId="33" borderId="23" xfId="0" applyNumberFormat="1" applyFill="1" applyBorder="1" applyAlignment="1">
      <alignment/>
    </xf>
    <xf numFmtId="179" fontId="0" fillId="33" borderId="22" xfId="0" applyNumberFormat="1" applyFill="1" applyBorder="1" applyAlignment="1">
      <alignment horizontal="center" vertical="center"/>
    </xf>
    <xf numFmtId="179" fontId="0" fillId="33" borderId="26" xfId="0" applyNumberFormat="1" applyFill="1" applyBorder="1" applyAlignment="1">
      <alignment horizontal="center" vertical="center"/>
    </xf>
    <xf numFmtId="179" fontId="0" fillId="33" borderId="23" xfId="0" applyNumberFormat="1" applyFill="1" applyBorder="1" applyAlignment="1">
      <alignment/>
    </xf>
    <xf numFmtId="177" fontId="0" fillId="0" borderId="23" xfId="0" applyNumberFormat="1" applyBorder="1" applyAlignment="1">
      <alignment horizontal="center"/>
    </xf>
    <xf numFmtId="0" fontId="0" fillId="0" borderId="23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5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 horizontal="justify"/>
    </xf>
    <xf numFmtId="0" fontId="0" fillId="0" borderId="17" xfId="0" applyBorder="1" applyAlignment="1">
      <alignment horizontal="justify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justify" vertical="justify" wrapText="1"/>
    </xf>
    <xf numFmtId="0" fontId="0" fillId="0" borderId="14" xfId="0" applyFont="1" applyFill="1" applyBorder="1" applyAlignment="1">
      <alignment horizontal="justify" vertical="justify" wrapText="1"/>
    </xf>
    <xf numFmtId="0" fontId="0" fillId="0" borderId="13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2" fillId="0" borderId="52" xfId="0" applyFont="1" applyBorder="1" applyAlignment="1">
      <alignment horizontal="justify"/>
    </xf>
    <xf numFmtId="0" fontId="0" fillId="0" borderId="13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14" xfId="0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  <xf numFmtId="0" fontId="0" fillId="0" borderId="16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52" xfId="0" applyBorder="1" applyAlignment="1">
      <alignment horizontal="justify"/>
    </xf>
    <xf numFmtId="0" fontId="2" fillId="0" borderId="5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54" xfId="0" applyFont="1" applyFill="1" applyBorder="1" applyAlignment="1">
      <alignment horizontal="justify" vertical="justify" wrapText="1"/>
    </xf>
    <xf numFmtId="0" fontId="0" fillId="0" borderId="34" xfId="0" applyFont="1" applyFill="1" applyBorder="1" applyAlignment="1">
      <alignment horizontal="justify" vertical="justify" wrapText="1"/>
    </xf>
    <xf numFmtId="0" fontId="0" fillId="0" borderId="55" xfId="0" applyFont="1" applyFill="1" applyBorder="1" applyAlignment="1">
      <alignment horizontal="justify" vertical="justify" wrapText="1"/>
    </xf>
    <xf numFmtId="0" fontId="0" fillId="0" borderId="56" xfId="0" applyFont="1" applyFill="1" applyBorder="1" applyAlignment="1">
      <alignment horizontal="justify" vertical="justify" wrapText="1"/>
    </xf>
    <xf numFmtId="0" fontId="0" fillId="0" borderId="57" xfId="0" applyFont="1" applyFill="1" applyBorder="1" applyAlignment="1">
      <alignment horizontal="justify" vertical="justify" wrapText="1"/>
    </xf>
    <xf numFmtId="0" fontId="0" fillId="0" borderId="58" xfId="0" applyFont="1" applyFill="1" applyBorder="1" applyAlignment="1">
      <alignment horizontal="justify" vertical="justify"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52" xfId="0" applyFont="1" applyBorder="1" applyAlignment="1">
      <alignment wrapText="1"/>
    </xf>
    <xf numFmtId="0" fontId="0" fillId="0" borderId="52" xfId="0" applyBorder="1" applyAlignment="1">
      <alignment wrapText="1"/>
    </xf>
    <xf numFmtId="0" fontId="2" fillId="0" borderId="52" xfId="0" applyFont="1" applyBorder="1" applyAlignment="1">
      <alignment horizontal="justify" wrapText="1"/>
    </xf>
    <xf numFmtId="0" fontId="0" fillId="0" borderId="52" xfId="0" applyBorder="1" applyAlignment="1">
      <alignment horizontal="justify" wrapText="1"/>
    </xf>
    <xf numFmtId="0" fontId="8" fillId="0" borderId="15" xfId="0" applyFont="1" applyBorder="1" applyAlignment="1">
      <alignment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1"/>
  <sheetViews>
    <sheetView view="pageBreakPreview" zoomScaleNormal="70" zoomScaleSheetLayoutView="100" zoomScalePageLayoutView="0" workbookViewId="0" topLeftCell="A1">
      <selection activeCell="C18" sqref="C18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4.8515625" style="0" customWidth="1"/>
    <col min="8" max="8" width="15.7109375" style="0" customWidth="1"/>
    <col min="9" max="13" width="7.7109375" style="0" customWidth="1"/>
    <col min="14" max="14" width="16.421875" style="0" bestFit="1" customWidth="1"/>
    <col min="15" max="15" width="22.7109375" style="0" customWidth="1"/>
    <col min="16" max="16" width="28.140625" style="0" customWidth="1"/>
    <col min="17" max="17" width="25.8515625" style="0" customWidth="1"/>
  </cols>
  <sheetData>
    <row r="3" ht="18" customHeight="1"/>
    <row r="4" spans="1:17" ht="18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8" customHeight="1" thickBot="1">
      <c r="A5" s="264" t="str">
        <f>AMBIENTAL!A5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6.5" customHeight="1">
      <c r="A7" s="267" t="s">
        <v>23</v>
      </c>
      <c r="B7" s="267"/>
      <c r="C7" s="267"/>
      <c r="D7" s="267"/>
      <c r="E7" s="267"/>
      <c r="F7" s="267"/>
      <c r="P7" s="268" t="s">
        <v>77</v>
      </c>
      <c r="Q7" s="269"/>
    </row>
    <row r="8" spans="1:17" ht="16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6.5" customHeight="1">
      <c r="A9" s="244" t="str">
        <f>AMBIENTAL!A9</f>
        <v>PLAN DE DESARROLLO: TIERRA DE PROGRESO</v>
      </c>
      <c r="B9" s="245"/>
      <c r="C9" s="245"/>
      <c r="D9" s="245"/>
      <c r="E9" s="245"/>
      <c r="F9" s="245"/>
      <c r="G9" t="s">
        <v>21</v>
      </c>
      <c r="I9" s="77" t="str">
        <f>+EDUCACION!I6</f>
        <v>ENERO  DE 2012 </v>
      </c>
      <c r="P9" t="str">
        <f>A34</f>
        <v>ING. NESTOR JOSE CABALLERO HERRERA</v>
      </c>
    </row>
    <row r="11" ht="13.5" thickBot="1"/>
    <row r="12" spans="1:17" ht="19.5" customHeight="1">
      <c r="A12" s="1" t="s">
        <v>74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6.5" customHeight="1">
      <c r="A13" s="4" t="s">
        <v>119</v>
      </c>
      <c r="B13" s="5"/>
      <c r="C13" s="5"/>
      <c r="D13" s="5"/>
      <c r="E13" s="5"/>
      <c r="F13" s="6"/>
      <c r="G13" s="249" t="s">
        <v>86</v>
      </c>
      <c r="H13" s="250"/>
      <c r="I13" s="250"/>
      <c r="J13" s="250"/>
      <c r="K13" s="250"/>
      <c r="L13" s="250"/>
      <c r="M13" s="250"/>
      <c r="N13" s="250"/>
      <c r="O13" s="251"/>
      <c r="P13" s="255" t="s">
        <v>87</v>
      </c>
      <c r="Q13" s="256"/>
    </row>
    <row r="14" spans="1:17" ht="18.75" customHeight="1" thickBot="1">
      <c r="A14" s="260" t="s">
        <v>68</v>
      </c>
      <c r="B14" s="261"/>
      <c r="C14" s="261"/>
      <c r="D14" s="261"/>
      <c r="E14" s="261"/>
      <c r="F14" s="262"/>
      <c r="G14" s="252"/>
      <c r="H14" s="253"/>
      <c r="I14" s="253"/>
      <c r="J14" s="253"/>
      <c r="K14" s="253"/>
      <c r="L14" s="253"/>
      <c r="M14" s="253"/>
      <c r="N14" s="253"/>
      <c r="O14" s="254"/>
      <c r="P14" s="257"/>
      <c r="Q14" s="256"/>
    </row>
    <row r="15" spans="1:17" ht="15.75" customHeight="1" thickBot="1">
      <c r="A15" s="100" t="s">
        <v>69</v>
      </c>
      <c r="B15" s="22"/>
      <c r="P15" s="258"/>
      <c r="Q15" s="259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51.7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33" customHeight="1" thickBot="1">
      <c r="A19" s="60">
        <v>1</v>
      </c>
      <c r="B19" s="108" t="s">
        <v>109</v>
      </c>
      <c r="C19" s="41">
        <v>1</v>
      </c>
      <c r="D19" s="174">
        <v>0</v>
      </c>
      <c r="E19" s="176">
        <f>(100*D19/C19)/100</f>
        <v>0</v>
      </c>
      <c r="F19" s="177">
        <v>0</v>
      </c>
      <c r="G19" s="65">
        <v>26498122</v>
      </c>
      <c r="H19" s="216"/>
      <c r="I19" s="51"/>
      <c r="J19" s="51"/>
      <c r="K19" s="51"/>
      <c r="L19" s="51"/>
      <c r="M19" s="51"/>
      <c r="N19" s="117">
        <f>SUM(G19:M19)</f>
        <v>26498122</v>
      </c>
      <c r="O19" s="117"/>
      <c r="P19" s="107" t="s">
        <v>30</v>
      </c>
      <c r="Q19" s="118"/>
    </row>
    <row r="20" spans="1:17" ht="40.5" customHeight="1" thickBot="1">
      <c r="A20" s="58">
        <v>2</v>
      </c>
      <c r="B20" s="27" t="s">
        <v>110</v>
      </c>
      <c r="C20" s="36">
        <v>1</v>
      </c>
      <c r="D20" s="45">
        <v>0</v>
      </c>
      <c r="E20" s="101">
        <f>(100*D20/C20)/100</f>
        <v>0</v>
      </c>
      <c r="F20" s="102">
        <v>0</v>
      </c>
      <c r="G20" s="90">
        <v>74392728</v>
      </c>
      <c r="H20" s="217">
        <v>12360000</v>
      </c>
      <c r="I20" s="52"/>
      <c r="J20" s="52"/>
      <c r="K20" s="52"/>
      <c r="L20" s="52"/>
      <c r="M20" s="52"/>
      <c r="N20" s="117">
        <f aca="true" t="shared" si="0" ref="N20:N28">SUM(G20:M20)</f>
        <v>86752728</v>
      </c>
      <c r="O20" s="112"/>
      <c r="P20" s="27" t="s">
        <v>30</v>
      </c>
      <c r="Q20" s="119"/>
    </row>
    <row r="21" spans="1:17" ht="13.5" thickBot="1">
      <c r="A21" s="58">
        <v>3</v>
      </c>
      <c r="B21" s="27" t="s">
        <v>111</v>
      </c>
      <c r="C21" s="36">
        <v>100</v>
      </c>
      <c r="D21" s="45">
        <v>0</v>
      </c>
      <c r="E21" s="101">
        <f>(100*D21/C21)/100</f>
        <v>0</v>
      </c>
      <c r="F21" s="102">
        <v>0</v>
      </c>
      <c r="G21" s="90"/>
      <c r="H21" s="218">
        <v>15000000</v>
      </c>
      <c r="I21" s="52"/>
      <c r="J21" s="52"/>
      <c r="K21" s="52"/>
      <c r="L21" s="52"/>
      <c r="M21" s="52"/>
      <c r="N21" s="117">
        <f t="shared" si="0"/>
        <v>15000000</v>
      </c>
      <c r="O21" s="112"/>
      <c r="P21" s="27" t="s">
        <v>30</v>
      </c>
      <c r="Q21" s="119"/>
    </row>
    <row r="22" spans="1:17" ht="26.25" thickBot="1">
      <c r="A22" s="120">
        <v>4</v>
      </c>
      <c r="B22" s="121" t="s">
        <v>112</v>
      </c>
      <c r="C22" s="44">
        <v>100</v>
      </c>
      <c r="D22" s="175">
        <v>0</v>
      </c>
      <c r="E22" s="178">
        <f>(100*D22/C22)/100</f>
        <v>0</v>
      </c>
      <c r="F22" s="179">
        <v>0</v>
      </c>
      <c r="G22" s="122"/>
      <c r="H22" s="215">
        <v>6000000</v>
      </c>
      <c r="I22" s="53"/>
      <c r="J22" s="53"/>
      <c r="K22" s="53"/>
      <c r="L22" s="53"/>
      <c r="M22" s="53"/>
      <c r="N22" s="117">
        <f t="shared" si="0"/>
        <v>6000000</v>
      </c>
      <c r="O22" s="123"/>
      <c r="P22" s="124" t="s">
        <v>30</v>
      </c>
      <c r="Q22" s="125"/>
    </row>
    <row r="23" spans="1:17" ht="26.25" thickBot="1">
      <c r="A23" s="120">
        <v>5</v>
      </c>
      <c r="B23" s="121" t="s">
        <v>113</v>
      </c>
      <c r="C23" s="44">
        <v>1</v>
      </c>
      <c r="D23" s="175">
        <v>0</v>
      </c>
      <c r="E23" s="178">
        <f aca="true" t="shared" si="1" ref="E23:E28">(100*D23/C23)/100</f>
        <v>0</v>
      </c>
      <c r="F23" s="179">
        <v>0</v>
      </c>
      <c r="G23" s="122"/>
      <c r="H23" s="215">
        <v>3600000</v>
      </c>
      <c r="I23" s="53"/>
      <c r="J23" s="53"/>
      <c r="K23" s="53"/>
      <c r="L23" s="53"/>
      <c r="M23" s="53"/>
      <c r="N23" s="117">
        <f t="shared" si="0"/>
        <v>3600000</v>
      </c>
      <c r="O23" s="123"/>
      <c r="P23" s="124" t="s">
        <v>30</v>
      </c>
      <c r="Q23" s="125"/>
    </row>
    <row r="24" spans="1:17" ht="26.25" thickBot="1">
      <c r="A24" s="120">
        <v>6</v>
      </c>
      <c r="B24" s="121" t="s">
        <v>114</v>
      </c>
      <c r="C24" s="44">
        <v>100</v>
      </c>
      <c r="D24" s="175">
        <v>0</v>
      </c>
      <c r="E24" s="178">
        <f t="shared" si="1"/>
        <v>0</v>
      </c>
      <c r="F24" s="179">
        <v>0</v>
      </c>
      <c r="G24" s="122"/>
      <c r="H24" s="215">
        <v>7137257</v>
      </c>
      <c r="I24" s="53"/>
      <c r="J24" s="53"/>
      <c r="K24" s="53"/>
      <c r="L24" s="53"/>
      <c r="M24" s="53"/>
      <c r="N24" s="117">
        <f t="shared" si="0"/>
        <v>7137257</v>
      </c>
      <c r="O24" s="123"/>
      <c r="P24" s="124" t="s">
        <v>30</v>
      </c>
      <c r="Q24" s="125"/>
    </row>
    <row r="25" spans="1:17" ht="26.25" thickBot="1">
      <c r="A25" s="120">
        <v>7</v>
      </c>
      <c r="B25" s="121" t="s">
        <v>115</v>
      </c>
      <c r="C25" s="44">
        <v>1</v>
      </c>
      <c r="D25" s="175">
        <v>0</v>
      </c>
      <c r="E25" s="178">
        <f t="shared" si="1"/>
        <v>0</v>
      </c>
      <c r="F25" s="179">
        <v>0</v>
      </c>
      <c r="G25" s="122">
        <v>7000000</v>
      </c>
      <c r="H25" s="215"/>
      <c r="I25" s="53"/>
      <c r="J25" s="53"/>
      <c r="K25" s="53"/>
      <c r="L25" s="53"/>
      <c r="M25" s="53"/>
      <c r="N25" s="117">
        <f t="shared" si="0"/>
        <v>7000000</v>
      </c>
      <c r="O25" s="123"/>
      <c r="P25" s="124" t="s">
        <v>30</v>
      </c>
      <c r="Q25" s="125"/>
    </row>
    <row r="26" spans="1:17" ht="13.5" thickBot="1">
      <c r="A26" s="120">
        <v>8</v>
      </c>
      <c r="B26" s="121" t="s">
        <v>116</v>
      </c>
      <c r="C26" s="44">
        <v>1</v>
      </c>
      <c r="D26" s="175">
        <v>0</v>
      </c>
      <c r="E26" s="178">
        <f t="shared" si="1"/>
        <v>0</v>
      </c>
      <c r="F26" s="179">
        <v>0</v>
      </c>
      <c r="G26" s="122"/>
      <c r="H26" s="122">
        <v>12232799</v>
      </c>
      <c r="I26" s="53"/>
      <c r="J26" s="53"/>
      <c r="K26" s="53"/>
      <c r="L26" s="53"/>
      <c r="M26" s="53"/>
      <c r="N26" s="117">
        <f t="shared" si="0"/>
        <v>12232799</v>
      </c>
      <c r="O26" s="123"/>
      <c r="P26" s="124" t="s">
        <v>30</v>
      </c>
      <c r="Q26" s="125"/>
    </row>
    <row r="27" spans="1:17" ht="39" thickBot="1">
      <c r="A27" s="120">
        <v>9</v>
      </c>
      <c r="B27" s="121" t="s">
        <v>117</v>
      </c>
      <c r="C27" s="44">
        <v>100</v>
      </c>
      <c r="D27" s="175">
        <v>0</v>
      </c>
      <c r="E27" s="178">
        <f t="shared" si="1"/>
        <v>0</v>
      </c>
      <c r="F27" s="179">
        <v>0</v>
      </c>
      <c r="G27" s="122">
        <v>0</v>
      </c>
      <c r="H27" s="215">
        <v>1000000</v>
      </c>
      <c r="I27" s="53"/>
      <c r="J27" s="53"/>
      <c r="K27" s="53"/>
      <c r="L27" s="53"/>
      <c r="M27" s="53"/>
      <c r="N27" s="117">
        <f t="shared" si="0"/>
        <v>1000000</v>
      </c>
      <c r="O27" s="123"/>
      <c r="P27" s="124" t="s">
        <v>30</v>
      </c>
      <c r="Q27" s="125"/>
    </row>
    <row r="28" spans="1:17" ht="39" thickBot="1">
      <c r="A28" s="120">
        <v>10</v>
      </c>
      <c r="B28" s="121" t="s">
        <v>118</v>
      </c>
      <c r="C28" s="44">
        <v>100</v>
      </c>
      <c r="D28" s="175">
        <v>0</v>
      </c>
      <c r="E28" s="178">
        <f t="shared" si="1"/>
        <v>0</v>
      </c>
      <c r="F28" s="179">
        <v>0</v>
      </c>
      <c r="G28" s="122">
        <v>5000000</v>
      </c>
      <c r="H28" s="215">
        <v>1221960</v>
      </c>
      <c r="I28" s="53"/>
      <c r="J28" s="53"/>
      <c r="K28" s="53"/>
      <c r="L28" s="53"/>
      <c r="M28" s="53"/>
      <c r="N28" s="117">
        <f t="shared" si="0"/>
        <v>6221960</v>
      </c>
      <c r="O28" s="123"/>
      <c r="P28" s="124" t="s">
        <v>30</v>
      </c>
      <c r="Q28" s="125"/>
    </row>
    <row r="29" spans="1:17" ht="17.25" customHeight="1" thickBot="1">
      <c r="A29" s="113"/>
      <c r="B29" s="114" t="s">
        <v>19</v>
      </c>
      <c r="C29" s="113"/>
      <c r="D29" s="113"/>
      <c r="E29" s="190"/>
      <c r="F29" s="191">
        <v>0</v>
      </c>
      <c r="G29" s="115">
        <f>SUM(G19:G28)</f>
        <v>112890850</v>
      </c>
      <c r="H29" s="115">
        <f>SUM(H19:H28)</f>
        <v>58552016</v>
      </c>
      <c r="I29" s="113"/>
      <c r="J29" s="113"/>
      <c r="K29" s="113"/>
      <c r="L29" s="113"/>
      <c r="M29" s="113"/>
      <c r="N29" s="116">
        <f>SUM(N19:N28)</f>
        <v>171442866</v>
      </c>
      <c r="O29" s="193">
        <f>SUM(O19:O22)</f>
        <v>0</v>
      </c>
      <c r="P29" s="113"/>
      <c r="Q29" s="113"/>
    </row>
    <row r="31" ht="12.75">
      <c r="H31" s="72"/>
    </row>
    <row r="32" spans="1:6" ht="12.75">
      <c r="A32" t="s">
        <v>35</v>
      </c>
      <c r="E32" t="s">
        <v>103</v>
      </c>
      <c r="F32" t="s">
        <v>104</v>
      </c>
    </row>
    <row r="33" spans="1:12" ht="37.5" customHeight="1" thickBot="1">
      <c r="A33" s="78"/>
      <c r="B33" s="78"/>
      <c r="H33" s="85"/>
      <c r="I33" s="85"/>
      <c r="J33" s="85"/>
      <c r="K33" s="85"/>
      <c r="L33" s="85"/>
    </row>
    <row r="34" spans="1:12" ht="12.75">
      <c r="A34" s="100" t="s">
        <v>105</v>
      </c>
      <c r="B34" s="100"/>
      <c r="H34" s="85"/>
      <c r="I34" s="85"/>
      <c r="J34" s="85"/>
      <c r="K34" s="85"/>
      <c r="L34" s="85"/>
    </row>
    <row r="35" ht="12.75">
      <c r="A35" t="s">
        <v>33</v>
      </c>
    </row>
    <row r="41" spans="5:7" ht="12.75">
      <c r="E41" s="86"/>
      <c r="F41" s="86"/>
      <c r="G41" s="86"/>
    </row>
  </sheetData>
  <sheetProtection/>
  <mergeCells count="17">
    <mergeCell ref="A4:Q4"/>
    <mergeCell ref="A5:Q5"/>
    <mergeCell ref="P6:Q6"/>
    <mergeCell ref="A7:F7"/>
    <mergeCell ref="P7:Q7"/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Q31"/>
  <sheetViews>
    <sheetView view="pageBreakPreview" zoomScaleNormal="75" zoomScaleSheetLayoutView="100" zoomScalePageLayoutView="0" workbookViewId="0" topLeftCell="A1">
      <selection activeCell="I10" sqref="I10"/>
    </sheetView>
  </sheetViews>
  <sheetFormatPr defaultColWidth="11.421875" defaultRowHeight="12.75"/>
  <cols>
    <col min="1" max="1" width="4.140625" style="0" customWidth="1"/>
    <col min="2" max="2" width="48.85156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3.57421875" style="0" customWidth="1"/>
    <col min="7" max="7" width="21.8515625" style="0" bestFit="1" customWidth="1"/>
    <col min="8" max="8" width="22.28125" style="0" customWidth="1"/>
    <col min="9" max="9" width="5.8515625" style="0" customWidth="1"/>
    <col min="10" max="10" width="7.7109375" style="0" customWidth="1"/>
    <col min="11" max="11" width="6.00390625" style="0" customWidth="1"/>
    <col min="12" max="12" width="8.57421875" style="0" customWidth="1"/>
    <col min="13" max="13" width="5.8515625" style="0" customWidth="1"/>
    <col min="14" max="14" width="19.00390625" style="0" customWidth="1"/>
    <col min="15" max="15" width="16.28125" style="0" customWidth="1"/>
    <col min="16" max="16" width="30.8515625" style="0" customWidth="1"/>
    <col min="17" max="17" width="29.00390625" style="0" customWidth="1"/>
    <col min="19" max="19" width="14.7109375" style="0" bestFit="1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+AGROPECUARIO!A5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60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">
        <v>201</v>
      </c>
      <c r="B9" s="267"/>
      <c r="C9" s="267"/>
      <c r="D9" s="267"/>
      <c r="E9" s="267"/>
      <c r="F9" s="267"/>
      <c r="G9" t="s">
        <v>21</v>
      </c>
      <c r="I9" s="77" t="str">
        <f>+AGROPECUARIO!I9</f>
        <v>ENERO  DE 2012 </v>
      </c>
      <c r="P9" t="e">
        <f>#REF!</f>
        <v>#REF!</v>
      </c>
    </row>
    <row r="11" ht="13.5" thickBot="1"/>
    <row r="12" spans="1:17" ht="19.5" customHeight="1">
      <c r="A12" s="1" t="s">
        <v>57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175</v>
      </c>
      <c r="B13" s="5"/>
      <c r="C13" s="5"/>
      <c r="D13" s="5"/>
      <c r="E13" s="5"/>
      <c r="F13" s="6"/>
      <c r="G13" s="292" t="s">
        <v>99</v>
      </c>
      <c r="H13" s="293"/>
      <c r="I13" s="293"/>
      <c r="J13" s="293"/>
      <c r="K13" s="293"/>
      <c r="L13" s="293"/>
      <c r="M13" s="293"/>
      <c r="N13" s="293"/>
      <c r="O13" s="294"/>
      <c r="P13" s="255" t="s">
        <v>98</v>
      </c>
      <c r="Q13" s="256"/>
    </row>
    <row r="14" spans="1:17" ht="13.5" thickBot="1">
      <c r="A14" s="260" t="s">
        <v>41</v>
      </c>
      <c r="B14" s="261"/>
      <c r="C14" s="261"/>
      <c r="D14" s="261"/>
      <c r="E14" s="261"/>
      <c r="F14" s="262"/>
      <c r="G14" s="295"/>
      <c r="H14" s="296"/>
      <c r="I14" s="296"/>
      <c r="J14" s="296"/>
      <c r="K14" s="296"/>
      <c r="L14" s="296"/>
      <c r="M14" s="296"/>
      <c r="N14" s="296"/>
      <c r="O14" s="297"/>
      <c r="P14" s="258"/>
      <c r="Q14" s="259"/>
    </row>
    <row r="15" spans="1:6" ht="13.5" thickBot="1">
      <c r="A15" s="298" t="s">
        <v>59</v>
      </c>
      <c r="B15" s="298"/>
      <c r="C15" s="298"/>
      <c r="D15" s="298"/>
      <c r="E15" s="298"/>
      <c r="F15" s="298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1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2"/>
    </row>
    <row r="18" spans="1:17" ht="99" customHeight="1" thickBot="1">
      <c r="A18" s="11" t="s">
        <v>8</v>
      </c>
      <c r="B18" s="17" t="s">
        <v>10</v>
      </c>
      <c r="C18" s="18" t="s">
        <v>11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2"/>
    </row>
    <row r="19" spans="1:17" ht="13.5" thickBot="1">
      <c r="A19" s="141">
        <v>1</v>
      </c>
      <c r="B19" s="108" t="s">
        <v>184</v>
      </c>
      <c r="C19" s="110">
        <v>100</v>
      </c>
      <c r="D19" s="174">
        <v>0</v>
      </c>
      <c r="E19" s="176">
        <f>(100*D19/C19)/100</f>
        <v>0</v>
      </c>
      <c r="F19" s="177">
        <v>0</v>
      </c>
      <c r="G19" s="142">
        <v>63097800</v>
      </c>
      <c r="H19" s="228">
        <v>200848619</v>
      </c>
      <c r="I19" s="143"/>
      <c r="J19" s="143"/>
      <c r="K19" s="143"/>
      <c r="L19" s="143"/>
      <c r="M19" s="143"/>
      <c r="N19" s="142">
        <f>SUM(G19:M19)</f>
        <v>263946419</v>
      </c>
      <c r="O19" s="142"/>
      <c r="P19" s="50" t="s">
        <v>36</v>
      </c>
      <c r="Q19" s="118"/>
    </row>
    <row r="20" spans="1:17" ht="26.25" thickBot="1">
      <c r="A20" s="58">
        <v>2</v>
      </c>
      <c r="B20" s="74" t="s">
        <v>185</v>
      </c>
      <c r="C20" s="110">
        <v>100</v>
      </c>
      <c r="D20" s="45">
        <v>0</v>
      </c>
      <c r="E20" s="101">
        <f>(100*D20/C20)/100</f>
        <v>0</v>
      </c>
      <c r="F20" s="102">
        <v>0</v>
      </c>
      <c r="G20" s="142">
        <v>32501503</v>
      </c>
      <c r="H20" s="228">
        <v>46278811</v>
      </c>
      <c r="I20" s="52"/>
      <c r="J20" s="52"/>
      <c r="K20" s="52"/>
      <c r="L20" s="91"/>
      <c r="M20" s="91"/>
      <c r="N20" s="26">
        <f>SUM(G20:M20)</f>
        <v>78780314</v>
      </c>
      <c r="O20" s="26"/>
      <c r="P20" s="38" t="s">
        <v>36</v>
      </c>
      <c r="Q20" s="30"/>
    </row>
    <row r="21" spans="1:17" ht="26.25" thickBot="1">
      <c r="A21" s="58">
        <v>3</v>
      </c>
      <c r="B21" s="74" t="s">
        <v>186</v>
      </c>
      <c r="C21" s="110">
        <v>100</v>
      </c>
      <c r="D21" s="45">
        <v>0</v>
      </c>
      <c r="E21" s="101">
        <f>(100*D21/C21)/100</f>
        <v>0</v>
      </c>
      <c r="F21" s="102">
        <v>0</v>
      </c>
      <c r="G21" s="90"/>
      <c r="H21" s="212">
        <v>15000000</v>
      </c>
      <c r="I21" s="52"/>
      <c r="J21" s="52"/>
      <c r="K21" s="52"/>
      <c r="L21" s="91"/>
      <c r="M21" s="91"/>
      <c r="N21" s="26">
        <f>SUM(G21:M21)</f>
        <v>15000000</v>
      </c>
      <c r="O21" s="26"/>
      <c r="P21" s="38" t="s">
        <v>36</v>
      </c>
      <c r="Q21" s="30"/>
    </row>
    <row r="22" spans="1:17" ht="25.5">
      <c r="A22" s="58">
        <v>4</v>
      </c>
      <c r="B22" s="74" t="s">
        <v>187</v>
      </c>
      <c r="C22" s="110">
        <v>100</v>
      </c>
      <c r="D22" s="45">
        <v>0</v>
      </c>
      <c r="E22" s="101">
        <f>(100*D22/C22)/100</f>
        <v>0</v>
      </c>
      <c r="F22" s="102">
        <v>0</v>
      </c>
      <c r="G22" s="90">
        <v>49000000</v>
      </c>
      <c r="H22" s="212">
        <v>10000000</v>
      </c>
      <c r="I22" s="52"/>
      <c r="J22" s="52"/>
      <c r="K22" s="52"/>
      <c r="L22" s="91"/>
      <c r="M22" s="91"/>
      <c r="N22" s="26">
        <f>SUM(G22:M22)</f>
        <v>59000000</v>
      </c>
      <c r="O22" s="26"/>
      <c r="P22" s="38" t="s">
        <v>36</v>
      </c>
      <c r="Q22" s="30"/>
    </row>
    <row r="23" spans="1:17" ht="12.75">
      <c r="A23" s="145"/>
      <c r="B23" s="146" t="s">
        <v>19</v>
      </c>
      <c r="C23" s="136"/>
      <c r="D23" s="147"/>
      <c r="E23" s="136"/>
      <c r="F23" s="102">
        <v>0</v>
      </c>
      <c r="G23" s="197">
        <f>SUM(G19:G22)</f>
        <v>144599303</v>
      </c>
      <c r="H23" s="197">
        <f>SUM(H19:H22)</f>
        <v>272127430</v>
      </c>
      <c r="I23" s="146"/>
      <c r="J23" s="146"/>
      <c r="K23" s="146"/>
      <c r="L23" s="198"/>
      <c r="M23" s="198"/>
      <c r="N23" s="197">
        <f>SUM(N19:N22)</f>
        <v>416726733</v>
      </c>
      <c r="O23" s="149">
        <f>SUM(O19:O22)</f>
        <v>0</v>
      </c>
      <c r="P23" s="132" t="s">
        <v>36</v>
      </c>
      <c r="Q23" s="202"/>
    </row>
    <row r="24" spans="3:4" ht="35.25" customHeight="1">
      <c r="C24" t="s">
        <v>103</v>
      </c>
      <c r="D24" t="s">
        <v>104</v>
      </c>
    </row>
    <row r="25" spans="1:15" ht="25.5" customHeight="1">
      <c r="A25" t="s">
        <v>35</v>
      </c>
      <c r="G25" s="227"/>
      <c r="H25" s="72"/>
      <c r="N25" s="87"/>
      <c r="O25" s="72"/>
    </row>
    <row r="26" spans="7:15" ht="25.5" customHeight="1" thickBot="1">
      <c r="G26" s="227"/>
      <c r="O26" s="72"/>
    </row>
    <row r="27" spans="1:7" ht="20.25" customHeight="1">
      <c r="A27" s="83" t="s">
        <v>105</v>
      </c>
      <c r="B27" s="83"/>
      <c r="G27" s="72"/>
    </row>
    <row r="28" ht="12.75" customHeight="1">
      <c r="A28" t="s">
        <v>34</v>
      </c>
    </row>
    <row r="29" ht="24.75" customHeight="1"/>
    <row r="30" spans="3:16" ht="12.75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3:16" ht="12.75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7"/>
      <c r="O31" s="68"/>
      <c r="P31" s="63"/>
    </row>
  </sheetData>
  <sheetProtection/>
  <mergeCells count="18">
    <mergeCell ref="A14:F14"/>
    <mergeCell ref="G12:O12"/>
    <mergeCell ref="P12:Q12"/>
    <mergeCell ref="A16:F16"/>
    <mergeCell ref="G16:O16"/>
    <mergeCell ref="P16:P18"/>
    <mergeCell ref="Q16:Q18"/>
    <mergeCell ref="G13:O14"/>
    <mergeCell ref="P13:Q14"/>
    <mergeCell ref="A15:F15"/>
    <mergeCell ref="A9:F9"/>
    <mergeCell ref="P7:Q7"/>
    <mergeCell ref="P6:Q6"/>
    <mergeCell ref="P8:Q8"/>
    <mergeCell ref="A4:Q4"/>
    <mergeCell ref="A5:Q5"/>
    <mergeCell ref="A7:F7"/>
    <mergeCell ref="A8:F8"/>
  </mergeCells>
  <printOptions horizontalCentered="1" verticalCentered="1"/>
  <pageMargins left="0.1968503937007874" right="0.35433070866141736" top="0.07874015748031496" bottom="0.1968503937007874" header="0" footer="0"/>
  <pageSetup horizontalDpi="300" verticalDpi="300" orientation="landscape" scale="4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36"/>
  <sheetViews>
    <sheetView view="pageBreakPreview" zoomScaleNormal="75" zoomScaleSheetLayoutView="100" zoomScalePageLayoutView="0" workbookViewId="0" topLeftCell="A1">
      <selection activeCell="B24" sqref="B24"/>
    </sheetView>
  </sheetViews>
  <sheetFormatPr defaultColWidth="11.421875" defaultRowHeight="12.75"/>
  <cols>
    <col min="1" max="1" width="6.00390625" style="0" customWidth="1"/>
    <col min="2" max="2" width="36.28125" style="0" customWidth="1"/>
    <col min="3" max="3" width="15.57421875" style="0" customWidth="1"/>
    <col min="4" max="4" width="12.8515625" style="0" customWidth="1"/>
    <col min="5" max="5" width="16.8515625" style="0" customWidth="1"/>
    <col min="6" max="6" width="14.8515625" style="0" customWidth="1"/>
    <col min="7" max="7" width="18.421875" style="0" customWidth="1"/>
    <col min="8" max="8" width="14.28125" style="0" bestFit="1" customWidth="1"/>
    <col min="9" max="9" width="8.00390625" style="0" customWidth="1"/>
    <col min="10" max="10" width="7.140625" style="0" customWidth="1"/>
    <col min="11" max="11" width="6.7109375" style="0" customWidth="1"/>
    <col min="12" max="12" width="8.28125" style="0" customWidth="1"/>
    <col min="13" max="13" width="15.28125" style="0" customWidth="1"/>
    <col min="14" max="14" width="22.421875" style="0" customWidth="1"/>
    <col min="15" max="15" width="19.57421875" style="0" customWidth="1"/>
    <col min="16" max="16" width="26.7109375" style="0" customWidth="1"/>
    <col min="17" max="17" width="22.5742187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'SERVICIOS PUBLICOS'!A5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63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">
        <v>201</v>
      </c>
      <c r="B9" s="270"/>
      <c r="C9" s="270"/>
      <c r="D9" s="270"/>
      <c r="E9" s="270"/>
      <c r="F9" s="270"/>
      <c r="G9" t="s">
        <v>21</v>
      </c>
      <c r="I9" s="77" t="str">
        <f>'SERVICIOS PUBLICOS'!I9</f>
        <v>ENERO  DE 2012 </v>
      </c>
      <c r="J9" s="81"/>
      <c r="K9" s="81"/>
      <c r="L9" s="81"/>
      <c r="M9" s="81"/>
      <c r="N9" s="81"/>
      <c r="O9" s="81"/>
      <c r="P9" t="str">
        <f>+A35</f>
        <v>ING. NESTOR JOSE CABALLERO HERRERA</v>
      </c>
    </row>
    <row r="11" ht="13.5" thickBot="1"/>
    <row r="12" spans="1:17" ht="19.5" customHeight="1">
      <c r="A12" s="1" t="str">
        <f>'INFRAESTRUCTURA VIAL '!A12</f>
        <v>EJE / ÁREA/ DIMENSIÓN: DESARROLLO ECONOMICO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4.25" customHeight="1">
      <c r="A13" s="4" t="s">
        <v>188</v>
      </c>
      <c r="B13" s="5"/>
      <c r="C13" s="5"/>
      <c r="D13" s="5"/>
      <c r="E13" s="5"/>
      <c r="F13" s="6"/>
      <c r="G13" s="299"/>
      <c r="H13" s="300"/>
      <c r="I13" s="300"/>
      <c r="J13" s="300"/>
      <c r="K13" s="300"/>
      <c r="L13" s="300"/>
      <c r="M13" s="300"/>
      <c r="N13" s="300"/>
      <c r="O13" s="301"/>
      <c r="P13" s="255" t="s">
        <v>189</v>
      </c>
      <c r="Q13" s="256"/>
    </row>
    <row r="14" spans="1:17" ht="13.5" thickBot="1">
      <c r="A14" s="305" t="s">
        <v>61</v>
      </c>
      <c r="B14" s="306"/>
      <c r="C14" s="306"/>
      <c r="D14" s="306"/>
      <c r="E14" s="306"/>
      <c r="F14" s="307"/>
      <c r="G14" s="302"/>
      <c r="H14" s="303"/>
      <c r="I14" s="303"/>
      <c r="J14" s="303"/>
      <c r="K14" s="303"/>
      <c r="L14" s="303"/>
      <c r="M14" s="303"/>
      <c r="N14" s="303"/>
      <c r="O14" s="304"/>
      <c r="P14" s="258"/>
      <c r="Q14" s="259"/>
    </row>
    <row r="15" spans="1:6" ht="13.5" thickBot="1">
      <c r="A15" s="298" t="s">
        <v>62</v>
      </c>
      <c r="B15" s="298"/>
      <c r="C15" s="298"/>
      <c r="D15" s="298"/>
      <c r="E15" s="298"/>
      <c r="F15" s="298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86.25" customHeight="1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39" thickBot="1">
      <c r="A19" s="141">
        <v>1</v>
      </c>
      <c r="B19" s="108" t="s">
        <v>190</v>
      </c>
      <c r="C19" s="110">
        <v>100</v>
      </c>
      <c r="D19" s="174">
        <v>0</v>
      </c>
      <c r="E19" s="176">
        <v>0</v>
      </c>
      <c r="F19" s="177">
        <v>0</v>
      </c>
      <c r="G19" s="142">
        <v>10000000</v>
      </c>
      <c r="H19" s="143"/>
      <c r="I19" s="143"/>
      <c r="J19" s="143"/>
      <c r="K19" s="143"/>
      <c r="L19" s="143"/>
      <c r="M19" s="143"/>
      <c r="N19" s="142">
        <f>SUM(G19:M19)</f>
        <v>10000000</v>
      </c>
      <c r="O19" s="142"/>
      <c r="P19" s="110" t="s">
        <v>161</v>
      </c>
      <c r="Q19" s="118"/>
    </row>
    <row r="20" spans="1:17" ht="77.25" thickBot="1">
      <c r="A20" s="141">
        <v>2</v>
      </c>
      <c r="B20" s="108" t="s">
        <v>191</v>
      </c>
      <c r="C20" s="110">
        <v>100</v>
      </c>
      <c r="D20" s="174">
        <v>0</v>
      </c>
      <c r="E20" s="176">
        <v>0</v>
      </c>
      <c r="F20" s="177">
        <v>0</v>
      </c>
      <c r="G20" s="142">
        <v>23298660</v>
      </c>
      <c r="H20" s="142"/>
      <c r="I20" s="143"/>
      <c r="J20" s="143"/>
      <c r="K20" s="143"/>
      <c r="L20" s="143"/>
      <c r="M20" s="143"/>
      <c r="N20" s="142">
        <f aca="true" t="shared" si="0" ref="N20:N29">SUM(G20:M20)</f>
        <v>23298660</v>
      </c>
      <c r="O20" s="142"/>
      <c r="P20" s="110" t="s">
        <v>161</v>
      </c>
      <c r="Q20" s="118"/>
    </row>
    <row r="21" spans="1:17" ht="39" thickBot="1">
      <c r="A21" s="141">
        <v>3</v>
      </c>
      <c r="B21" s="108" t="s">
        <v>192</v>
      </c>
      <c r="C21" s="110">
        <v>100</v>
      </c>
      <c r="D21" s="174">
        <v>0</v>
      </c>
      <c r="E21" s="176">
        <v>0</v>
      </c>
      <c r="F21" s="177">
        <v>0</v>
      </c>
      <c r="G21" s="142">
        <v>16000000</v>
      </c>
      <c r="H21" s="142">
        <v>10000000</v>
      </c>
      <c r="I21" s="143"/>
      <c r="J21" s="143"/>
      <c r="K21" s="143"/>
      <c r="L21" s="143"/>
      <c r="M21" s="143"/>
      <c r="N21" s="142">
        <f t="shared" si="0"/>
        <v>26000000</v>
      </c>
      <c r="O21" s="142"/>
      <c r="P21" s="110" t="s">
        <v>161</v>
      </c>
      <c r="Q21" s="118"/>
    </row>
    <row r="22" spans="1:17" ht="39" thickBot="1">
      <c r="A22" s="141">
        <v>4</v>
      </c>
      <c r="B22" s="108" t="s">
        <v>193</v>
      </c>
      <c r="C22" s="110">
        <v>100</v>
      </c>
      <c r="D22" s="174">
        <v>0</v>
      </c>
      <c r="E22" s="176">
        <v>0</v>
      </c>
      <c r="F22" s="177">
        <v>0</v>
      </c>
      <c r="G22" s="142">
        <v>10000000</v>
      </c>
      <c r="H22" s="142">
        <v>19000000</v>
      </c>
      <c r="I22" s="143"/>
      <c r="J22" s="143"/>
      <c r="K22" s="143"/>
      <c r="L22" s="143"/>
      <c r="M22" s="143"/>
      <c r="N22" s="142">
        <f t="shared" si="0"/>
        <v>29000000</v>
      </c>
      <c r="O22" s="142"/>
      <c r="P22" s="110" t="s">
        <v>161</v>
      </c>
      <c r="Q22" s="118"/>
    </row>
    <row r="23" spans="1:17" ht="26.25" thickBot="1">
      <c r="A23" s="141">
        <v>5</v>
      </c>
      <c r="B23" s="108" t="s">
        <v>194</v>
      </c>
      <c r="C23" s="110">
        <v>100</v>
      </c>
      <c r="D23" s="174">
        <v>0</v>
      </c>
      <c r="E23" s="176">
        <v>0</v>
      </c>
      <c r="F23" s="177">
        <v>0</v>
      </c>
      <c r="G23" s="142">
        <v>10000000</v>
      </c>
      <c r="H23" s="143"/>
      <c r="I23" s="143"/>
      <c r="J23" s="143"/>
      <c r="K23" s="143"/>
      <c r="L23" s="143"/>
      <c r="M23" s="143"/>
      <c r="N23" s="142">
        <f t="shared" si="0"/>
        <v>10000000</v>
      </c>
      <c r="O23" s="142"/>
      <c r="P23" s="110" t="s">
        <v>161</v>
      </c>
      <c r="Q23" s="118"/>
    </row>
    <row r="24" spans="1:17" ht="51.75" thickBot="1">
      <c r="A24" s="141">
        <v>6</v>
      </c>
      <c r="B24" s="108" t="s">
        <v>195</v>
      </c>
      <c r="C24" s="110">
        <v>1</v>
      </c>
      <c r="D24" s="174">
        <v>0</v>
      </c>
      <c r="E24" s="176">
        <v>0</v>
      </c>
      <c r="F24" s="177">
        <v>0</v>
      </c>
      <c r="G24" s="142">
        <v>46011132</v>
      </c>
      <c r="H24" s="142">
        <v>27880341</v>
      </c>
      <c r="I24" s="143"/>
      <c r="J24" s="143"/>
      <c r="K24" s="143"/>
      <c r="L24" s="143"/>
      <c r="M24" s="143"/>
      <c r="N24" s="142">
        <f t="shared" si="0"/>
        <v>73891473</v>
      </c>
      <c r="O24" s="142"/>
      <c r="P24" s="110" t="s">
        <v>161</v>
      </c>
      <c r="Q24" s="118"/>
    </row>
    <row r="25" spans="1:17" ht="26.25" thickBot="1">
      <c r="A25" s="141">
        <v>7</v>
      </c>
      <c r="B25" s="108" t="s">
        <v>196</v>
      </c>
      <c r="C25" s="110">
        <v>100</v>
      </c>
      <c r="D25" s="174">
        <v>0</v>
      </c>
      <c r="E25" s="176">
        <v>0</v>
      </c>
      <c r="F25" s="177">
        <v>0</v>
      </c>
      <c r="G25" s="142">
        <v>5000000</v>
      </c>
      <c r="H25" s="143"/>
      <c r="I25" s="143"/>
      <c r="J25" s="143"/>
      <c r="K25" s="143"/>
      <c r="L25" s="143"/>
      <c r="M25" s="143"/>
      <c r="N25" s="142">
        <f t="shared" si="0"/>
        <v>5000000</v>
      </c>
      <c r="O25" s="142"/>
      <c r="P25" s="110" t="s">
        <v>161</v>
      </c>
      <c r="Q25" s="118"/>
    </row>
    <row r="26" spans="1:17" ht="39" thickBot="1">
      <c r="A26" s="141">
        <v>8</v>
      </c>
      <c r="B26" s="108" t="s">
        <v>197</v>
      </c>
      <c r="C26" s="110">
        <v>100</v>
      </c>
      <c r="D26" s="174">
        <v>0</v>
      </c>
      <c r="E26" s="176">
        <v>0</v>
      </c>
      <c r="F26" s="177">
        <v>0</v>
      </c>
      <c r="G26" s="142">
        <v>7000000</v>
      </c>
      <c r="H26" s="143"/>
      <c r="I26" s="143"/>
      <c r="J26" s="143"/>
      <c r="K26" s="143"/>
      <c r="L26" s="143"/>
      <c r="M26" s="143"/>
      <c r="N26" s="142">
        <f t="shared" si="0"/>
        <v>7000000</v>
      </c>
      <c r="O26" s="142"/>
      <c r="P26" s="110" t="s">
        <v>161</v>
      </c>
      <c r="Q26" s="118"/>
    </row>
    <row r="27" spans="1:17" ht="13.5" thickBot="1">
      <c r="A27" s="141">
        <v>9</v>
      </c>
      <c r="B27" s="108" t="s">
        <v>198</v>
      </c>
      <c r="C27" s="110">
        <v>1</v>
      </c>
      <c r="D27" s="174">
        <v>0</v>
      </c>
      <c r="E27" s="176">
        <v>0</v>
      </c>
      <c r="F27" s="177">
        <v>0</v>
      </c>
      <c r="G27" s="142">
        <v>4000000</v>
      </c>
      <c r="H27" s="143"/>
      <c r="I27" s="143"/>
      <c r="J27" s="143"/>
      <c r="K27" s="143"/>
      <c r="L27" s="143"/>
      <c r="M27" s="143"/>
      <c r="N27" s="142">
        <f t="shared" si="0"/>
        <v>4000000</v>
      </c>
      <c r="O27" s="142"/>
      <c r="P27" s="110" t="s">
        <v>161</v>
      </c>
      <c r="Q27" s="118"/>
    </row>
    <row r="28" spans="1:17" ht="26.25" thickBot="1">
      <c r="A28" s="141">
        <v>10</v>
      </c>
      <c r="B28" s="108" t="s">
        <v>199</v>
      </c>
      <c r="C28" s="110">
        <v>1</v>
      </c>
      <c r="D28" s="174">
        <v>0</v>
      </c>
      <c r="E28" s="176">
        <v>0</v>
      </c>
      <c r="F28" s="177">
        <v>0</v>
      </c>
      <c r="G28" s="142">
        <v>2000000</v>
      </c>
      <c r="H28" s="143"/>
      <c r="I28" s="143"/>
      <c r="J28" s="143"/>
      <c r="K28" s="143"/>
      <c r="L28" s="143"/>
      <c r="M28" s="143"/>
      <c r="N28" s="142">
        <f t="shared" si="0"/>
        <v>2000000</v>
      </c>
      <c r="O28" s="142"/>
      <c r="P28" s="110" t="s">
        <v>161</v>
      </c>
      <c r="Q28" s="118"/>
    </row>
    <row r="29" spans="1:17" ht="25.5">
      <c r="A29" s="141">
        <v>11</v>
      </c>
      <c r="B29" s="108" t="s">
        <v>200</v>
      </c>
      <c r="C29" s="110">
        <v>1</v>
      </c>
      <c r="D29" s="174">
        <v>0</v>
      </c>
      <c r="E29" s="176">
        <v>0</v>
      </c>
      <c r="F29" s="177">
        <v>0</v>
      </c>
      <c r="G29" s="142">
        <v>2000000</v>
      </c>
      <c r="H29" s="143"/>
      <c r="I29" s="143"/>
      <c r="J29" s="143"/>
      <c r="K29" s="143"/>
      <c r="L29" s="143"/>
      <c r="M29" s="143"/>
      <c r="N29" s="142">
        <f t="shared" si="0"/>
        <v>2000000</v>
      </c>
      <c r="O29" s="142"/>
      <c r="P29" s="110" t="s">
        <v>161</v>
      </c>
      <c r="Q29" s="118"/>
    </row>
    <row r="30" spans="1:17" ht="21" customHeight="1" thickBot="1">
      <c r="A30" s="130"/>
      <c r="B30" s="131" t="s">
        <v>19</v>
      </c>
      <c r="C30" s="132"/>
      <c r="D30" s="133"/>
      <c r="E30" s="134"/>
      <c r="F30" s="191">
        <v>0</v>
      </c>
      <c r="G30" s="135">
        <f>SUM(G19:G29)</f>
        <v>135309792</v>
      </c>
      <c r="H30" s="229">
        <f>SUM(H19:H29)</f>
        <v>56880341</v>
      </c>
      <c r="I30" s="136"/>
      <c r="J30" s="136"/>
      <c r="K30" s="136"/>
      <c r="L30" s="136"/>
      <c r="M30" s="137"/>
      <c r="N30" s="138">
        <f>SUM(N19:N29)</f>
        <v>192190133</v>
      </c>
      <c r="O30" s="148"/>
      <c r="P30" s="139"/>
      <c r="Q30" s="140"/>
    </row>
    <row r="31" ht="13.5" thickTop="1"/>
    <row r="33" ht="12.75">
      <c r="A33" t="s">
        <v>35</v>
      </c>
    </row>
    <row r="34" spans="4:5" ht="13.5" thickBot="1">
      <c r="D34" t="s">
        <v>103</v>
      </c>
      <c r="E34" t="s">
        <v>104</v>
      </c>
    </row>
    <row r="35" spans="1:13" ht="12.75">
      <c r="A35" s="83" t="s">
        <v>105</v>
      </c>
      <c r="B35" s="83"/>
      <c r="H35" s="85"/>
      <c r="I35" s="85"/>
      <c r="J35" s="85"/>
      <c r="K35" s="85"/>
      <c r="L35" s="85"/>
      <c r="M35" s="85"/>
    </row>
    <row r="36" ht="12.75">
      <c r="A36" t="s">
        <v>34</v>
      </c>
    </row>
  </sheetData>
  <sheetProtection/>
  <mergeCells count="18"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  <mergeCell ref="A9:F9"/>
    <mergeCell ref="P7:Q7"/>
    <mergeCell ref="P6:Q6"/>
    <mergeCell ref="P8:Q8"/>
    <mergeCell ref="A4:Q4"/>
    <mergeCell ref="A5:Q5"/>
    <mergeCell ref="A7:F7"/>
    <mergeCell ref="A8:F8"/>
  </mergeCells>
  <printOptions horizontalCentered="1" verticalCentered="1"/>
  <pageMargins left="0.1968503937007874" right="0.35433070866141736" top="0.07874015748031496" bottom="0.1968503937007874" header="0" footer="0"/>
  <pageSetup horizontalDpi="300" verticalDpi="300" orientation="landscape" scale="4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Q29"/>
  <sheetViews>
    <sheetView view="pageBreakPreview" zoomScaleNormal="75" zoomScaleSheetLayoutView="100" zoomScalePageLayoutView="0" workbookViewId="0" topLeftCell="A1">
      <selection activeCell="B19" sqref="B19:B20"/>
    </sheetView>
  </sheetViews>
  <sheetFormatPr defaultColWidth="11.421875" defaultRowHeight="12.75"/>
  <cols>
    <col min="1" max="1" width="4.5742187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20.421875" style="0" bestFit="1" customWidth="1"/>
    <col min="8" max="8" width="12.8515625" style="0" bestFit="1" customWidth="1"/>
    <col min="9" max="11" width="7.7109375" style="0" customWidth="1"/>
    <col min="12" max="12" width="11.00390625" style="0" customWidth="1"/>
    <col min="13" max="13" width="14.8515625" style="0" customWidth="1"/>
    <col min="14" max="14" width="19.140625" style="0" bestFit="1" customWidth="1"/>
    <col min="15" max="15" width="14.7109375" style="0" customWidth="1"/>
    <col min="16" max="16" width="27.57421875" style="0" customWidth="1"/>
    <col min="17" max="17" width="21.14062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'CULTURA '!A5:Q5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53</v>
      </c>
      <c r="Q7" s="269"/>
    </row>
    <row r="8" spans="1:17" ht="19.5" customHeight="1">
      <c r="A8" s="267" t="str">
        <f>+AGROPECUARIO!A8</f>
        <v>MUNICIPIO Y CÓDIGO DANE: SAN ANTONIO DEL TEQUENDAMA  645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'SERVICIOS PUBLICOS'!A9:F9</f>
        <v>PLAN DE DESARROLLO: TIERRA DE PROGRESO</v>
      </c>
      <c r="B9" s="270"/>
      <c r="C9" s="270"/>
      <c r="D9" s="270"/>
      <c r="E9" s="270"/>
      <c r="F9" s="270"/>
      <c r="G9" t="s">
        <v>21</v>
      </c>
      <c r="I9" s="109" t="str">
        <f>'SERVICIOS PUBLICOS'!I9</f>
        <v>ENERO  DE 2012 </v>
      </c>
      <c r="P9" t="str">
        <f>A28</f>
        <v>ING. NESTOR JOSE CABALLERO HERRERA</v>
      </c>
    </row>
    <row r="11" ht="13.5" thickBot="1"/>
    <row r="12" spans="1:17" ht="19.5" customHeight="1">
      <c r="A12" s="1" t="str">
        <f>'CULTURA '!A12</f>
        <v>EJE / ÁREA/ DIMENSIÓN: DESARROLLO SOCIAL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202</v>
      </c>
      <c r="B13" s="5"/>
      <c r="C13" s="5"/>
      <c r="D13" s="5"/>
      <c r="E13" s="5"/>
      <c r="F13" s="6"/>
      <c r="G13" s="299" t="s">
        <v>203</v>
      </c>
      <c r="H13" s="300"/>
      <c r="I13" s="300"/>
      <c r="J13" s="300"/>
      <c r="K13" s="300"/>
      <c r="L13" s="300"/>
      <c r="M13" s="300"/>
      <c r="N13" s="300"/>
      <c r="O13" s="301"/>
      <c r="P13" s="255" t="s">
        <v>55</v>
      </c>
      <c r="Q13" s="256"/>
    </row>
    <row r="14" spans="1:17" ht="13.5" thickBot="1">
      <c r="A14" s="260" t="s">
        <v>54</v>
      </c>
      <c r="B14" s="261"/>
      <c r="C14" s="261"/>
      <c r="D14" s="261"/>
      <c r="E14" s="261"/>
      <c r="F14" s="262"/>
      <c r="G14" s="302"/>
      <c r="H14" s="303"/>
      <c r="I14" s="303"/>
      <c r="J14" s="303"/>
      <c r="K14" s="303"/>
      <c r="L14" s="303"/>
      <c r="M14" s="303"/>
      <c r="N14" s="303"/>
      <c r="O14" s="304"/>
      <c r="P14" s="258"/>
      <c r="Q14" s="259"/>
    </row>
    <row r="15" spans="1:6" ht="13.5" thickBot="1">
      <c r="A15" s="298" t="s">
        <v>46</v>
      </c>
      <c r="B15" s="308"/>
      <c r="C15" s="308"/>
      <c r="D15" s="308"/>
      <c r="E15" s="308"/>
      <c r="F15" s="308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98.2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26.25" thickBot="1">
      <c r="A19" s="59">
        <v>1</v>
      </c>
      <c r="B19" s="111" t="s">
        <v>210</v>
      </c>
      <c r="C19" s="50">
        <v>1</v>
      </c>
      <c r="D19" s="174">
        <v>0</v>
      </c>
      <c r="E19" s="101">
        <f>(100*D19/C19)/100</f>
        <v>0</v>
      </c>
      <c r="F19" s="102">
        <v>0</v>
      </c>
      <c r="G19" s="56">
        <v>0</v>
      </c>
      <c r="H19" s="56">
        <v>10000000</v>
      </c>
      <c r="I19" s="50"/>
      <c r="J19" s="50"/>
      <c r="K19" s="50"/>
      <c r="L19" s="50"/>
      <c r="M19" s="54"/>
      <c r="N19" s="54">
        <f>SUM(G19:M19)</f>
        <v>10000000</v>
      </c>
      <c r="O19" s="54"/>
      <c r="P19" s="110" t="s">
        <v>47</v>
      </c>
      <c r="Q19" s="61"/>
    </row>
    <row r="20" spans="1:17" ht="25.5">
      <c r="A20" s="59">
        <v>2</v>
      </c>
      <c r="B20" s="111" t="s">
        <v>211</v>
      </c>
      <c r="C20" s="50">
        <v>1</v>
      </c>
      <c r="D20" s="174">
        <v>0</v>
      </c>
      <c r="E20" s="101">
        <f>(100*D20/C20)/100</f>
        <v>0</v>
      </c>
      <c r="F20" s="102">
        <v>0</v>
      </c>
      <c r="G20" s="56">
        <v>10000000</v>
      </c>
      <c r="H20" s="56">
        <v>10000000</v>
      </c>
      <c r="I20" s="50"/>
      <c r="J20" s="50"/>
      <c r="K20" s="50"/>
      <c r="L20" s="50"/>
      <c r="M20" s="54"/>
      <c r="N20" s="54">
        <f>SUM(G20:M20)</f>
        <v>20000000</v>
      </c>
      <c r="O20" s="54"/>
      <c r="P20" s="110" t="s">
        <v>47</v>
      </c>
      <c r="Q20" s="61"/>
    </row>
    <row r="21" spans="1:17" ht="24.75" customHeight="1" thickBot="1">
      <c r="A21" s="10"/>
      <c r="B21" s="62" t="s">
        <v>19</v>
      </c>
      <c r="C21" s="31"/>
      <c r="D21" s="31"/>
      <c r="E21" s="31"/>
      <c r="F21" s="194"/>
      <c r="G21" s="196">
        <f>G20</f>
        <v>10000000</v>
      </c>
      <c r="H21" s="196">
        <f>SUM(H19:H20)</f>
        <v>20000000</v>
      </c>
      <c r="I21" s="194"/>
      <c r="J21" s="194"/>
      <c r="K21" s="194"/>
      <c r="L21" s="194"/>
      <c r="M21" s="194"/>
      <c r="N21" s="195">
        <f>SUM(N19:N20)</f>
        <v>30000000</v>
      </c>
      <c r="O21" s="55">
        <f>O20</f>
        <v>0</v>
      </c>
      <c r="P21" s="31"/>
      <c r="Q21" s="32"/>
    </row>
    <row r="23" ht="12.75">
      <c r="Q23" s="34"/>
    </row>
    <row r="24" spans="8:9" ht="12.75">
      <c r="H24" t="s">
        <v>103</v>
      </c>
      <c r="I24" t="s">
        <v>104</v>
      </c>
    </row>
    <row r="26" ht="12.75">
      <c r="A26" t="s">
        <v>35</v>
      </c>
    </row>
    <row r="27" ht="13.5" thickBot="1"/>
    <row r="28" spans="1:2" ht="12.75">
      <c r="A28" s="83" t="s">
        <v>105</v>
      </c>
      <c r="B28" s="83"/>
    </row>
    <row r="29" ht="12.75">
      <c r="A29" t="s">
        <v>34</v>
      </c>
    </row>
  </sheetData>
  <sheetProtection/>
  <mergeCells count="18">
    <mergeCell ref="A4:Q4"/>
    <mergeCell ref="A5:Q5"/>
    <mergeCell ref="A7:F7"/>
    <mergeCell ref="A8:F8"/>
    <mergeCell ref="A9:F9"/>
    <mergeCell ref="P7:Q7"/>
    <mergeCell ref="P6:Q6"/>
    <mergeCell ref="P8:Q8"/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</mergeCells>
  <printOptions horizontalCentered="1" verticalCentered="1"/>
  <pageMargins left="0.1968503937007874" right="0.1968503937007874" top="0.2755905511811024" bottom="0.1968503937007874" header="0" footer="0"/>
  <pageSetup horizontalDpi="300" verticalDpi="300" orientation="landscape" scale="4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31"/>
  <sheetViews>
    <sheetView view="pageBreakPreview" zoomScaleNormal="75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3.8515625" style="0" customWidth="1"/>
    <col min="7" max="7" width="15.8515625" style="0" customWidth="1"/>
    <col min="8" max="8" width="12.8515625" style="0" bestFit="1" customWidth="1"/>
    <col min="9" max="13" width="7.7109375" style="0" customWidth="1"/>
    <col min="14" max="14" width="17.00390625" style="0" customWidth="1"/>
    <col min="15" max="15" width="16.00390625" style="0" bestFit="1" customWidth="1"/>
    <col min="16" max="16" width="25.140625" style="0" customWidth="1"/>
    <col min="17" max="17" width="19.710937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'CULTURA '!A5:Q5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52</v>
      </c>
      <c r="Q7" s="269"/>
    </row>
    <row r="8" spans="1:17" ht="19.5" customHeight="1">
      <c r="A8" s="267" t="str">
        <f>+VIVIENDA!A8</f>
        <v>MUNICIPIO Y CÓDIGO DANE: SAN ANTONIO DEL TEQUENDAMA  645</v>
      </c>
      <c r="B8" s="270"/>
      <c r="C8" s="270"/>
      <c r="D8" s="270"/>
      <c r="E8" s="270"/>
      <c r="F8" s="270"/>
      <c r="P8" s="270" t="s">
        <v>29</v>
      </c>
      <c r="Q8" s="270"/>
    </row>
    <row r="9" spans="1:16" ht="19.5" customHeight="1">
      <c r="A9" s="267" t="str">
        <f>+'FONDO LOCAL DE SALUD'!A9:F9</f>
        <v>PLAN DE DESARROLLO: TIERRA DE PROGRESO</v>
      </c>
      <c r="B9" s="270"/>
      <c r="C9" s="270"/>
      <c r="D9" s="270"/>
      <c r="E9" s="270"/>
      <c r="F9" s="270"/>
      <c r="G9" t="s">
        <v>21</v>
      </c>
      <c r="I9" s="89" t="str">
        <f>'CULTURA '!I9</f>
        <v>ENERO  DE 2012 </v>
      </c>
      <c r="P9" t="str">
        <f>AGROPECUARIO!P9</f>
        <v>ING. NESTOR JOSE CABALLERO HERRERA</v>
      </c>
    </row>
    <row r="11" ht="13.5" thickBot="1"/>
    <row r="12" spans="1:17" ht="19.5" customHeight="1">
      <c r="A12" s="1" t="s">
        <v>57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204</v>
      </c>
      <c r="B13" s="5"/>
      <c r="C13" s="5"/>
      <c r="D13" s="5"/>
      <c r="E13" s="5"/>
      <c r="F13" s="6"/>
      <c r="G13" s="310" t="s">
        <v>94</v>
      </c>
      <c r="H13" s="311"/>
      <c r="I13" s="311"/>
      <c r="J13" s="311"/>
      <c r="K13" s="311"/>
      <c r="L13" s="311"/>
      <c r="M13" s="311"/>
      <c r="N13" s="311"/>
      <c r="O13" s="312"/>
      <c r="P13" s="277"/>
      <c r="Q13" s="278"/>
    </row>
    <row r="14" spans="1:17" ht="19.5" customHeight="1" thickBot="1">
      <c r="A14" s="7" t="s">
        <v>41</v>
      </c>
      <c r="B14" s="8"/>
      <c r="C14" s="8"/>
      <c r="D14" s="8"/>
      <c r="E14" s="8"/>
      <c r="F14" s="9"/>
      <c r="G14" s="313"/>
      <c r="H14" s="314"/>
      <c r="I14" s="314"/>
      <c r="J14" s="314"/>
      <c r="K14" s="314"/>
      <c r="L14" s="314"/>
      <c r="M14" s="314"/>
      <c r="N14" s="314"/>
      <c r="O14" s="315"/>
      <c r="P14" s="279"/>
      <c r="Q14" s="280"/>
    </row>
    <row r="15" spans="1:6" ht="13.5" thickBot="1">
      <c r="A15" s="298" t="s">
        <v>46</v>
      </c>
      <c r="B15" s="308"/>
      <c r="C15" s="308"/>
      <c r="D15" s="308"/>
      <c r="E15" s="308"/>
      <c r="F15" s="308"/>
    </row>
    <row r="16" spans="1:17" ht="19.5" customHeight="1" thickBot="1">
      <c r="A16" s="309" t="s">
        <v>9</v>
      </c>
      <c r="B16" s="309"/>
      <c r="C16" s="309"/>
      <c r="D16" s="309"/>
      <c r="E16" s="309"/>
      <c r="F16" s="309"/>
      <c r="G16" s="309" t="s">
        <v>5</v>
      </c>
      <c r="H16" s="309"/>
      <c r="I16" s="309"/>
      <c r="J16" s="309"/>
      <c r="K16" s="309"/>
      <c r="L16" s="309"/>
      <c r="M16" s="309"/>
      <c r="N16" s="309"/>
      <c r="O16" s="309"/>
      <c r="P16" s="309" t="s">
        <v>6</v>
      </c>
      <c r="Q16" s="309" t="s">
        <v>7</v>
      </c>
    </row>
    <row r="17" spans="1:17" ht="89.25" customHeight="1" thickBot="1">
      <c r="A17" s="105" t="s">
        <v>8</v>
      </c>
      <c r="B17" s="105" t="s">
        <v>10</v>
      </c>
      <c r="C17" s="105" t="s">
        <v>31</v>
      </c>
      <c r="D17" s="105" t="s">
        <v>25</v>
      </c>
      <c r="E17" s="105" t="s">
        <v>26</v>
      </c>
      <c r="F17" s="105" t="s">
        <v>20</v>
      </c>
      <c r="G17" s="159" t="s">
        <v>12</v>
      </c>
      <c r="H17" s="159" t="s">
        <v>13</v>
      </c>
      <c r="I17" s="159" t="s">
        <v>14</v>
      </c>
      <c r="J17" s="159" t="s">
        <v>15</v>
      </c>
      <c r="K17" s="159" t="s">
        <v>27</v>
      </c>
      <c r="L17" s="159" t="s">
        <v>28</v>
      </c>
      <c r="M17" s="159" t="s">
        <v>16</v>
      </c>
      <c r="N17" s="159" t="s">
        <v>17</v>
      </c>
      <c r="O17" s="159" t="s">
        <v>18</v>
      </c>
      <c r="P17" s="241"/>
      <c r="Q17" s="241"/>
    </row>
    <row r="18" spans="1:17" ht="26.25" thickBot="1">
      <c r="A18" s="60">
        <v>1</v>
      </c>
      <c r="B18" s="107" t="s">
        <v>206</v>
      </c>
      <c r="C18" s="166">
        <v>1</v>
      </c>
      <c r="D18" s="174">
        <v>0</v>
      </c>
      <c r="E18" s="101">
        <f>(100*D18/C18)/100</f>
        <v>0</v>
      </c>
      <c r="F18" s="102">
        <v>0</v>
      </c>
      <c r="G18" s="167">
        <v>19550000</v>
      </c>
      <c r="H18" s="167"/>
      <c r="I18" s="168"/>
      <c r="J18" s="168"/>
      <c r="K18" s="168"/>
      <c r="L18" s="168"/>
      <c r="M18" s="168"/>
      <c r="N18" s="169">
        <f>SUM(G18:M18)</f>
        <v>19550000</v>
      </c>
      <c r="O18" s="169"/>
      <c r="P18" s="144" t="s">
        <v>36</v>
      </c>
      <c r="Q18" s="170"/>
    </row>
    <row r="19" spans="1:17" ht="64.5" thickBot="1">
      <c r="A19" s="60">
        <v>2</v>
      </c>
      <c r="B19" s="107" t="s">
        <v>207</v>
      </c>
      <c r="C19" s="166">
        <v>1</v>
      </c>
      <c r="D19" s="174">
        <v>0</v>
      </c>
      <c r="E19" s="101">
        <f>(100*D19/C19)/100</f>
        <v>0</v>
      </c>
      <c r="F19" s="102">
        <v>0</v>
      </c>
      <c r="G19" s="167"/>
      <c r="H19" s="167">
        <v>60000000</v>
      </c>
      <c r="I19" s="168"/>
      <c r="J19" s="168"/>
      <c r="K19" s="168"/>
      <c r="L19" s="168"/>
      <c r="M19" s="168"/>
      <c r="N19" s="169">
        <f>SUM(G19:M19)</f>
        <v>60000000</v>
      </c>
      <c r="O19" s="169"/>
      <c r="P19" s="144" t="s">
        <v>36</v>
      </c>
      <c r="Q19" s="170"/>
    </row>
    <row r="20" spans="1:17" ht="26.25" thickBot="1">
      <c r="A20" s="60">
        <v>3</v>
      </c>
      <c r="B20" s="107" t="s">
        <v>208</v>
      </c>
      <c r="C20" s="166">
        <v>1</v>
      </c>
      <c r="D20" s="174">
        <v>0</v>
      </c>
      <c r="E20" s="101">
        <f>(100*D20/C20)/100</f>
        <v>0</v>
      </c>
      <c r="F20" s="102">
        <v>0</v>
      </c>
      <c r="G20" s="167">
        <v>3000000</v>
      </c>
      <c r="H20" s="167"/>
      <c r="I20" s="168"/>
      <c r="J20" s="168"/>
      <c r="K20" s="168"/>
      <c r="L20" s="168"/>
      <c r="M20" s="168"/>
      <c r="N20" s="169">
        <f>SUM(G20:M20)</f>
        <v>3000000</v>
      </c>
      <c r="O20" s="169"/>
      <c r="P20" s="144" t="s">
        <v>36</v>
      </c>
      <c r="Q20" s="170"/>
    </row>
    <row r="21" spans="1:17" ht="39" thickBot="1">
      <c r="A21" s="60">
        <v>4</v>
      </c>
      <c r="B21" s="124" t="s">
        <v>209</v>
      </c>
      <c r="C21" s="70">
        <v>1</v>
      </c>
      <c r="D21" s="175">
        <v>0</v>
      </c>
      <c r="E21" s="101">
        <f>(100*D21/C21)/100</f>
        <v>0</v>
      </c>
      <c r="F21" s="102">
        <v>0</v>
      </c>
      <c r="G21" s="171">
        <v>40000000</v>
      </c>
      <c r="H21" s="171"/>
      <c r="I21" s="69"/>
      <c r="J21" s="69"/>
      <c r="K21" s="69"/>
      <c r="L21" s="69"/>
      <c r="M21" s="69"/>
      <c r="N21" s="172">
        <f>SUM(G21:M21)</f>
        <v>40000000</v>
      </c>
      <c r="O21" s="172"/>
      <c r="P21" s="144" t="s">
        <v>36</v>
      </c>
      <c r="Q21" s="71"/>
    </row>
    <row r="22" spans="1:17" ht="31.5" customHeight="1" thickBot="1">
      <c r="A22" s="79"/>
      <c r="B22" s="80" t="s">
        <v>19</v>
      </c>
      <c r="C22" s="160"/>
      <c r="D22" s="161"/>
      <c r="E22" s="161"/>
      <c r="F22" s="102">
        <f>(O22*100/N22)/100</f>
        <v>0</v>
      </c>
      <c r="G22" s="162">
        <f>SUM(G18:G21)</f>
        <v>62550000</v>
      </c>
      <c r="H22" s="80"/>
      <c r="I22" s="80"/>
      <c r="J22" s="80"/>
      <c r="K22" s="80"/>
      <c r="L22" s="80"/>
      <c r="M22" s="80"/>
      <c r="N22" s="163">
        <f>SUM(N18:N21)</f>
        <v>122550000</v>
      </c>
      <c r="O22" s="163"/>
      <c r="P22" s="164"/>
      <c r="Q22" s="165"/>
    </row>
    <row r="23" spans="4:14" ht="12.75">
      <c r="D23" s="35"/>
      <c r="E23" s="35"/>
      <c r="F23" s="35"/>
      <c r="N23" s="86"/>
    </row>
    <row r="24" spans="4:6" ht="12.75">
      <c r="D24" s="35"/>
      <c r="E24" s="35"/>
      <c r="F24" s="35"/>
    </row>
    <row r="25" spans="4:7" ht="12.75">
      <c r="D25" s="35"/>
      <c r="E25" s="35"/>
      <c r="F25" t="s">
        <v>103</v>
      </c>
      <c r="G25" t="s">
        <v>104</v>
      </c>
    </row>
    <row r="26" ht="12.75">
      <c r="A26" t="s">
        <v>35</v>
      </c>
    </row>
    <row r="27" spans="8:13" ht="13.5" thickBot="1">
      <c r="H27" s="85"/>
      <c r="I27" s="85"/>
      <c r="J27" s="85"/>
      <c r="K27" s="85"/>
      <c r="L27" s="85"/>
      <c r="M27" s="85"/>
    </row>
    <row r="28" spans="1:13" ht="12.75">
      <c r="A28" s="84" t="str">
        <f>P9</f>
        <v>ING. NESTOR JOSE CABALLERO HERRERA</v>
      </c>
      <c r="B28" s="83"/>
      <c r="H28" s="99"/>
      <c r="I28" s="85"/>
      <c r="J28" s="85"/>
      <c r="K28" s="85"/>
      <c r="L28" s="85"/>
      <c r="M28" s="93"/>
    </row>
    <row r="29" spans="1:12" ht="12.75">
      <c r="A29" t="s">
        <v>34</v>
      </c>
      <c r="H29" s="85"/>
      <c r="I29" s="85"/>
      <c r="J29" s="85"/>
      <c r="K29" s="85"/>
      <c r="L29" s="85"/>
    </row>
    <row r="31" spans="5:6" ht="12.75">
      <c r="E31" s="35"/>
      <c r="F31" s="35"/>
    </row>
  </sheetData>
  <sheetProtection/>
  <mergeCells count="17">
    <mergeCell ref="A4:Q4"/>
    <mergeCell ref="A5:Q5"/>
    <mergeCell ref="A7:F7"/>
    <mergeCell ref="A8:F8"/>
    <mergeCell ref="A9:F9"/>
    <mergeCell ref="P7:Q7"/>
    <mergeCell ref="P6:Q6"/>
    <mergeCell ref="P8:Q8"/>
    <mergeCell ref="G12:O12"/>
    <mergeCell ref="P12:Q12"/>
    <mergeCell ref="A16:F16"/>
    <mergeCell ref="G16:O16"/>
    <mergeCell ref="P16:P17"/>
    <mergeCell ref="Q16:Q17"/>
    <mergeCell ref="G13:O14"/>
    <mergeCell ref="P13:Q14"/>
    <mergeCell ref="A15:F15"/>
  </mergeCells>
  <printOptions horizontalCentered="1" verticalCentered="1"/>
  <pageMargins left="0.1968503937007874" right="0.15748031496062992" top="0.07874015748031496" bottom="0.1968503937007874" header="0" footer="0"/>
  <pageSetup horizontalDpi="300" verticalDpi="300" orientation="landscape" scale="5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Q34"/>
  <sheetViews>
    <sheetView view="pageBreakPreview" zoomScaleNormal="75" zoomScaleSheetLayoutView="100" zoomScalePageLayoutView="0" workbookViewId="0" topLeftCell="A1">
      <selection activeCell="B23" sqref="B23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3.8515625" style="0" customWidth="1"/>
    <col min="7" max="7" width="18.00390625" style="0" customWidth="1"/>
    <col min="8" max="8" width="18.57421875" style="0" customWidth="1"/>
    <col min="9" max="9" width="6.140625" style="0" customWidth="1"/>
    <col min="10" max="10" width="11.8515625" style="0" bestFit="1" customWidth="1"/>
    <col min="11" max="12" width="5.57421875" style="0" customWidth="1"/>
    <col min="13" max="13" width="5.28125" style="0" customWidth="1"/>
    <col min="14" max="14" width="20.00390625" style="0" customWidth="1"/>
    <col min="15" max="15" width="18.00390625" style="0" customWidth="1"/>
    <col min="16" max="16" width="27.57421875" style="0" customWidth="1"/>
    <col min="17" max="17" width="21.5742187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'RECREACION Y DEPORTE'!A5:Q5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32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51</v>
      </c>
      <c r="Q7" s="269"/>
    </row>
    <row r="8" spans="1:17" ht="19.5" customHeight="1">
      <c r="A8" s="267" t="str">
        <f>+'SERVICIOS PUBLICOS'!A8:F8</f>
        <v>MUNICIPIO Y CÓDIGO DANE: SAN ANTONIO DEL TEQUENDAMA  645</v>
      </c>
      <c r="B8" s="270"/>
      <c r="C8" s="270"/>
      <c r="D8" s="270"/>
      <c r="E8" s="270"/>
      <c r="F8" s="270"/>
      <c r="P8" s="270" t="s">
        <v>2</v>
      </c>
      <c r="Q8" s="270"/>
    </row>
    <row r="9" spans="1:17" ht="19.5" customHeight="1">
      <c r="A9" s="267" t="str">
        <f>'RECREACION Y DEPORTE'!A9:F9</f>
        <v>PLAN DE DESARROLLO: TIERRA DE PROGRESO</v>
      </c>
      <c r="B9" s="270"/>
      <c r="C9" s="270"/>
      <c r="D9" s="270"/>
      <c r="E9" s="270"/>
      <c r="F9" s="270"/>
      <c r="G9" t="s">
        <v>21</v>
      </c>
      <c r="I9" s="89" t="str">
        <f>'RECREACION Y DEPORTE'!I9</f>
        <v>ENERO  DE 2012 </v>
      </c>
      <c r="P9" s="270" t="str">
        <f>+A33</f>
        <v>ING. NESTOR JOSE CABALLERO HERRERA</v>
      </c>
      <c r="Q9" s="270"/>
    </row>
    <row r="11" ht="13.5" thickBot="1"/>
    <row r="12" spans="1:17" ht="19.5" customHeight="1">
      <c r="A12" s="1" t="str">
        <f>'RECREACION Y DEPORTE'!A12</f>
        <v>EJE / ÁREA/ DIMENSIÓN: DESARROLLO SOCIAL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2.75" customHeight="1">
      <c r="A13" s="4" t="s">
        <v>205</v>
      </c>
      <c r="B13" s="5"/>
      <c r="C13" s="5"/>
      <c r="D13" s="5"/>
      <c r="E13" s="5"/>
      <c r="F13" s="6"/>
      <c r="G13" s="316" t="s">
        <v>93</v>
      </c>
      <c r="H13" s="317"/>
      <c r="I13" s="317"/>
      <c r="J13" s="317"/>
      <c r="K13" s="317"/>
      <c r="L13" s="317"/>
      <c r="M13" s="317"/>
      <c r="N13" s="317"/>
      <c r="O13" s="318"/>
      <c r="P13" s="277" t="s">
        <v>92</v>
      </c>
      <c r="Q13" s="278"/>
    </row>
    <row r="14" spans="1:17" ht="27.75" customHeight="1" thickBot="1">
      <c r="A14" s="322" t="s">
        <v>44</v>
      </c>
      <c r="B14" s="323"/>
      <c r="C14" s="323"/>
      <c r="D14" s="323"/>
      <c r="E14" s="323"/>
      <c r="F14" s="324"/>
      <c r="G14" s="319"/>
      <c r="H14" s="320"/>
      <c r="I14" s="320"/>
      <c r="J14" s="320"/>
      <c r="K14" s="320"/>
      <c r="L14" s="320"/>
      <c r="M14" s="320"/>
      <c r="N14" s="320"/>
      <c r="O14" s="321"/>
      <c r="P14" s="279"/>
      <c r="Q14" s="280"/>
    </row>
    <row r="15" spans="1:6" ht="13.5" thickBot="1">
      <c r="A15" s="325" t="s">
        <v>45</v>
      </c>
      <c r="B15" s="326"/>
      <c r="C15" s="326"/>
      <c r="D15" s="326"/>
      <c r="E15" s="326"/>
      <c r="F15" s="326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135.75" customHeight="1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26.25" thickBot="1">
      <c r="A19" s="60">
        <v>1</v>
      </c>
      <c r="B19" s="108" t="s">
        <v>214</v>
      </c>
      <c r="C19" s="50">
        <v>1</v>
      </c>
      <c r="D19" s="174">
        <v>0</v>
      </c>
      <c r="E19" s="176">
        <f aca="true" t="shared" si="0" ref="E19:E25">(100*D19/C19)/100</f>
        <v>0</v>
      </c>
      <c r="F19" s="177">
        <v>0</v>
      </c>
      <c r="G19" s="56">
        <f>736690+20000000</f>
        <v>20736690</v>
      </c>
      <c r="H19" s="26">
        <v>22693655</v>
      </c>
      <c r="I19" s="56"/>
      <c r="J19" s="56"/>
      <c r="K19" s="56"/>
      <c r="L19" s="56"/>
      <c r="M19" s="56"/>
      <c r="N19" s="54">
        <f>SUM(G19:M19)</f>
        <v>43430345</v>
      </c>
      <c r="O19" s="66">
        <v>0</v>
      </c>
      <c r="P19" s="110" t="s">
        <v>162</v>
      </c>
      <c r="Q19" s="118"/>
    </row>
    <row r="20" spans="1:17" ht="13.5" thickBot="1">
      <c r="A20" s="58">
        <v>2</v>
      </c>
      <c r="B20" s="94" t="s">
        <v>212</v>
      </c>
      <c r="C20" s="38">
        <v>1</v>
      </c>
      <c r="D20" s="45">
        <v>0</v>
      </c>
      <c r="E20" s="101">
        <f t="shared" si="0"/>
        <v>0</v>
      </c>
      <c r="F20" s="102">
        <v>0</v>
      </c>
      <c r="G20" s="57">
        <v>2000000</v>
      </c>
      <c r="H20" s="57">
        <v>5000000</v>
      </c>
      <c r="I20" s="57"/>
      <c r="J20" s="57"/>
      <c r="K20" s="57"/>
      <c r="L20" s="57"/>
      <c r="M20" s="57"/>
      <c r="N20" s="54">
        <f aca="true" t="shared" si="1" ref="N20:N26">SUM(G20:M20)</f>
        <v>7000000</v>
      </c>
      <c r="O20" s="40">
        <v>0</v>
      </c>
      <c r="P20" s="110" t="s">
        <v>162</v>
      </c>
      <c r="Q20" s="119"/>
    </row>
    <row r="21" spans="1:17" ht="26.25" thickBot="1">
      <c r="A21" s="58">
        <v>3</v>
      </c>
      <c r="B21" s="94" t="s">
        <v>215</v>
      </c>
      <c r="C21" s="38">
        <v>1</v>
      </c>
      <c r="D21" s="45">
        <v>0</v>
      </c>
      <c r="E21" s="101">
        <f t="shared" si="0"/>
        <v>0</v>
      </c>
      <c r="F21" s="102">
        <v>0</v>
      </c>
      <c r="G21" s="57"/>
      <c r="H21" s="57">
        <v>5590601</v>
      </c>
      <c r="I21" s="57"/>
      <c r="J21" s="57"/>
      <c r="K21" s="57"/>
      <c r="L21" s="57"/>
      <c r="M21" s="57"/>
      <c r="N21" s="54">
        <f t="shared" si="1"/>
        <v>5590601</v>
      </c>
      <c r="O21" s="40"/>
      <c r="P21" s="110" t="s">
        <v>162</v>
      </c>
      <c r="Q21" s="119"/>
    </row>
    <row r="22" spans="1:17" ht="26.25" thickBot="1">
      <c r="A22" s="58">
        <v>4</v>
      </c>
      <c r="B22" s="94" t="s">
        <v>216</v>
      </c>
      <c r="C22" s="38">
        <v>1</v>
      </c>
      <c r="D22" s="45">
        <v>0</v>
      </c>
      <c r="E22" s="101">
        <f t="shared" si="0"/>
        <v>0</v>
      </c>
      <c r="F22" s="102">
        <v>0</v>
      </c>
      <c r="G22" s="57">
        <v>19000000</v>
      </c>
      <c r="H22" s="57"/>
      <c r="I22" s="57"/>
      <c r="J22" s="57"/>
      <c r="K22" s="57"/>
      <c r="L22" s="57"/>
      <c r="M22" s="57"/>
      <c r="N22" s="54">
        <f t="shared" si="1"/>
        <v>19000000</v>
      </c>
      <c r="O22" s="40">
        <v>0</v>
      </c>
      <c r="P22" s="110" t="s">
        <v>162</v>
      </c>
      <c r="Q22" s="119"/>
    </row>
    <row r="23" spans="1:17" ht="27.75" customHeight="1" thickBot="1">
      <c r="A23" s="58">
        <v>5</v>
      </c>
      <c r="B23" s="94" t="s">
        <v>217</v>
      </c>
      <c r="C23" s="38">
        <v>1</v>
      </c>
      <c r="D23" s="45">
        <v>0</v>
      </c>
      <c r="E23" s="101">
        <f t="shared" si="0"/>
        <v>0</v>
      </c>
      <c r="F23" s="102">
        <v>0</v>
      </c>
      <c r="G23" s="57">
        <v>19000000</v>
      </c>
      <c r="H23" s="57">
        <v>10000000</v>
      </c>
      <c r="I23" s="57"/>
      <c r="J23" s="57"/>
      <c r="K23" s="57"/>
      <c r="L23" s="57"/>
      <c r="M23" s="57"/>
      <c r="N23" s="54">
        <f t="shared" si="1"/>
        <v>29000000</v>
      </c>
      <c r="O23" s="40">
        <v>0</v>
      </c>
      <c r="P23" s="110" t="s">
        <v>162</v>
      </c>
      <c r="Q23" s="119"/>
    </row>
    <row r="24" spans="1:17" ht="26.25" thickBot="1">
      <c r="A24" s="58">
        <v>6</v>
      </c>
      <c r="B24" s="94" t="s">
        <v>218</v>
      </c>
      <c r="C24" s="38">
        <v>1</v>
      </c>
      <c r="D24" s="45">
        <v>0</v>
      </c>
      <c r="E24" s="101">
        <f t="shared" si="0"/>
        <v>0</v>
      </c>
      <c r="F24" s="102">
        <f>(O24*100/N24)/100</f>
        <v>0</v>
      </c>
      <c r="G24" s="57">
        <f>2000000+611022</f>
        <v>2611022</v>
      </c>
      <c r="H24" s="57">
        <v>2000000</v>
      </c>
      <c r="I24" s="57"/>
      <c r="J24" s="57"/>
      <c r="K24" s="57"/>
      <c r="L24" s="57"/>
      <c r="M24" s="57"/>
      <c r="N24" s="54">
        <f t="shared" si="1"/>
        <v>4611022</v>
      </c>
      <c r="O24" s="40">
        <v>0</v>
      </c>
      <c r="P24" s="110" t="s">
        <v>162</v>
      </c>
      <c r="Q24" s="119"/>
    </row>
    <row r="25" spans="1:17" ht="26.25" thickBot="1">
      <c r="A25" s="58">
        <v>7</v>
      </c>
      <c r="B25" s="94" t="s">
        <v>219</v>
      </c>
      <c r="C25" s="38">
        <v>1</v>
      </c>
      <c r="D25" s="45">
        <v>0</v>
      </c>
      <c r="E25" s="101">
        <f t="shared" si="0"/>
        <v>0</v>
      </c>
      <c r="F25" s="102">
        <f>(O25*100/N25)/100</f>
        <v>0</v>
      </c>
      <c r="G25" s="57">
        <f>2000000+611023</f>
        <v>2611023</v>
      </c>
      <c r="H25" s="57">
        <v>2000000</v>
      </c>
      <c r="I25" s="57"/>
      <c r="J25" s="57"/>
      <c r="K25" s="57"/>
      <c r="L25" s="57"/>
      <c r="M25" s="57"/>
      <c r="N25" s="54">
        <f t="shared" si="1"/>
        <v>4611023</v>
      </c>
      <c r="O25" s="40">
        <v>0</v>
      </c>
      <c r="P25" s="110" t="s">
        <v>162</v>
      </c>
      <c r="Q25" s="92"/>
    </row>
    <row r="26" spans="1:17" ht="12.75">
      <c r="A26" s="58">
        <v>8</v>
      </c>
      <c r="B26" s="94" t="s">
        <v>220</v>
      </c>
      <c r="C26" s="38">
        <v>1</v>
      </c>
      <c r="D26" s="45">
        <v>1</v>
      </c>
      <c r="E26" s="101">
        <v>0</v>
      </c>
      <c r="F26" s="102">
        <v>0</v>
      </c>
      <c r="G26" s="57">
        <v>0</v>
      </c>
      <c r="H26" s="57">
        <v>3000000</v>
      </c>
      <c r="I26" s="57"/>
      <c r="J26" s="57"/>
      <c r="K26" s="57"/>
      <c r="L26" s="57"/>
      <c r="M26" s="57"/>
      <c r="N26" s="54">
        <f t="shared" si="1"/>
        <v>3000000</v>
      </c>
      <c r="O26" s="40">
        <v>0</v>
      </c>
      <c r="P26" s="110" t="s">
        <v>162</v>
      </c>
      <c r="Q26" s="92"/>
    </row>
    <row r="27" spans="1:17" ht="30.75" customHeight="1" thickBot="1">
      <c r="A27" s="79"/>
      <c r="B27" s="80" t="s">
        <v>19</v>
      </c>
      <c r="C27" s="127"/>
      <c r="D27" s="127"/>
      <c r="E27" s="127"/>
      <c r="F27" s="191">
        <v>0</v>
      </c>
      <c r="G27" s="162">
        <f>SUM(G19:G26)</f>
        <v>65958735</v>
      </c>
      <c r="H27" s="162">
        <f>SUM(H19:H26)</f>
        <v>50284256</v>
      </c>
      <c r="I27" s="80"/>
      <c r="J27" s="80"/>
      <c r="K27" s="80"/>
      <c r="L27" s="80"/>
      <c r="M27" s="80"/>
      <c r="N27" s="96">
        <f>SUM(N19:N26)</f>
        <v>116242991</v>
      </c>
      <c r="O27" s="97"/>
      <c r="P27" s="47"/>
      <c r="Q27" s="150"/>
    </row>
    <row r="29" ht="12.75">
      <c r="G29" s="72"/>
    </row>
    <row r="31" spans="1:7" ht="12.75">
      <c r="A31" t="s">
        <v>35</v>
      </c>
      <c r="F31" t="s">
        <v>103</v>
      </c>
      <c r="G31" t="s">
        <v>104</v>
      </c>
    </row>
    <row r="32" spans="8:14" ht="13.5" thickBot="1">
      <c r="H32" s="85"/>
      <c r="I32" s="85"/>
      <c r="J32" s="85"/>
      <c r="K32" s="85"/>
      <c r="L32" s="85"/>
      <c r="M32" s="85"/>
      <c r="N32" s="85"/>
    </row>
    <row r="33" spans="1:14" ht="12.75">
      <c r="A33" s="84" t="s">
        <v>105</v>
      </c>
      <c r="B33" s="84"/>
      <c r="H33" s="99"/>
      <c r="I33" s="99"/>
      <c r="J33" s="99"/>
      <c r="K33" s="99"/>
      <c r="L33" s="99"/>
      <c r="M33" s="85"/>
      <c r="N33" s="85"/>
    </row>
    <row r="34" spans="1:14" ht="12.75">
      <c r="A34" t="s">
        <v>34</v>
      </c>
      <c r="H34" s="85"/>
      <c r="I34" s="85"/>
      <c r="J34" s="85"/>
      <c r="K34" s="85"/>
      <c r="L34" s="85"/>
      <c r="M34" s="85"/>
      <c r="N34" s="85"/>
    </row>
  </sheetData>
  <sheetProtection/>
  <mergeCells count="19">
    <mergeCell ref="A4:Q4"/>
    <mergeCell ref="A7:F7"/>
    <mergeCell ref="A8:F8"/>
    <mergeCell ref="A9:F9"/>
    <mergeCell ref="P7:Q7"/>
    <mergeCell ref="P6:Q6"/>
    <mergeCell ref="P8:Q8"/>
    <mergeCell ref="P9:Q9"/>
    <mergeCell ref="A5:Q5"/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</mergeCells>
  <printOptions horizontalCentered="1" verticalCentered="1"/>
  <pageMargins left="0.1968503937007874" right="0.35433070866141736" top="0.4724409448818898" bottom="0.1968503937007874" header="0" footer="0"/>
  <pageSetup horizontalDpi="300" verticalDpi="300" orientation="landscape" scale="5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Q39"/>
  <sheetViews>
    <sheetView view="pageBreakPreview" zoomScaleNormal="55" zoomScaleSheetLayoutView="100" zoomScalePageLayoutView="0" workbookViewId="0" topLeftCell="A4">
      <selection activeCell="B20" sqref="B2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4.140625" style="0" customWidth="1"/>
    <col min="4" max="4" width="12.00390625" style="0" customWidth="1"/>
    <col min="5" max="5" width="13.421875" style="0" customWidth="1"/>
    <col min="6" max="6" width="15.7109375" style="0" customWidth="1"/>
    <col min="7" max="7" width="14.140625" style="0" customWidth="1"/>
    <col min="8" max="8" width="13.00390625" style="0" customWidth="1"/>
    <col min="9" max="9" width="7.7109375" style="0" customWidth="1"/>
    <col min="10" max="10" width="12.57421875" style="0" customWidth="1"/>
    <col min="11" max="11" width="7.7109375" style="0" customWidth="1"/>
    <col min="12" max="12" width="4.7109375" style="0" customWidth="1"/>
    <col min="13" max="13" width="5.57421875" style="0" customWidth="1"/>
    <col min="14" max="14" width="17.421875" style="0" customWidth="1"/>
    <col min="15" max="15" width="17.00390625" style="0" customWidth="1"/>
    <col min="16" max="16" width="27.57421875" style="0" customWidth="1"/>
    <col min="17" max="17" width="20.42187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+'FONDO LOCAL DE SALUD'!A5:Q5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50</v>
      </c>
      <c r="Q7" s="269"/>
    </row>
    <row r="8" spans="1:17" ht="19.5" customHeight="1">
      <c r="A8" s="267" t="str">
        <f>+'CULTURA '!A8:F8</f>
        <v>MUNICIPIO Y CÓDIGO DANE: SAN ANTONIO DEL TEQUENDAMA  645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">
        <v>201</v>
      </c>
      <c r="B9" s="270"/>
      <c r="C9" s="270"/>
      <c r="D9" s="270"/>
      <c r="E9" s="270"/>
      <c r="F9" s="270"/>
      <c r="G9" t="s">
        <v>21</v>
      </c>
      <c r="I9" s="89" t="str">
        <f>+'AGUA POTABLE Y SANEAMIENTO BASI'!H9</f>
        <v>ENERO  DE 2012 </v>
      </c>
      <c r="P9" t="str">
        <f>+A29</f>
        <v>ING. NESTOR JOSE CABALLERO HERRERA</v>
      </c>
    </row>
    <row r="11" ht="13.5" thickBot="1"/>
    <row r="12" spans="1:17" ht="19.5" customHeight="1">
      <c r="A12" s="1" t="s">
        <v>38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27.75" customHeight="1">
      <c r="A13" s="330" t="s">
        <v>213</v>
      </c>
      <c r="B13" s="331"/>
      <c r="C13" s="331"/>
      <c r="D13" s="331"/>
      <c r="E13" s="331"/>
      <c r="F13" s="332"/>
      <c r="G13" s="310" t="s">
        <v>91</v>
      </c>
      <c r="H13" s="311"/>
      <c r="I13" s="311"/>
      <c r="J13" s="311"/>
      <c r="K13" s="311"/>
      <c r="L13" s="311"/>
      <c r="M13" s="311"/>
      <c r="N13" s="311"/>
      <c r="O13" s="312"/>
      <c r="P13" s="255" t="s">
        <v>90</v>
      </c>
      <c r="Q13" s="256"/>
    </row>
    <row r="14" spans="1:17" ht="28.5" customHeight="1" thickBot="1">
      <c r="A14" s="329" t="s">
        <v>42</v>
      </c>
      <c r="B14" s="323"/>
      <c r="C14" s="323"/>
      <c r="D14" s="323"/>
      <c r="E14" s="323"/>
      <c r="F14" s="324"/>
      <c r="G14" s="313"/>
      <c r="H14" s="314"/>
      <c r="I14" s="314"/>
      <c r="J14" s="314"/>
      <c r="K14" s="314"/>
      <c r="L14" s="314"/>
      <c r="M14" s="314"/>
      <c r="N14" s="314"/>
      <c r="O14" s="315"/>
      <c r="P14" s="258"/>
      <c r="Q14" s="259"/>
    </row>
    <row r="15" spans="1:6" ht="26.25" customHeight="1" thickBot="1">
      <c r="A15" s="327" t="s">
        <v>43</v>
      </c>
      <c r="B15" s="328"/>
      <c r="C15" s="328"/>
      <c r="D15" s="328"/>
      <c r="E15" s="328"/>
      <c r="F15" s="328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78.7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39" thickBot="1">
      <c r="A19" s="60">
        <v>1</v>
      </c>
      <c r="B19" s="108" t="s">
        <v>221</v>
      </c>
      <c r="C19" s="41">
        <v>1</v>
      </c>
      <c r="D19" s="174">
        <v>0</v>
      </c>
      <c r="E19" s="176">
        <v>0</v>
      </c>
      <c r="F19" s="177">
        <v>0</v>
      </c>
      <c r="G19" s="73">
        <v>20000000</v>
      </c>
      <c r="H19" s="48">
        <f>5000000+3668625</f>
        <v>8668625</v>
      </c>
      <c r="I19" s="48"/>
      <c r="J19" s="48"/>
      <c r="K19" s="48"/>
      <c r="L19" s="48"/>
      <c r="M19" s="48"/>
      <c r="N19" s="54">
        <f>SUM(G19:M19)</f>
        <v>28668625</v>
      </c>
      <c r="O19" s="66">
        <v>0</v>
      </c>
      <c r="P19" s="110" t="s">
        <v>162</v>
      </c>
      <c r="Q19" s="29"/>
    </row>
    <row r="20" spans="1:17" ht="41.25" customHeight="1" thickBot="1">
      <c r="A20" s="60">
        <v>2</v>
      </c>
      <c r="B20" s="108" t="s">
        <v>222</v>
      </c>
      <c r="C20" s="41">
        <v>1</v>
      </c>
      <c r="D20" s="174">
        <v>0</v>
      </c>
      <c r="E20" s="176">
        <v>0</v>
      </c>
      <c r="F20" s="177">
        <v>0</v>
      </c>
      <c r="G20" s="73">
        <f>500000+3115516</f>
        <v>3615516</v>
      </c>
      <c r="H20" s="48">
        <v>10000000</v>
      </c>
      <c r="I20" s="48"/>
      <c r="J20" s="230">
        <v>5000000</v>
      </c>
      <c r="K20" s="48"/>
      <c r="L20" s="48"/>
      <c r="M20" s="48"/>
      <c r="N20" s="54">
        <f>SUM(G20:M20)</f>
        <v>18615516</v>
      </c>
      <c r="O20" s="66">
        <v>1</v>
      </c>
      <c r="P20" s="110" t="s">
        <v>162</v>
      </c>
      <c r="Q20" s="29"/>
    </row>
    <row r="21" spans="1:17" ht="36.75" customHeight="1" thickBot="1">
      <c r="A21" s="60">
        <v>3</v>
      </c>
      <c r="B21" s="108" t="s">
        <v>223</v>
      </c>
      <c r="C21" s="41">
        <v>1</v>
      </c>
      <c r="D21" s="174">
        <v>0</v>
      </c>
      <c r="E21" s="176">
        <v>0</v>
      </c>
      <c r="F21" s="177">
        <v>0</v>
      </c>
      <c r="G21" s="73">
        <v>1629466</v>
      </c>
      <c r="H21" s="48">
        <v>7304479</v>
      </c>
      <c r="I21" s="48"/>
      <c r="J21" s="48"/>
      <c r="K21" s="48"/>
      <c r="L21" s="48"/>
      <c r="M21" s="48"/>
      <c r="N21" s="54">
        <f>SUM(G21:M21)</f>
        <v>8933945</v>
      </c>
      <c r="O21" s="66">
        <v>2</v>
      </c>
      <c r="P21" s="110" t="s">
        <v>162</v>
      </c>
      <c r="Q21" s="29"/>
    </row>
    <row r="22" spans="1:17" ht="36.75" customHeight="1" thickBot="1">
      <c r="A22" s="60">
        <v>4</v>
      </c>
      <c r="B22" s="108" t="s">
        <v>224</v>
      </c>
      <c r="C22" s="41">
        <v>1</v>
      </c>
      <c r="D22" s="174">
        <v>0</v>
      </c>
      <c r="E22" s="176">
        <v>0</v>
      </c>
      <c r="F22" s="177">
        <v>0</v>
      </c>
      <c r="G22" s="73">
        <v>31200000</v>
      </c>
      <c r="H22" s="48"/>
      <c r="I22" s="48"/>
      <c r="J22" s="48"/>
      <c r="K22" s="48"/>
      <c r="L22" s="48"/>
      <c r="M22" s="48"/>
      <c r="N22" s="54">
        <f>SUM(G22:M22)</f>
        <v>31200000</v>
      </c>
      <c r="O22" s="66">
        <v>3</v>
      </c>
      <c r="P22" s="110" t="s">
        <v>162</v>
      </c>
      <c r="Q22" s="29"/>
    </row>
    <row r="23" spans="1:17" ht="12.75">
      <c r="A23" s="60">
        <v>5</v>
      </c>
      <c r="B23" s="108" t="s">
        <v>220</v>
      </c>
      <c r="C23" s="41">
        <v>1</v>
      </c>
      <c r="D23" s="174">
        <v>0</v>
      </c>
      <c r="E23" s="176">
        <v>0</v>
      </c>
      <c r="F23" s="177">
        <v>0</v>
      </c>
      <c r="G23" s="73">
        <v>0</v>
      </c>
      <c r="H23" s="48">
        <v>3000000</v>
      </c>
      <c r="I23" s="48"/>
      <c r="J23" s="48"/>
      <c r="K23" s="48"/>
      <c r="L23" s="48"/>
      <c r="M23" s="48"/>
      <c r="N23" s="54">
        <f>SUM(G23:M23)</f>
        <v>3000000</v>
      </c>
      <c r="O23" s="66">
        <v>4</v>
      </c>
      <c r="P23" s="110" t="s">
        <v>162</v>
      </c>
      <c r="Q23" s="29"/>
    </row>
    <row r="24" spans="1:17" ht="24.75" customHeight="1" thickBot="1">
      <c r="A24" s="79"/>
      <c r="B24" s="80" t="s">
        <v>19</v>
      </c>
      <c r="C24" s="47"/>
      <c r="D24" s="46"/>
      <c r="E24" s="47"/>
      <c r="F24" s="179">
        <v>0</v>
      </c>
      <c r="G24" s="231">
        <f>SUM(G19:G23)</f>
        <v>56444982</v>
      </c>
      <c r="H24" s="231"/>
      <c r="I24" s="231"/>
      <c r="J24" s="231">
        <f>SUM(J20:J23)</f>
        <v>5000000</v>
      </c>
      <c r="K24" s="95"/>
      <c r="L24" s="95"/>
      <c r="M24" s="95"/>
      <c r="N24" s="96">
        <f>SUM(N19:N23)</f>
        <v>90418086</v>
      </c>
      <c r="O24" s="97">
        <v>0</v>
      </c>
      <c r="P24" s="126"/>
      <c r="Q24" s="98"/>
    </row>
    <row r="27" spans="1:7" ht="12.75">
      <c r="A27" t="s">
        <v>35</v>
      </c>
      <c r="F27" t="s">
        <v>103</v>
      </c>
      <c r="G27" t="s">
        <v>104</v>
      </c>
    </row>
    <row r="28" spans="8:14" ht="13.5" thickBot="1">
      <c r="H28" s="85"/>
      <c r="I28" s="85"/>
      <c r="J28" s="85"/>
      <c r="K28" s="85"/>
      <c r="L28" s="85"/>
      <c r="M28" s="85"/>
      <c r="N28" s="85"/>
    </row>
    <row r="29" spans="1:14" ht="12.75">
      <c r="A29" s="84" t="s">
        <v>105</v>
      </c>
      <c r="B29" s="84"/>
      <c r="H29" s="99"/>
      <c r="I29" s="99"/>
      <c r="J29" s="99"/>
      <c r="K29" s="99"/>
      <c r="L29" s="99"/>
      <c r="M29" s="85"/>
      <c r="N29" s="85"/>
    </row>
    <row r="30" spans="1:14" ht="12.75">
      <c r="A30" t="s">
        <v>34</v>
      </c>
      <c r="F30" s="72"/>
      <c r="H30" s="85"/>
      <c r="I30" s="85"/>
      <c r="J30" s="85"/>
      <c r="K30" s="85"/>
      <c r="L30" s="85"/>
      <c r="M30" s="85"/>
      <c r="N30" s="85"/>
    </row>
    <row r="31" spans="8:14" ht="12.75">
      <c r="H31" s="85"/>
      <c r="I31" s="85"/>
      <c r="J31" s="85"/>
      <c r="K31" s="85"/>
      <c r="L31" s="85"/>
      <c r="M31" s="85"/>
      <c r="N31" s="85"/>
    </row>
    <row r="39" ht="12.75">
      <c r="F39" s="72"/>
    </row>
  </sheetData>
  <sheetProtection/>
  <mergeCells count="19">
    <mergeCell ref="A16:F16"/>
    <mergeCell ref="G16:O16"/>
    <mergeCell ref="P16:P18"/>
    <mergeCell ref="Q16:Q18"/>
    <mergeCell ref="G13:O14"/>
    <mergeCell ref="P13:Q14"/>
    <mergeCell ref="A15:F15"/>
    <mergeCell ref="A14:F14"/>
    <mergeCell ref="A13:F13"/>
    <mergeCell ref="A4:Q4"/>
    <mergeCell ref="A5:Q5"/>
    <mergeCell ref="A7:F7"/>
    <mergeCell ref="A8:F8"/>
    <mergeCell ref="P12:Q12"/>
    <mergeCell ref="G12:O12"/>
    <mergeCell ref="A9:F9"/>
    <mergeCell ref="P7:Q7"/>
    <mergeCell ref="P6:Q6"/>
    <mergeCell ref="P8:Q8"/>
  </mergeCells>
  <printOptions horizontalCentered="1" verticalCentered="1"/>
  <pageMargins left="0.1968503937007874" right="0.35433070866141736" top="0.2755905511811024" bottom="0.1968503937007874" header="0" footer="0"/>
  <pageSetup horizontalDpi="300" verticalDpi="300" orientation="landscape" scale="5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4:Q30"/>
  <sheetViews>
    <sheetView view="pageBreakPreview" zoomScaleNormal="40" zoomScaleSheetLayoutView="100" zoomScalePageLayoutView="0" workbookViewId="0" topLeftCell="A1">
      <selection activeCell="A9" sqref="A9:F9"/>
    </sheetView>
  </sheetViews>
  <sheetFormatPr defaultColWidth="11.421875" defaultRowHeight="12.75"/>
  <cols>
    <col min="1" max="1" width="6.28125" style="0" customWidth="1"/>
    <col min="2" max="2" width="50.7109375" style="0" customWidth="1"/>
    <col min="3" max="3" width="15.28125" style="0" customWidth="1"/>
    <col min="4" max="4" width="13.140625" style="0" customWidth="1"/>
    <col min="5" max="5" width="14.57421875" style="0" customWidth="1"/>
    <col min="6" max="6" width="17.00390625" style="0" customWidth="1"/>
    <col min="7" max="7" width="22.8515625" style="0" customWidth="1"/>
    <col min="8" max="8" width="13.140625" style="0" customWidth="1"/>
    <col min="9" max="9" width="9.421875" style="0" customWidth="1"/>
    <col min="10" max="13" width="7.7109375" style="0" customWidth="1"/>
    <col min="14" max="14" width="19.421875" style="0" bestFit="1" customWidth="1"/>
    <col min="15" max="15" width="19.28125" style="0" customWidth="1"/>
    <col min="16" max="16" width="23.7109375" style="0" customWidth="1"/>
    <col min="17" max="17" width="19.0039062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+'FONDO LOCAL DE SALUD'!A5:Q5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56</v>
      </c>
      <c r="Q7" s="269"/>
    </row>
    <row r="8" spans="1:17" ht="19.5" customHeight="1">
      <c r="A8" s="267" t="str">
        <f>+AGROPECUARIO!A8</f>
        <v>MUNICIPIO Y CÓDIGO DANE: SAN ANTONIO DEL TEQUENDAMA  645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VIVIENDA!A9</f>
        <v>PLAN DE DESARROLLO: TIERRA DE PROGRESO</v>
      </c>
      <c r="B9" s="270"/>
      <c r="C9" s="270"/>
      <c r="D9" s="270"/>
      <c r="E9" s="270"/>
      <c r="F9" s="270"/>
      <c r="G9" t="s">
        <v>21</v>
      </c>
      <c r="H9" s="89" t="str">
        <f>+EDUCACION!I6</f>
        <v>ENERO  DE 2012 </v>
      </c>
      <c r="P9" t="str">
        <f>+A29</f>
        <v>ING. NESTOR JOSE CABALLERO HERRERA</v>
      </c>
    </row>
    <row r="11" ht="13.5" thickBot="1"/>
    <row r="12" spans="1:17" ht="19.5" customHeight="1">
      <c r="A12" s="1" t="str">
        <f>+EDUCACION!A9</f>
        <v>EJE / ÁREA/ DIMENSIÓN: DESARROLLO SOCIAL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58</v>
      </c>
      <c r="B13" s="5"/>
      <c r="C13" s="5"/>
      <c r="D13" s="5"/>
      <c r="E13" s="5"/>
      <c r="F13" s="6"/>
      <c r="G13" s="299" t="s">
        <v>95</v>
      </c>
      <c r="H13" s="300"/>
      <c r="I13" s="300"/>
      <c r="J13" s="300"/>
      <c r="K13" s="300"/>
      <c r="L13" s="300"/>
      <c r="M13" s="300"/>
      <c r="N13" s="300"/>
      <c r="O13" s="301"/>
      <c r="P13" s="255" t="s">
        <v>96</v>
      </c>
      <c r="Q13" s="256"/>
    </row>
    <row r="14" spans="1:17" ht="13.5" thickBot="1">
      <c r="A14" s="260" t="s">
        <v>41</v>
      </c>
      <c r="B14" s="261"/>
      <c r="C14" s="261"/>
      <c r="D14" s="261"/>
      <c r="E14" s="261"/>
      <c r="F14" s="262"/>
      <c r="G14" s="302"/>
      <c r="H14" s="303"/>
      <c r="I14" s="303"/>
      <c r="J14" s="303"/>
      <c r="K14" s="303"/>
      <c r="L14" s="303"/>
      <c r="M14" s="303"/>
      <c r="N14" s="303"/>
      <c r="O14" s="304"/>
      <c r="P14" s="258"/>
      <c r="Q14" s="259"/>
    </row>
    <row r="15" spans="1:6" ht="13.5" thickBot="1">
      <c r="A15" s="298" t="s">
        <v>24</v>
      </c>
      <c r="B15" s="298"/>
      <c r="C15" s="298"/>
      <c r="D15" s="298"/>
      <c r="E15" s="298"/>
      <c r="F15" s="298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78.7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13.5" thickBot="1">
      <c r="A19" s="152">
        <v>1</v>
      </c>
      <c r="B19" s="153" t="s">
        <v>229</v>
      </c>
      <c r="C19" s="110">
        <v>1</v>
      </c>
      <c r="D19" s="174">
        <v>0</v>
      </c>
      <c r="E19" s="176">
        <f>(100*D19/C19)/100</f>
        <v>0</v>
      </c>
      <c r="F19" s="177">
        <v>0</v>
      </c>
      <c r="G19" s="154">
        <v>33216646</v>
      </c>
      <c r="H19" s="154"/>
      <c r="I19" s="155"/>
      <c r="J19" s="155"/>
      <c r="K19" s="155"/>
      <c r="L19" s="155"/>
      <c r="M19" s="155"/>
      <c r="N19" s="154">
        <f>SUM(G19:M19)</f>
        <v>33216646</v>
      </c>
      <c r="O19" s="154"/>
      <c r="P19" s="213" t="s">
        <v>47</v>
      </c>
      <c r="Q19" s="156"/>
    </row>
    <row r="20" spans="1:17" ht="13.5" thickBot="1">
      <c r="A20" s="157">
        <f>A19+1</f>
        <v>2</v>
      </c>
      <c r="B20" s="106" t="s">
        <v>226</v>
      </c>
      <c r="C20" s="24">
        <v>1</v>
      </c>
      <c r="D20" s="45">
        <v>0</v>
      </c>
      <c r="E20" s="101">
        <f>(100*D20/C20)/100</f>
        <v>0</v>
      </c>
      <c r="F20" s="102">
        <v>0</v>
      </c>
      <c r="G20" s="64">
        <v>20000000</v>
      </c>
      <c r="H20" s="64"/>
      <c r="I20" s="25"/>
      <c r="J20" s="25"/>
      <c r="K20" s="25"/>
      <c r="L20" s="25"/>
      <c r="M20" s="25"/>
      <c r="N20" s="154">
        <f>SUM(G20:M20)</f>
        <v>20000000</v>
      </c>
      <c r="O20" s="26"/>
      <c r="P20" s="213" t="s">
        <v>47</v>
      </c>
      <c r="Q20" s="158"/>
    </row>
    <row r="21" spans="1:17" ht="13.5" thickBot="1">
      <c r="A21" s="157">
        <f>A20+1</f>
        <v>3</v>
      </c>
      <c r="B21" s="106" t="s">
        <v>227</v>
      </c>
      <c r="C21" s="24">
        <v>1</v>
      </c>
      <c r="D21" s="45">
        <v>0</v>
      </c>
      <c r="E21" s="101">
        <v>0</v>
      </c>
      <c r="F21" s="102">
        <v>0</v>
      </c>
      <c r="G21" s="64">
        <v>21859000</v>
      </c>
      <c r="H21" s="64"/>
      <c r="I21" s="25"/>
      <c r="J21" s="25"/>
      <c r="K21" s="25"/>
      <c r="L21" s="25"/>
      <c r="M21" s="25"/>
      <c r="N21" s="154">
        <f>SUM(G21:M21)</f>
        <v>21859000</v>
      </c>
      <c r="O21" s="26"/>
      <c r="P21" s="213" t="s">
        <v>47</v>
      </c>
      <c r="Q21" s="158"/>
    </row>
    <row r="22" spans="1:17" ht="26.25" thickBot="1">
      <c r="A22" s="157">
        <f>A21+1</f>
        <v>4</v>
      </c>
      <c r="B22" s="106" t="s">
        <v>225</v>
      </c>
      <c r="C22" s="24">
        <v>1</v>
      </c>
      <c r="D22" s="45">
        <v>0</v>
      </c>
      <c r="E22" s="101">
        <v>0</v>
      </c>
      <c r="F22" s="102">
        <v>0</v>
      </c>
      <c r="G22" s="64">
        <v>208562009</v>
      </c>
      <c r="H22" s="64"/>
      <c r="I22" s="25"/>
      <c r="J22" s="25"/>
      <c r="K22" s="25"/>
      <c r="L22" s="25"/>
      <c r="M22" s="25"/>
      <c r="N22" s="154">
        <f>SUM(G22:M22)</f>
        <v>208562009</v>
      </c>
      <c r="O22" s="26"/>
      <c r="P22" s="213" t="s">
        <v>47</v>
      </c>
      <c r="Q22" s="158"/>
    </row>
    <row r="23" spans="1:17" ht="23.25" customHeight="1" thickBot="1">
      <c r="A23" s="204"/>
      <c r="B23" s="205" t="s">
        <v>19</v>
      </c>
      <c r="C23" s="205"/>
      <c r="D23" s="205"/>
      <c r="E23" s="205"/>
      <c r="F23" s="203">
        <v>0</v>
      </c>
      <c r="G23" s="206">
        <f>SUM(G19:G22)</f>
        <v>283637655</v>
      </c>
      <c r="H23" s="205"/>
      <c r="I23" s="205"/>
      <c r="J23" s="205"/>
      <c r="K23" s="205"/>
      <c r="L23" s="205"/>
      <c r="M23" s="205"/>
      <c r="N23" s="206">
        <f>SUM(N19:N22)</f>
        <v>283637655</v>
      </c>
      <c r="O23" s="206"/>
      <c r="P23" s="205"/>
      <c r="Q23" s="207"/>
    </row>
    <row r="24" ht="12.75">
      <c r="N24" s="86"/>
    </row>
    <row r="26" ht="12.75">
      <c r="P26" s="37"/>
    </row>
    <row r="27" spans="1:9" ht="12.75">
      <c r="A27" t="s">
        <v>35</v>
      </c>
      <c r="H27" t="s">
        <v>103</v>
      </c>
      <c r="I27" t="s">
        <v>104</v>
      </c>
    </row>
    <row r="28" ht="13.5" thickBot="1"/>
    <row r="29" spans="1:7" ht="12.75">
      <c r="A29" s="83" t="s">
        <v>105</v>
      </c>
      <c r="B29" s="83"/>
      <c r="G29" s="72"/>
    </row>
    <row r="30" spans="1:14" ht="12.75">
      <c r="A30" t="s">
        <v>34</v>
      </c>
      <c r="N30" s="72"/>
    </row>
  </sheetData>
  <sheetProtection/>
  <mergeCells count="18"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  <mergeCell ref="A9:F9"/>
    <mergeCell ref="P7:Q7"/>
    <mergeCell ref="P6:Q6"/>
    <mergeCell ref="P8:Q8"/>
    <mergeCell ref="A4:Q4"/>
    <mergeCell ref="A5:Q5"/>
    <mergeCell ref="A7:F7"/>
    <mergeCell ref="A8:F8"/>
  </mergeCells>
  <printOptions horizontalCentered="1" verticalCentered="1"/>
  <pageMargins left="0.1968503937007874" right="0.35433070866141736" top="0.2755905511811024" bottom="0.1968503937007874" header="0" footer="0"/>
  <pageSetup horizontalDpi="300" verticalDpi="300" orientation="landscape" scale="4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4:T47"/>
  <sheetViews>
    <sheetView view="pageBreakPreview" zoomScale="115" zoomScaleSheetLayoutView="115" zoomScalePageLayoutView="0" workbookViewId="0" topLeftCell="A1">
      <selection activeCell="B19" sqref="B19:B23"/>
    </sheetView>
  </sheetViews>
  <sheetFormatPr defaultColWidth="11.421875" defaultRowHeight="12.75"/>
  <cols>
    <col min="1" max="1" width="9.28125" style="0" customWidth="1"/>
    <col min="2" max="2" width="61.28125" style="0" bestFit="1" customWidth="1"/>
    <col min="3" max="3" width="12.8515625" style="0" bestFit="1" customWidth="1"/>
    <col min="4" max="4" width="12.140625" style="0" bestFit="1" customWidth="1"/>
    <col min="5" max="5" width="13.57421875" style="0" bestFit="1" customWidth="1"/>
    <col min="6" max="6" width="20.7109375" style="0" bestFit="1" customWidth="1"/>
    <col min="7" max="7" width="3.28125" style="0" bestFit="1" customWidth="1"/>
    <col min="8" max="8" width="6.00390625" style="0" bestFit="1" customWidth="1"/>
    <col min="9" max="9" width="15.7109375" style="0" customWidth="1"/>
    <col min="10" max="10" width="6.28125" style="0" bestFit="1" customWidth="1"/>
    <col min="11" max="12" width="3.7109375" style="0" bestFit="1" customWidth="1"/>
    <col min="13" max="13" width="17.00390625" style="0" bestFit="1" customWidth="1"/>
    <col min="14" max="14" width="18.28125" style="0" bestFit="1" customWidth="1"/>
    <col min="15" max="15" width="6.28125" style="0" bestFit="1" customWidth="1"/>
    <col min="16" max="16" width="30.28125" style="0" bestFit="1" customWidth="1"/>
    <col min="17" max="17" width="20.7109375" style="0" bestFit="1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">
        <v>83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49</v>
      </c>
      <c r="Q7" s="269"/>
    </row>
    <row r="8" spans="1:17" ht="19.5" customHeight="1">
      <c r="A8" s="267" t="str">
        <f>+AGROPECUARIO!A8</f>
        <v>MUNICIPIO Y CÓDIGO DANE: SAN ANTONIO DEL TEQUENDAMA  645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">
        <v>108</v>
      </c>
      <c r="B9" s="270"/>
      <c r="C9" s="270"/>
      <c r="D9" s="270"/>
      <c r="E9" s="270"/>
      <c r="F9" s="270"/>
      <c r="G9" s="335" t="s">
        <v>21</v>
      </c>
      <c r="H9" s="335"/>
      <c r="I9" s="210" t="s">
        <v>84</v>
      </c>
      <c r="P9" t="str">
        <f>A30</f>
        <v>ING. NESTOR JOSE CABALLERO HERRERA</v>
      </c>
    </row>
    <row r="11" ht="13.5" thickBot="1"/>
    <row r="12" spans="1:17" ht="19.5" customHeight="1">
      <c r="A12" s="1" t="s">
        <v>38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20" ht="19.5" customHeight="1">
      <c r="A13" s="4" t="s">
        <v>228</v>
      </c>
      <c r="B13" s="5"/>
      <c r="C13" s="5"/>
      <c r="D13" s="5"/>
      <c r="E13" s="5"/>
      <c r="F13" s="6"/>
      <c r="G13" s="299" t="s">
        <v>88</v>
      </c>
      <c r="H13" s="300"/>
      <c r="I13" s="300"/>
      <c r="J13" s="300"/>
      <c r="K13" s="300"/>
      <c r="L13" s="300"/>
      <c r="M13" s="300"/>
      <c r="N13" s="300"/>
      <c r="O13" s="301"/>
      <c r="P13" s="257" t="s">
        <v>37</v>
      </c>
      <c r="Q13" s="256"/>
      <c r="T13">
        <v>0</v>
      </c>
    </row>
    <row r="14" spans="1:17" ht="19.5" customHeight="1" thickBot="1">
      <c r="A14" s="7" t="s">
        <v>39</v>
      </c>
      <c r="B14" s="8"/>
      <c r="C14" s="8"/>
      <c r="D14" s="8"/>
      <c r="E14" s="8"/>
      <c r="F14" s="9"/>
      <c r="G14" s="302"/>
      <c r="H14" s="303"/>
      <c r="I14" s="303"/>
      <c r="J14" s="303"/>
      <c r="K14" s="303"/>
      <c r="L14" s="303"/>
      <c r="M14" s="303"/>
      <c r="N14" s="303"/>
      <c r="O14" s="304"/>
      <c r="P14" s="258"/>
      <c r="Q14" s="259"/>
    </row>
    <row r="15" spans="1:2" ht="13.5" thickBot="1">
      <c r="A15" t="s">
        <v>22</v>
      </c>
      <c r="B15" s="22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104.25" customHeight="1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13.5" thickBot="1">
      <c r="A19" s="185">
        <v>1</v>
      </c>
      <c r="B19" s="42" t="s">
        <v>233</v>
      </c>
      <c r="C19" s="41">
        <v>1</v>
      </c>
      <c r="D19" s="174">
        <v>0</v>
      </c>
      <c r="E19" s="176">
        <v>0</v>
      </c>
      <c r="F19" s="177">
        <v>0</v>
      </c>
      <c r="G19" s="75"/>
      <c r="H19" s="232"/>
      <c r="I19" s="75"/>
      <c r="J19" s="104"/>
      <c r="K19" s="28"/>
      <c r="L19" s="28"/>
      <c r="M19" s="232">
        <v>73265327</v>
      </c>
      <c r="N19" s="54">
        <f>SUM(G9:M19)</f>
        <v>73265327</v>
      </c>
      <c r="O19" s="54"/>
      <c r="P19" s="50" t="s">
        <v>40</v>
      </c>
      <c r="Q19" s="29"/>
    </row>
    <row r="20" spans="1:17" ht="13.5" thickBot="1">
      <c r="A20" s="186">
        <v>2</v>
      </c>
      <c r="B20" s="43" t="s">
        <v>234</v>
      </c>
      <c r="C20" s="36">
        <v>1</v>
      </c>
      <c r="D20" s="45">
        <v>0</v>
      </c>
      <c r="E20" s="101">
        <v>0</v>
      </c>
      <c r="F20" s="102">
        <v>0</v>
      </c>
      <c r="G20" s="76"/>
      <c r="H20" s="233"/>
      <c r="I20" s="49"/>
      <c r="J20" s="23"/>
      <c r="K20" s="23"/>
      <c r="L20" s="23"/>
      <c r="M20" s="232">
        <v>1411224921</v>
      </c>
      <c r="N20" s="54">
        <f>SUM(G20:M20)</f>
        <v>1411224921</v>
      </c>
      <c r="O20" s="39"/>
      <c r="P20" s="38" t="s">
        <v>40</v>
      </c>
      <c r="Q20" s="103"/>
    </row>
    <row r="21" spans="1:17" ht="13.5" thickBot="1">
      <c r="A21" s="186">
        <v>3</v>
      </c>
      <c r="B21" s="43" t="s">
        <v>235</v>
      </c>
      <c r="C21" s="36">
        <v>1</v>
      </c>
      <c r="D21" s="45">
        <v>0</v>
      </c>
      <c r="E21" s="101">
        <f>(100*D21/C21)/100</f>
        <v>0</v>
      </c>
      <c r="F21" s="102">
        <v>0</v>
      </c>
      <c r="G21" s="76"/>
      <c r="H21" s="233"/>
      <c r="I21" s="49"/>
      <c r="J21" s="23"/>
      <c r="K21" s="23"/>
      <c r="L21" s="23"/>
      <c r="M21" s="232">
        <v>84877646</v>
      </c>
      <c r="N21" s="54">
        <f>SUM(G21:M21)</f>
        <v>84877646</v>
      </c>
      <c r="O21" s="39"/>
      <c r="P21" s="38" t="s">
        <v>40</v>
      </c>
      <c r="Q21" s="103"/>
    </row>
    <row r="22" spans="1:17" ht="26.25" thickBot="1">
      <c r="A22" s="186">
        <v>4</v>
      </c>
      <c r="B22" s="27" t="s">
        <v>236</v>
      </c>
      <c r="C22" s="36">
        <v>1</v>
      </c>
      <c r="D22" s="45">
        <v>0</v>
      </c>
      <c r="E22" s="101">
        <f>(100*D22/C22)/100</f>
        <v>0</v>
      </c>
      <c r="F22" s="102">
        <v>0</v>
      </c>
      <c r="G22" s="49"/>
      <c r="H22" s="233"/>
      <c r="I22" s="49"/>
      <c r="J22" s="23"/>
      <c r="K22" s="23"/>
      <c r="L22" s="23"/>
      <c r="M22" s="235">
        <v>60320960</v>
      </c>
      <c r="N22" s="236">
        <f>SUM(G22:M22)</f>
        <v>60320960</v>
      </c>
      <c r="O22" s="39"/>
      <c r="P22" s="38" t="s">
        <v>40</v>
      </c>
      <c r="Q22" s="30"/>
    </row>
    <row r="23" spans="1:17" ht="13.5" thickBot="1">
      <c r="A23" s="33">
        <v>5</v>
      </c>
      <c r="B23" s="124" t="s">
        <v>237</v>
      </c>
      <c r="C23" s="44">
        <v>1</v>
      </c>
      <c r="D23" s="175">
        <v>0</v>
      </c>
      <c r="E23" s="178">
        <f>(100*D23/C23)/100</f>
        <v>0</v>
      </c>
      <c r="F23" s="179">
        <v>0</v>
      </c>
      <c r="G23" s="208"/>
      <c r="H23" s="234"/>
      <c r="I23" s="208"/>
      <c r="J23" s="189"/>
      <c r="K23" s="31"/>
      <c r="L23" s="31"/>
      <c r="M23" s="235">
        <v>20000000</v>
      </c>
      <c r="N23" s="54">
        <f>SUM(G23:M23)</f>
        <v>20000000</v>
      </c>
      <c r="O23" s="55"/>
      <c r="P23" s="38" t="s">
        <v>40</v>
      </c>
      <c r="Q23" s="32"/>
    </row>
    <row r="24" spans="1:17" ht="24.75" customHeight="1" thickBot="1">
      <c r="A24" s="113"/>
      <c r="B24" s="187" t="s">
        <v>19</v>
      </c>
      <c r="C24" s="127"/>
      <c r="D24" s="127"/>
      <c r="E24" s="179">
        <v>0</v>
      </c>
      <c r="F24" s="179">
        <v>0</v>
      </c>
      <c r="G24" s="188"/>
      <c r="H24" s="188"/>
      <c r="I24" s="188"/>
      <c r="J24" s="188"/>
      <c r="K24" s="80"/>
      <c r="L24" s="80"/>
      <c r="M24" s="80"/>
      <c r="N24" s="96">
        <f>SUM(N19:N23)</f>
        <v>1649688854</v>
      </c>
      <c r="O24" s="96"/>
      <c r="P24" s="173"/>
      <c r="Q24" s="150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4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N26" s="72"/>
    </row>
    <row r="27" spans="1:10" ht="12.7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9" ht="13.5" customHeight="1">
      <c r="A28" t="s">
        <v>35</v>
      </c>
      <c r="H28" t="s">
        <v>103</v>
      </c>
      <c r="I28" t="s">
        <v>104</v>
      </c>
    </row>
    <row r="29" spans="1:12" ht="15" customHeight="1" thickBot="1">
      <c r="A29" s="78"/>
      <c r="B29" s="78"/>
      <c r="F29" s="88"/>
      <c r="K29" s="85"/>
      <c r="L29" s="85"/>
    </row>
    <row r="30" spans="1:12" ht="12.75">
      <c r="A30" s="83" t="s">
        <v>105</v>
      </c>
      <c r="B30" s="83"/>
      <c r="H30" s="333"/>
      <c r="I30" s="333"/>
      <c r="J30" s="333"/>
      <c r="K30" s="85"/>
      <c r="L30" s="85"/>
    </row>
    <row r="31" spans="1:10" ht="12.75">
      <c r="A31" t="s">
        <v>34</v>
      </c>
      <c r="H31" s="334"/>
      <c r="I31" s="334"/>
      <c r="J31" s="334"/>
    </row>
    <row r="33" spans="1:10" ht="12.75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2.75">
      <c r="A34" s="81"/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12.75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2.75">
      <c r="A36" s="81"/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12.75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2.7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2.7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12.7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12.7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2.75">
      <c r="A42" s="81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12.75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2.75">
      <c r="A44" s="81"/>
      <c r="B44" s="81"/>
      <c r="C44" s="81"/>
      <c r="D44" s="81"/>
      <c r="E44" s="81"/>
      <c r="F44" s="81"/>
      <c r="G44" s="81"/>
      <c r="H44" s="81"/>
      <c r="I44" s="81"/>
      <c r="J44" s="81"/>
    </row>
    <row r="45" spans="1:10" ht="12.75">
      <c r="A45" s="81"/>
      <c r="B45" s="81"/>
      <c r="C45" s="81"/>
      <c r="D45" s="81"/>
      <c r="E45" s="81"/>
      <c r="F45" s="81"/>
      <c r="G45" s="81"/>
      <c r="H45" s="81"/>
      <c r="I45" s="81"/>
      <c r="J45" s="81"/>
    </row>
    <row r="46" spans="1:10" ht="12.75">
      <c r="A46" s="81"/>
      <c r="B46" s="81"/>
      <c r="C46" s="81"/>
      <c r="D46" s="81"/>
      <c r="E46" s="81"/>
      <c r="F46" s="81"/>
      <c r="G46" s="81"/>
      <c r="H46" s="81"/>
      <c r="I46" s="81"/>
      <c r="J46" s="81"/>
    </row>
    <row r="47" spans="1:10" ht="12.75">
      <c r="A47" s="81"/>
      <c r="B47" s="81"/>
      <c r="C47" s="81"/>
      <c r="D47" s="81"/>
      <c r="E47" s="81"/>
      <c r="F47" s="81"/>
      <c r="G47" s="81"/>
      <c r="H47" s="81"/>
      <c r="I47" s="81"/>
      <c r="J47" s="81"/>
    </row>
  </sheetData>
  <sheetProtection/>
  <mergeCells count="19">
    <mergeCell ref="A16:F16"/>
    <mergeCell ref="G16:O16"/>
    <mergeCell ref="P16:P18"/>
    <mergeCell ref="Q16:Q18"/>
    <mergeCell ref="A4:Q4"/>
    <mergeCell ref="A5:Q5"/>
    <mergeCell ref="A7:F7"/>
    <mergeCell ref="A8:F8"/>
    <mergeCell ref="A9:F9"/>
    <mergeCell ref="G12:O12"/>
    <mergeCell ref="P12:Q12"/>
    <mergeCell ref="P7:Q7"/>
    <mergeCell ref="H30:J30"/>
    <mergeCell ref="H31:J31"/>
    <mergeCell ref="P6:Q6"/>
    <mergeCell ref="P8:Q8"/>
    <mergeCell ref="G9:H9"/>
    <mergeCell ref="G13:O14"/>
    <mergeCell ref="P13:Q14"/>
  </mergeCells>
  <printOptions horizontalCentered="1" verticalCentered="1"/>
  <pageMargins left="0.3937007874015748" right="0.35433070866141736" top="0.2755905511811024" bottom="0.5905511811023623" header="0" footer="0"/>
  <pageSetup horizontalDpi="300" verticalDpi="300" orientation="landscape" scale="43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SheetLayoutView="100" zoomScalePageLayoutView="0" workbookViewId="0" topLeftCell="A1">
      <selection activeCell="P16" sqref="P16:P17"/>
    </sheetView>
  </sheetViews>
  <sheetFormatPr defaultColWidth="11.421875" defaultRowHeight="12.75"/>
  <cols>
    <col min="1" max="1" width="4.140625" style="0" customWidth="1"/>
    <col min="2" max="2" width="42.710937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3.7109375" style="0" customWidth="1"/>
    <col min="7" max="7" width="19.00390625" style="0" customWidth="1"/>
    <col min="8" max="8" width="16.57421875" style="0" customWidth="1"/>
    <col min="9" max="9" width="6.140625" style="0" customWidth="1"/>
    <col min="10" max="10" width="13.7109375" style="0" customWidth="1"/>
    <col min="11" max="11" width="5.28125" style="0" customWidth="1"/>
    <col min="12" max="12" width="6.28125" style="0" customWidth="1"/>
    <col min="13" max="13" width="13.8515625" style="0" bestFit="1" customWidth="1"/>
    <col min="14" max="14" width="18.28125" style="0" bestFit="1" customWidth="1"/>
    <col min="15" max="15" width="20.57421875" style="0" customWidth="1"/>
    <col min="16" max="16" width="27.57421875" style="0" customWidth="1"/>
    <col min="17" max="17" width="22.140625" style="0" customWidth="1"/>
  </cols>
  <sheetData>
    <row r="1" spans="1:17" ht="14.25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17" ht="14.25" customHeight="1" thickBot="1">
      <c r="A2" s="264" t="str">
        <f>'FONDO LOCAL DE SALUD'!A5</f>
        <v>COMPONENTE DE EFICACIA - PLAN DE ACCIÓN - AÑO 2012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6:17" ht="13.5" thickBot="1">
      <c r="P3" s="265" t="s">
        <v>1</v>
      </c>
      <c r="Q3" s="266"/>
    </row>
    <row r="4" spans="1:17" ht="18" customHeight="1">
      <c r="A4" s="267" t="s">
        <v>23</v>
      </c>
      <c r="B4" s="267"/>
      <c r="C4" s="267"/>
      <c r="D4" s="267"/>
      <c r="E4" s="267"/>
      <c r="F4" s="267"/>
      <c r="P4" s="268" t="s">
        <v>48</v>
      </c>
      <c r="Q4" s="269"/>
    </row>
    <row r="5" spans="1:17" ht="18" customHeight="1">
      <c r="A5" s="267" t="s">
        <v>107</v>
      </c>
      <c r="B5" s="270"/>
      <c r="C5" s="270"/>
      <c r="D5" s="270"/>
      <c r="E5" s="270"/>
      <c r="F5" s="270"/>
      <c r="P5" s="270" t="s">
        <v>2</v>
      </c>
      <c r="Q5" s="270"/>
    </row>
    <row r="6" spans="1:16" ht="18" customHeight="1">
      <c r="A6" s="267" t="str">
        <f>'FONDO LOCAL DE SALUD'!A9</f>
        <v>PLAN DE DESARROLLO: TIERRA DE PROGRESO</v>
      </c>
      <c r="B6" s="270"/>
      <c r="C6" s="270"/>
      <c r="D6" s="270"/>
      <c r="E6" s="270"/>
      <c r="F6" s="270"/>
      <c r="G6" t="s">
        <v>21</v>
      </c>
      <c r="I6" s="89" t="s">
        <v>81</v>
      </c>
      <c r="P6" t="str">
        <f>A24</f>
        <v>ING. NESTOR JOSE CABALLERO HERRERA</v>
      </c>
    </row>
    <row r="8" ht="13.5" thickBot="1"/>
    <row r="9" spans="1:17" ht="19.5" customHeight="1">
      <c r="A9" s="1" t="s">
        <v>38</v>
      </c>
      <c r="B9" s="2"/>
      <c r="C9" s="2"/>
      <c r="D9" s="2"/>
      <c r="E9" s="2"/>
      <c r="F9" s="3"/>
      <c r="G9" s="246" t="s">
        <v>3</v>
      </c>
      <c r="H9" s="247"/>
      <c r="I9" s="247"/>
      <c r="J9" s="247"/>
      <c r="K9" s="247"/>
      <c r="L9" s="247"/>
      <c r="M9" s="247"/>
      <c r="N9" s="247"/>
      <c r="O9" s="248"/>
      <c r="P9" s="246" t="s">
        <v>4</v>
      </c>
      <c r="Q9" s="248"/>
    </row>
    <row r="10" spans="1:17" ht="18.75" customHeight="1">
      <c r="A10" s="4" t="s">
        <v>230</v>
      </c>
      <c r="B10" s="5"/>
      <c r="C10" s="5"/>
      <c r="D10" s="5"/>
      <c r="E10" s="5"/>
      <c r="F10" s="6"/>
      <c r="G10" s="249" t="s">
        <v>85</v>
      </c>
      <c r="H10" s="336"/>
      <c r="I10" s="336"/>
      <c r="J10" s="336"/>
      <c r="K10" s="336"/>
      <c r="L10" s="336"/>
      <c r="M10" s="336"/>
      <c r="N10" s="336"/>
      <c r="O10" s="273"/>
      <c r="P10" s="277" t="s">
        <v>89</v>
      </c>
      <c r="Q10" s="278"/>
    </row>
    <row r="11" spans="1:17" ht="30.75" customHeight="1" thickBot="1">
      <c r="A11" s="322" t="s">
        <v>41</v>
      </c>
      <c r="B11" s="323"/>
      <c r="C11" s="323"/>
      <c r="D11" s="323"/>
      <c r="E11" s="323"/>
      <c r="F11" s="324"/>
      <c r="G11" s="274"/>
      <c r="H11" s="275"/>
      <c r="I11" s="275"/>
      <c r="J11" s="275"/>
      <c r="K11" s="275"/>
      <c r="L11" s="275"/>
      <c r="M11" s="275"/>
      <c r="N11" s="275"/>
      <c r="O11" s="276"/>
      <c r="P11" s="279"/>
      <c r="Q11" s="280"/>
    </row>
    <row r="12" spans="1:2" ht="23.25" customHeight="1" thickBot="1">
      <c r="A12" t="s">
        <v>22</v>
      </c>
      <c r="B12" s="22"/>
    </row>
    <row r="13" spans="1:17" ht="19.5" customHeight="1">
      <c r="A13" s="238" t="s">
        <v>9</v>
      </c>
      <c r="B13" s="239"/>
      <c r="C13" s="239"/>
      <c r="D13" s="239"/>
      <c r="E13" s="239"/>
      <c r="F13" s="240"/>
      <c r="G13" s="238" t="s">
        <v>5</v>
      </c>
      <c r="H13" s="239"/>
      <c r="I13" s="239"/>
      <c r="J13" s="239"/>
      <c r="K13" s="239"/>
      <c r="L13" s="239"/>
      <c r="M13" s="239"/>
      <c r="N13" s="239"/>
      <c r="O13" s="240"/>
      <c r="P13" s="241" t="s">
        <v>6</v>
      </c>
      <c r="Q13" s="240" t="s">
        <v>7</v>
      </c>
    </row>
    <row r="14" spans="1:17" ht="13.5" thickBot="1">
      <c r="A14" s="14"/>
      <c r="B14" s="15"/>
      <c r="C14" s="15"/>
      <c r="D14" s="15"/>
      <c r="E14" s="15"/>
      <c r="F14" s="16"/>
      <c r="G14" s="14"/>
      <c r="H14" s="15"/>
      <c r="I14" s="15"/>
      <c r="J14" s="15"/>
      <c r="K14" s="15"/>
      <c r="L14" s="15"/>
      <c r="M14" s="15"/>
      <c r="N14" s="15"/>
      <c r="O14" s="16"/>
      <c r="P14" s="242"/>
      <c r="Q14" s="243"/>
    </row>
    <row r="15" spans="1:17" ht="98.25" thickBot="1">
      <c r="A15" s="11" t="s">
        <v>8</v>
      </c>
      <c r="B15" s="17" t="s">
        <v>10</v>
      </c>
      <c r="C15" s="18" t="s">
        <v>31</v>
      </c>
      <c r="D15" s="18" t="s">
        <v>25</v>
      </c>
      <c r="E15" s="13" t="s">
        <v>26</v>
      </c>
      <c r="F15" s="12" t="s">
        <v>20</v>
      </c>
      <c r="G15" s="19" t="s">
        <v>12</v>
      </c>
      <c r="H15" s="20" t="s">
        <v>13</v>
      </c>
      <c r="I15" s="20" t="s">
        <v>14</v>
      </c>
      <c r="J15" s="20" t="s">
        <v>15</v>
      </c>
      <c r="K15" s="20" t="s">
        <v>27</v>
      </c>
      <c r="L15" s="20" t="s">
        <v>28</v>
      </c>
      <c r="M15" s="20" t="s">
        <v>16</v>
      </c>
      <c r="N15" s="20" t="s">
        <v>17</v>
      </c>
      <c r="O15" s="21" t="s">
        <v>18</v>
      </c>
      <c r="P15" s="242"/>
      <c r="Q15" s="243"/>
    </row>
    <row r="16" spans="1:17" ht="26.25" thickBot="1">
      <c r="A16" s="185">
        <v>1</v>
      </c>
      <c r="B16" s="237" t="s">
        <v>231</v>
      </c>
      <c r="C16" s="50">
        <v>1</v>
      </c>
      <c r="D16" s="174">
        <v>0</v>
      </c>
      <c r="E16" s="176">
        <f>(100*D16/C16)/100</f>
        <v>0</v>
      </c>
      <c r="F16" s="177">
        <v>0</v>
      </c>
      <c r="G16" s="56"/>
      <c r="H16" s="56"/>
      <c r="I16" s="28"/>
      <c r="J16" s="54"/>
      <c r="K16" s="28"/>
      <c r="L16" s="28"/>
      <c r="M16" s="54">
        <v>299682009</v>
      </c>
      <c r="N16" s="54">
        <f>SUM(G16:M16)</f>
        <v>299682009</v>
      </c>
      <c r="O16" s="54">
        <v>0</v>
      </c>
      <c r="P16" s="214" t="s">
        <v>82</v>
      </c>
      <c r="Q16" s="29"/>
    </row>
    <row r="17" spans="1:17" ht="25.5">
      <c r="A17" s="186">
        <v>2</v>
      </c>
      <c r="B17" s="209" t="s">
        <v>232</v>
      </c>
      <c r="C17" s="38">
        <v>2</v>
      </c>
      <c r="D17" s="45">
        <v>0</v>
      </c>
      <c r="E17" s="176">
        <f>(100*D17/C17)/100</f>
        <v>0</v>
      </c>
      <c r="F17" s="177">
        <v>0</v>
      </c>
      <c r="G17" s="57">
        <v>0</v>
      </c>
      <c r="H17" s="23"/>
      <c r="I17" s="23"/>
      <c r="J17" s="23"/>
      <c r="K17" s="23"/>
      <c r="L17" s="23"/>
      <c r="M17" s="54">
        <v>34933781</v>
      </c>
      <c r="N17" s="39">
        <f>SUM(G17:M17)</f>
        <v>34933781</v>
      </c>
      <c r="O17" s="39">
        <v>0</v>
      </c>
      <c r="P17" s="214" t="s">
        <v>82</v>
      </c>
      <c r="Q17" s="30"/>
    </row>
    <row r="18" spans="1:17" ht="24.75" customHeight="1" thickBot="1">
      <c r="A18" s="180"/>
      <c r="B18" s="181" t="s">
        <v>19</v>
      </c>
      <c r="C18" s="182"/>
      <c r="D18" s="182"/>
      <c r="E18" s="182"/>
      <c r="F18" s="179">
        <v>0</v>
      </c>
      <c r="G18" s="151">
        <f>SUM(G16:G17)</f>
        <v>0</v>
      </c>
      <c r="H18" s="151">
        <f>SUM(H16:H17)</f>
        <v>0</v>
      </c>
      <c r="I18" s="131"/>
      <c r="J18" s="131"/>
      <c r="K18" s="131"/>
      <c r="L18" s="131"/>
      <c r="M18" s="131"/>
      <c r="N18" s="183">
        <f>SUM(N16:N17)</f>
        <v>334615790</v>
      </c>
      <c r="O18" s="183">
        <v>0</v>
      </c>
      <c r="P18" s="132"/>
      <c r="Q18" s="184"/>
    </row>
    <row r="19" ht="13.5" thickTop="1"/>
    <row r="22" ht="12.75">
      <c r="A22" t="s">
        <v>35</v>
      </c>
    </row>
    <row r="23" spans="1:12" ht="13.5" thickBot="1">
      <c r="A23" s="78"/>
      <c r="B23" s="78"/>
      <c r="H23" s="85"/>
      <c r="I23" s="85"/>
      <c r="J23" s="85"/>
      <c r="K23" s="85"/>
      <c r="L23" s="85"/>
    </row>
    <row r="24" spans="1:5" ht="12.75">
      <c r="A24" t="str">
        <f>'FONDO LOCAL DE SALUD'!A30</f>
        <v>ING. NESTOR JOSE CABALLERO HERRERA</v>
      </c>
      <c r="D24" t="s">
        <v>103</v>
      </c>
      <c r="E24" t="s">
        <v>104</v>
      </c>
    </row>
    <row r="25" spans="1:12" ht="12.75">
      <c r="A25" t="s">
        <v>33</v>
      </c>
      <c r="H25" s="85"/>
      <c r="I25" s="85"/>
      <c r="J25" s="85"/>
      <c r="K25" s="85"/>
      <c r="L25" s="85"/>
    </row>
  </sheetData>
  <sheetProtection/>
  <mergeCells count="17">
    <mergeCell ref="A1:Q1"/>
    <mergeCell ref="A2:Q2"/>
    <mergeCell ref="A4:F4"/>
    <mergeCell ref="A5:F5"/>
    <mergeCell ref="A6:F6"/>
    <mergeCell ref="P4:Q4"/>
    <mergeCell ref="P3:Q3"/>
    <mergeCell ref="P5:Q5"/>
    <mergeCell ref="G9:O9"/>
    <mergeCell ref="P9:Q9"/>
    <mergeCell ref="A13:F13"/>
    <mergeCell ref="G13:O13"/>
    <mergeCell ref="P13:P15"/>
    <mergeCell ref="Q13:Q15"/>
    <mergeCell ref="A11:F11"/>
    <mergeCell ref="G10:O11"/>
    <mergeCell ref="P10:Q11"/>
  </mergeCells>
  <printOptions horizontalCentered="1" verticalCentered="1"/>
  <pageMargins left="0.1968503937007874" right="0.35433070866141736" top="0.2755905511811024" bottom="0.1968503937007874" header="0" footer="0"/>
  <pageSetup horizontalDpi="300" verticalDpi="300" orientation="landscape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0"/>
  <sheetViews>
    <sheetView view="pageBreakPreview" zoomScaleNormal="70" zoomScaleSheetLayoutView="100" zoomScalePageLayoutView="0" workbookViewId="0" topLeftCell="A1">
      <selection activeCell="N29" sqref="N2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6.00390625" style="0" customWidth="1"/>
    <col min="8" max="8" width="14.28125" style="0" bestFit="1" customWidth="1"/>
    <col min="9" max="13" width="7.7109375" style="0" customWidth="1"/>
    <col min="14" max="14" width="16.421875" style="0" bestFit="1" customWidth="1"/>
    <col min="15" max="15" width="21.8515625" style="0" customWidth="1"/>
    <col min="16" max="16" width="28.140625" style="0" customWidth="1"/>
    <col min="17" max="17" width="23.2812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AMBIENTAL!A5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73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AMBIENTAL!A9</f>
        <v>PLAN DE DESARROLLO: TIERRA DE PROGRESO</v>
      </c>
      <c r="B9" s="270"/>
      <c r="C9" s="270"/>
      <c r="D9" s="270"/>
      <c r="E9" s="270"/>
      <c r="F9" s="270"/>
      <c r="G9" t="s">
        <v>21</v>
      </c>
      <c r="I9" s="77" t="str">
        <f>AMBIENTAL!I9</f>
        <v>ENERO  DE 2012 </v>
      </c>
      <c r="P9" t="str">
        <f>A33</f>
        <v>ING. NESTOR JOSE CABALLERO HERRERA</v>
      </c>
    </row>
    <row r="11" ht="13.5" thickBot="1"/>
    <row r="12" spans="1:17" ht="19.5" customHeight="1">
      <c r="A12" s="1" t="s">
        <v>74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75</v>
      </c>
      <c r="B13" s="5"/>
      <c r="C13" s="5"/>
      <c r="D13" s="5"/>
      <c r="E13" s="5"/>
      <c r="F13" s="6"/>
      <c r="G13" s="271" t="s">
        <v>76</v>
      </c>
      <c r="H13" s="272"/>
      <c r="I13" s="272"/>
      <c r="J13" s="272"/>
      <c r="K13" s="272"/>
      <c r="L13" s="272"/>
      <c r="M13" s="272"/>
      <c r="N13" s="272"/>
      <c r="O13" s="273"/>
      <c r="P13" s="277" t="s">
        <v>76</v>
      </c>
      <c r="Q13" s="278"/>
    </row>
    <row r="14" spans="1:17" ht="13.5" thickBot="1">
      <c r="A14" s="260" t="s">
        <v>68</v>
      </c>
      <c r="B14" s="261"/>
      <c r="C14" s="261"/>
      <c r="D14" s="261"/>
      <c r="E14" s="261"/>
      <c r="F14" s="262"/>
      <c r="G14" s="274"/>
      <c r="H14" s="275"/>
      <c r="I14" s="275"/>
      <c r="J14" s="275"/>
      <c r="K14" s="275"/>
      <c r="L14" s="275"/>
      <c r="M14" s="275"/>
      <c r="N14" s="275"/>
      <c r="O14" s="276"/>
      <c r="P14" s="277"/>
      <c r="Q14" s="278"/>
    </row>
    <row r="15" spans="1:17" ht="13.5" thickBot="1">
      <c r="A15" s="100" t="s">
        <v>69</v>
      </c>
      <c r="B15" s="22"/>
      <c r="P15" s="279"/>
      <c r="Q15" s="280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86.2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39" thickBot="1">
      <c r="A19" s="60">
        <v>1</v>
      </c>
      <c r="B19" s="108" t="s">
        <v>120</v>
      </c>
      <c r="C19" s="41">
        <v>1</v>
      </c>
      <c r="D19" s="174">
        <v>0</v>
      </c>
      <c r="E19" s="176">
        <f>(100*D19/C19)/100</f>
        <v>0</v>
      </c>
      <c r="F19" s="177">
        <v>0</v>
      </c>
      <c r="G19" s="65">
        <v>9000000</v>
      </c>
      <c r="H19" s="216"/>
      <c r="I19" s="51"/>
      <c r="J19" s="51"/>
      <c r="K19" s="51"/>
      <c r="L19" s="51"/>
      <c r="M19" s="51"/>
      <c r="N19" s="117">
        <f>SUM(G19:M19)</f>
        <v>9000000</v>
      </c>
      <c r="O19" s="117"/>
      <c r="P19" s="107" t="s">
        <v>30</v>
      </c>
      <c r="Q19" s="118"/>
    </row>
    <row r="20" spans="1:17" ht="13.5" thickBot="1">
      <c r="A20" s="58">
        <v>2</v>
      </c>
      <c r="B20" s="27" t="s">
        <v>121</v>
      </c>
      <c r="C20" s="36">
        <v>1</v>
      </c>
      <c r="D20" s="45">
        <v>0</v>
      </c>
      <c r="E20" s="101">
        <f>(100*D20/C20)/100</f>
        <v>0</v>
      </c>
      <c r="F20" s="177">
        <v>0</v>
      </c>
      <c r="G20" s="90">
        <v>4201011</v>
      </c>
      <c r="H20" s="217"/>
      <c r="I20" s="52"/>
      <c r="J20" s="52"/>
      <c r="K20" s="52"/>
      <c r="L20" s="52"/>
      <c r="M20" s="52"/>
      <c r="N20" s="117">
        <f aca="true" t="shared" si="0" ref="N20:N27">SUM(G20:M20)</f>
        <v>4201011</v>
      </c>
      <c r="O20" s="112"/>
      <c r="P20" s="107" t="s">
        <v>30</v>
      </c>
      <c r="Q20" s="119"/>
    </row>
    <row r="21" spans="1:17" ht="39" thickBot="1">
      <c r="A21" s="60">
        <v>3</v>
      </c>
      <c r="B21" s="27" t="s">
        <v>122</v>
      </c>
      <c r="C21" s="36">
        <v>1</v>
      </c>
      <c r="D21" s="45">
        <v>0</v>
      </c>
      <c r="E21" s="101">
        <f aca="true" t="shared" si="1" ref="E21:E26">(100*D21/C21)/100</f>
        <v>0</v>
      </c>
      <c r="F21" s="177">
        <v>0</v>
      </c>
      <c r="G21" s="90">
        <v>500000</v>
      </c>
      <c r="H21" s="217"/>
      <c r="I21" s="52"/>
      <c r="J21" s="52"/>
      <c r="K21" s="52"/>
      <c r="L21" s="52"/>
      <c r="M21" s="52"/>
      <c r="N21" s="117">
        <f t="shared" si="0"/>
        <v>500000</v>
      </c>
      <c r="O21" s="112"/>
      <c r="P21" s="107" t="s">
        <v>30</v>
      </c>
      <c r="Q21" s="119"/>
    </row>
    <row r="22" spans="1:17" ht="26.25" thickBot="1">
      <c r="A22" s="58">
        <v>4</v>
      </c>
      <c r="B22" s="27" t="s">
        <v>123</v>
      </c>
      <c r="C22" s="36">
        <v>1</v>
      </c>
      <c r="D22" s="45">
        <v>0</v>
      </c>
      <c r="E22" s="101">
        <f t="shared" si="1"/>
        <v>0</v>
      </c>
      <c r="F22" s="177">
        <v>0</v>
      </c>
      <c r="G22" s="90">
        <v>5000000</v>
      </c>
      <c r="H22" s="217"/>
      <c r="I22" s="52"/>
      <c r="J22" s="52"/>
      <c r="K22" s="52"/>
      <c r="L22" s="52"/>
      <c r="M22" s="52"/>
      <c r="N22" s="117">
        <f t="shared" si="0"/>
        <v>5000000</v>
      </c>
      <c r="O22" s="112"/>
      <c r="P22" s="124" t="s">
        <v>47</v>
      </c>
      <c r="Q22" s="119"/>
    </row>
    <row r="23" spans="1:17" ht="26.25" thickBot="1">
      <c r="A23" s="60">
        <v>5</v>
      </c>
      <c r="B23" s="27" t="s">
        <v>124</v>
      </c>
      <c r="C23" s="36">
        <v>1</v>
      </c>
      <c r="D23" s="45">
        <v>0</v>
      </c>
      <c r="E23" s="101">
        <f t="shared" si="1"/>
        <v>0</v>
      </c>
      <c r="F23" s="177">
        <v>0</v>
      </c>
      <c r="G23" s="90"/>
      <c r="H23" s="217">
        <v>5000000</v>
      </c>
      <c r="I23" s="52"/>
      <c r="J23" s="52"/>
      <c r="K23" s="52"/>
      <c r="L23" s="52"/>
      <c r="M23" s="52"/>
      <c r="N23" s="117">
        <f t="shared" si="0"/>
        <v>5000000</v>
      </c>
      <c r="O23" s="112"/>
      <c r="P23" s="124" t="s">
        <v>47</v>
      </c>
      <c r="Q23" s="119"/>
    </row>
    <row r="24" spans="1:17" ht="26.25" thickBot="1">
      <c r="A24" s="58">
        <v>6</v>
      </c>
      <c r="B24" s="27" t="s">
        <v>125</v>
      </c>
      <c r="C24" s="36">
        <v>1</v>
      </c>
      <c r="D24" s="45">
        <v>0</v>
      </c>
      <c r="E24" s="101">
        <f t="shared" si="1"/>
        <v>0</v>
      </c>
      <c r="F24" s="177">
        <v>0</v>
      </c>
      <c r="G24" s="90">
        <v>12710000</v>
      </c>
      <c r="H24" s="217">
        <v>40000000</v>
      </c>
      <c r="I24" s="52"/>
      <c r="J24" s="52"/>
      <c r="K24" s="52"/>
      <c r="L24" s="52"/>
      <c r="M24" s="52"/>
      <c r="N24" s="117">
        <f t="shared" si="0"/>
        <v>52710000</v>
      </c>
      <c r="O24" s="112"/>
      <c r="P24" s="124" t="s">
        <v>47</v>
      </c>
      <c r="Q24" s="119"/>
    </row>
    <row r="25" spans="1:17" ht="13.5" thickBot="1">
      <c r="A25" s="60">
        <v>7</v>
      </c>
      <c r="B25" s="27" t="s">
        <v>126</v>
      </c>
      <c r="C25" s="36">
        <v>100</v>
      </c>
      <c r="D25" s="45">
        <v>0</v>
      </c>
      <c r="E25" s="101">
        <f t="shared" si="1"/>
        <v>0</v>
      </c>
      <c r="F25" s="177">
        <v>0</v>
      </c>
      <c r="G25" s="90">
        <v>5000000</v>
      </c>
      <c r="H25" s="217"/>
      <c r="I25" s="52"/>
      <c r="J25" s="52"/>
      <c r="K25" s="52"/>
      <c r="L25" s="52"/>
      <c r="M25" s="52"/>
      <c r="N25" s="117">
        <f t="shared" si="0"/>
        <v>5000000</v>
      </c>
      <c r="O25" s="112"/>
      <c r="P25" s="124" t="s">
        <v>30</v>
      </c>
      <c r="Q25" s="119"/>
    </row>
    <row r="26" spans="1:17" ht="39" thickBot="1">
      <c r="A26" s="58">
        <v>8</v>
      </c>
      <c r="B26" s="27" t="s">
        <v>127</v>
      </c>
      <c r="C26" s="36">
        <v>100</v>
      </c>
      <c r="D26" s="45">
        <v>0</v>
      </c>
      <c r="E26" s="101">
        <f t="shared" si="1"/>
        <v>0</v>
      </c>
      <c r="F26" s="177">
        <v>0</v>
      </c>
      <c r="G26" s="90">
        <v>2500000</v>
      </c>
      <c r="H26" s="217"/>
      <c r="I26" s="52"/>
      <c r="J26" s="52"/>
      <c r="K26" s="52"/>
      <c r="L26" s="52"/>
      <c r="M26" s="52"/>
      <c r="N26" s="117">
        <f t="shared" si="0"/>
        <v>2500000</v>
      </c>
      <c r="O26" s="112"/>
      <c r="P26" s="124" t="s">
        <v>134</v>
      </c>
      <c r="Q26" s="119"/>
    </row>
    <row r="27" spans="1:17" ht="26.25" thickBot="1">
      <c r="A27" s="60">
        <v>9</v>
      </c>
      <c r="B27" s="121" t="s">
        <v>128</v>
      </c>
      <c r="C27" s="44">
        <v>1</v>
      </c>
      <c r="D27" s="175">
        <v>0</v>
      </c>
      <c r="E27" s="178">
        <f>(100*D27/C27)/100</f>
        <v>0</v>
      </c>
      <c r="F27" s="177">
        <v>0</v>
      </c>
      <c r="G27" s="122">
        <v>1500000</v>
      </c>
      <c r="H27" s="215"/>
      <c r="I27" s="53"/>
      <c r="J27" s="53"/>
      <c r="K27" s="53"/>
      <c r="L27" s="53"/>
      <c r="M27" s="53"/>
      <c r="N27" s="117">
        <f t="shared" si="0"/>
        <v>1500000</v>
      </c>
      <c r="O27" s="123"/>
      <c r="P27" s="124" t="s">
        <v>134</v>
      </c>
      <c r="Q27" s="125"/>
    </row>
    <row r="28" spans="1:17" ht="20.25" customHeight="1" thickBot="1">
      <c r="A28" s="113"/>
      <c r="B28" s="114" t="s">
        <v>19</v>
      </c>
      <c r="C28" s="113"/>
      <c r="D28" s="113"/>
      <c r="E28" s="113"/>
      <c r="F28" s="223">
        <f>+F27</f>
        <v>0</v>
      </c>
      <c r="G28" s="115">
        <f>SUM(G19:G27)</f>
        <v>40411011</v>
      </c>
      <c r="H28" s="219">
        <f>SUM(H19:H27)</f>
        <v>45000000</v>
      </c>
      <c r="I28" s="113"/>
      <c r="J28" s="113"/>
      <c r="K28" s="113"/>
      <c r="L28" s="113"/>
      <c r="M28" s="113"/>
      <c r="N28" s="116">
        <f>SUM(N19:N27)</f>
        <v>85411011</v>
      </c>
      <c r="O28" s="193"/>
      <c r="P28" s="113"/>
      <c r="Q28" s="113"/>
    </row>
    <row r="29" spans="6:7" ht="12.75">
      <c r="F29" s="35"/>
      <c r="G29" s="220"/>
    </row>
    <row r="31" spans="1:6" ht="12.75">
      <c r="A31" t="s">
        <v>35</v>
      </c>
      <c r="D31" s="222"/>
      <c r="E31" t="s">
        <v>103</v>
      </c>
      <c r="F31" t="s">
        <v>104</v>
      </c>
    </row>
    <row r="32" spans="1:12" ht="37.5" customHeight="1" thickBot="1">
      <c r="A32" s="78"/>
      <c r="B32" s="78"/>
      <c r="H32" s="85"/>
      <c r="I32" s="85"/>
      <c r="J32" s="85"/>
      <c r="K32" s="85"/>
      <c r="L32" s="85"/>
    </row>
    <row r="33" spans="1:12" ht="12.75">
      <c r="A33" s="100" t="s">
        <v>105</v>
      </c>
      <c r="H33" s="85"/>
      <c r="I33" s="85"/>
      <c r="J33" s="85"/>
      <c r="K33" s="85"/>
      <c r="L33" s="85"/>
    </row>
    <row r="34" ht="12.75">
      <c r="A34" t="s">
        <v>106</v>
      </c>
    </row>
    <row r="40" spans="5:7" ht="12.75">
      <c r="E40" s="86"/>
      <c r="F40" s="86"/>
      <c r="G40" s="86"/>
    </row>
  </sheetData>
  <sheetProtection/>
  <mergeCells count="17">
    <mergeCell ref="A4:Q4"/>
    <mergeCell ref="A5:Q5"/>
    <mergeCell ref="P6:Q6"/>
    <mergeCell ref="A7:F7"/>
    <mergeCell ref="P7:Q7"/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2"/>
  <sheetViews>
    <sheetView view="pageBreakPreview" zoomScaleNormal="70" zoomScaleSheetLayoutView="100" zoomScalePageLayoutView="0" workbookViewId="0" topLeftCell="A1">
      <selection activeCell="P13" sqref="P13:Q15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6.00390625" style="0" customWidth="1"/>
    <col min="8" max="8" width="14.28125" style="0" bestFit="1" customWidth="1"/>
    <col min="9" max="13" width="7.7109375" style="0" customWidth="1"/>
    <col min="14" max="14" width="16.421875" style="0" bestFit="1" customWidth="1"/>
    <col min="15" max="15" width="21.8515625" style="0" customWidth="1"/>
    <col min="16" max="16" width="28.140625" style="0" customWidth="1"/>
    <col min="17" max="17" width="23.2812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AMBIENTAL!A5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73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AMBIENTAL!A9</f>
        <v>PLAN DE DESARROLLO: TIERRA DE PROGRESO</v>
      </c>
      <c r="B9" s="270"/>
      <c r="C9" s="270"/>
      <c r="D9" s="270"/>
      <c r="E9" s="270"/>
      <c r="F9" s="270"/>
      <c r="G9" t="s">
        <v>21</v>
      </c>
      <c r="I9" s="77" t="str">
        <f>AMBIENTAL!I9</f>
        <v>ENERO  DE 2012 </v>
      </c>
      <c r="P9" t="str">
        <f>A25</f>
        <v>ING. NESTOR JOSE CABALLERO HERRERA</v>
      </c>
    </row>
    <row r="11" ht="13.5" thickBot="1"/>
    <row r="12" spans="1:17" ht="19.5" customHeight="1">
      <c r="A12" s="1" t="s">
        <v>74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133</v>
      </c>
      <c r="B13" s="5"/>
      <c r="C13" s="5"/>
      <c r="D13" s="5"/>
      <c r="E13" s="5"/>
      <c r="F13" s="6"/>
      <c r="G13" s="271" t="s">
        <v>76</v>
      </c>
      <c r="H13" s="272"/>
      <c r="I13" s="272"/>
      <c r="J13" s="272"/>
      <c r="K13" s="272"/>
      <c r="L13" s="272"/>
      <c r="M13" s="272"/>
      <c r="N13" s="272"/>
      <c r="O13" s="273"/>
      <c r="P13" s="277" t="s">
        <v>97</v>
      </c>
      <c r="Q13" s="278"/>
    </row>
    <row r="14" spans="1:17" ht="13.5" thickBot="1">
      <c r="A14" s="260" t="s">
        <v>68</v>
      </c>
      <c r="B14" s="261"/>
      <c r="C14" s="261"/>
      <c r="D14" s="261"/>
      <c r="E14" s="261"/>
      <c r="F14" s="262"/>
      <c r="G14" s="274"/>
      <c r="H14" s="275"/>
      <c r="I14" s="275"/>
      <c r="J14" s="275"/>
      <c r="K14" s="275"/>
      <c r="L14" s="275"/>
      <c r="M14" s="275"/>
      <c r="N14" s="275"/>
      <c r="O14" s="276"/>
      <c r="P14" s="277"/>
      <c r="Q14" s="278"/>
    </row>
    <row r="15" spans="1:17" ht="13.5" thickBot="1">
      <c r="A15" s="100" t="s">
        <v>69</v>
      </c>
      <c r="B15" s="22"/>
      <c r="P15" s="279"/>
      <c r="Q15" s="280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86.2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39" thickBot="1">
      <c r="A19" s="60">
        <v>1</v>
      </c>
      <c r="B19" s="108" t="s">
        <v>120</v>
      </c>
      <c r="C19" s="41">
        <v>1</v>
      </c>
      <c r="D19" s="174">
        <v>0</v>
      </c>
      <c r="E19" s="176">
        <f>(100*D19/C19)/100</f>
        <v>0</v>
      </c>
      <c r="F19" s="177">
        <v>0</v>
      </c>
      <c r="G19" s="65">
        <v>15000000</v>
      </c>
      <c r="H19" s="216"/>
      <c r="I19" s="51"/>
      <c r="J19" s="51"/>
      <c r="K19" s="51"/>
      <c r="L19" s="51"/>
      <c r="M19" s="51"/>
      <c r="N19" s="117">
        <f>G19</f>
        <v>15000000</v>
      </c>
      <c r="O19" s="117"/>
      <c r="P19" s="124" t="s">
        <v>30</v>
      </c>
      <c r="Q19" s="118"/>
    </row>
    <row r="20" spans="1:17" ht="20.25" customHeight="1" thickBot="1">
      <c r="A20" s="113"/>
      <c r="B20" s="114" t="s">
        <v>19</v>
      </c>
      <c r="C20" s="113"/>
      <c r="D20" s="113"/>
      <c r="E20" s="113"/>
      <c r="F20" s="177">
        <v>0</v>
      </c>
      <c r="G20" s="115">
        <f>SUM(G19:G19)</f>
        <v>15000000</v>
      </c>
      <c r="H20" s="219">
        <f>SUM(H19:H19)</f>
        <v>0</v>
      </c>
      <c r="I20" s="113"/>
      <c r="J20" s="113"/>
      <c r="K20" s="113"/>
      <c r="L20" s="113"/>
      <c r="M20" s="113"/>
      <c r="N20" s="116">
        <f>SUM(N19:N19)</f>
        <v>15000000</v>
      </c>
      <c r="O20" s="193"/>
      <c r="P20" s="113"/>
      <c r="Q20" s="113"/>
    </row>
    <row r="21" spans="6:7" ht="12.75">
      <c r="F21" s="35"/>
      <c r="G21" s="220"/>
    </row>
    <row r="23" spans="1:6" ht="12.75">
      <c r="A23" t="s">
        <v>35</v>
      </c>
      <c r="D23" s="222"/>
      <c r="E23" t="s">
        <v>103</v>
      </c>
      <c r="F23" t="s">
        <v>104</v>
      </c>
    </row>
    <row r="24" spans="1:12" ht="37.5" customHeight="1" thickBot="1">
      <c r="A24" s="78"/>
      <c r="B24" s="78"/>
      <c r="H24" s="85"/>
      <c r="I24" s="85"/>
      <c r="J24" s="85"/>
      <c r="K24" s="85"/>
      <c r="L24" s="85"/>
    </row>
    <row r="25" spans="1:12" ht="12.75">
      <c r="A25" s="100" t="s">
        <v>105</v>
      </c>
      <c r="H25" s="85"/>
      <c r="I25" s="85"/>
      <c r="J25" s="85"/>
      <c r="K25" s="85"/>
      <c r="L25" s="85"/>
    </row>
    <row r="26" ht="12.75">
      <c r="A26" t="s">
        <v>106</v>
      </c>
    </row>
    <row r="32" spans="5:7" ht="12.75">
      <c r="E32" s="86"/>
      <c r="F32" s="86"/>
      <c r="G32" s="86"/>
    </row>
  </sheetData>
  <sheetProtection/>
  <mergeCells count="17">
    <mergeCell ref="A4:Q4"/>
    <mergeCell ref="A5:Q5"/>
    <mergeCell ref="P6:Q6"/>
    <mergeCell ref="A7:F7"/>
    <mergeCell ref="P7:Q7"/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Q34"/>
  <sheetViews>
    <sheetView view="pageBreakPreview" zoomScaleNormal="70" zoomScaleSheetLayoutView="100" zoomScalePageLayoutView="0" workbookViewId="0" topLeftCell="A1">
      <selection activeCell="N30" sqref="N3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6.00390625" style="0" customWidth="1"/>
    <col min="8" max="8" width="14.28125" style="0" bestFit="1" customWidth="1"/>
    <col min="9" max="13" width="7.7109375" style="0" customWidth="1"/>
    <col min="14" max="14" width="16.421875" style="0" bestFit="1" customWidth="1"/>
    <col min="15" max="15" width="21.8515625" style="0" customWidth="1"/>
    <col min="16" max="16" width="28.140625" style="0" customWidth="1"/>
    <col min="17" max="17" width="23.2812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AMBIENTAL!A5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73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AMBIENTAL!A9</f>
        <v>PLAN DE DESARROLLO: TIERRA DE PROGRESO</v>
      </c>
      <c r="B9" s="270"/>
      <c r="C9" s="270"/>
      <c r="D9" s="270"/>
      <c r="E9" s="270"/>
      <c r="F9" s="270"/>
      <c r="G9" t="s">
        <v>21</v>
      </c>
      <c r="I9" s="77" t="str">
        <f>AMBIENTAL!I9</f>
        <v>ENERO  DE 2012 </v>
      </c>
      <c r="P9" t="str">
        <f>A27</f>
        <v>ING. NESTOR JOSE CABALLERO HERRERA</v>
      </c>
    </row>
    <row r="11" ht="13.5" thickBot="1"/>
    <row r="12" spans="1:17" ht="19.5" customHeight="1">
      <c r="A12" s="1" t="s">
        <v>38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132</v>
      </c>
      <c r="B13" s="5"/>
      <c r="C13" s="5"/>
      <c r="D13" s="5"/>
      <c r="E13" s="5"/>
      <c r="F13" s="6"/>
      <c r="G13" s="271" t="s">
        <v>135</v>
      </c>
      <c r="H13" s="272"/>
      <c r="I13" s="272"/>
      <c r="J13" s="272"/>
      <c r="K13" s="272"/>
      <c r="L13" s="272"/>
      <c r="M13" s="272"/>
      <c r="N13" s="272"/>
      <c r="O13" s="273"/>
      <c r="P13" s="277" t="s">
        <v>150</v>
      </c>
      <c r="Q13" s="278"/>
    </row>
    <row r="14" spans="1:17" ht="13.5" thickBot="1">
      <c r="A14" s="260" t="s">
        <v>68</v>
      </c>
      <c r="B14" s="261"/>
      <c r="C14" s="261"/>
      <c r="D14" s="261"/>
      <c r="E14" s="261"/>
      <c r="F14" s="262"/>
      <c r="G14" s="274"/>
      <c r="H14" s="275"/>
      <c r="I14" s="275"/>
      <c r="J14" s="275"/>
      <c r="K14" s="275"/>
      <c r="L14" s="275"/>
      <c r="M14" s="275"/>
      <c r="N14" s="275"/>
      <c r="O14" s="276"/>
      <c r="P14" s="277"/>
      <c r="Q14" s="278"/>
    </row>
    <row r="15" spans="1:17" ht="13.5" thickBot="1">
      <c r="A15" s="100" t="s">
        <v>69</v>
      </c>
      <c r="B15" s="22"/>
      <c r="P15" s="279"/>
      <c r="Q15" s="280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86.2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51.75" thickBot="1">
      <c r="A19" s="60">
        <v>1</v>
      </c>
      <c r="B19" s="108" t="s">
        <v>129</v>
      </c>
      <c r="C19" s="41">
        <v>100</v>
      </c>
      <c r="D19" s="174">
        <v>0</v>
      </c>
      <c r="E19" s="176">
        <f>(100*D19/C19)/100</f>
        <v>0</v>
      </c>
      <c r="F19" s="177">
        <v>0</v>
      </c>
      <c r="G19" s="65">
        <v>3000000</v>
      </c>
      <c r="H19" s="216"/>
      <c r="I19" s="51"/>
      <c r="J19" s="51"/>
      <c r="K19" s="51"/>
      <c r="L19" s="51"/>
      <c r="M19" s="51"/>
      <c r="N19" s="117">
        <f>SUM(G19:M19)</f>
        <v>3000000</v>
      </c>
      <c r="O19" s="117"/>
      <c r="P19" s="124" t="s">
        <v>30</v>
      </c>
      <c r="Q19" s="118"/>
    </row>
    <row r="20" spans="1:17" ht="26.25" thickBot="1">
      <c r="A20" s="58">
        <v>2</v>
      </c>
      <c r="B20" s="27" t="s">
        <v>130</v>
      </c>
      <c r="C20" s="36">
        <v>1</v>
      </c>
      <c r="D20" s="45">
        <v>0</v>
      </c>
      <c r="E20" s="101">
        <f>(100*D20/C20)/100</f>
        <v>0</v>
      </c>
      <c r="F20" s="177">
        <v>0</v>
      </c>
      <c r="G20" s="90">
        <v>3000000</v>
      </c>
      <c r="H20" s="217"/>
      <c r="I20" s="52"/>
      <c r="J20" s="52"/>
      <c r="K20" s="52"/>
      <c r="L20" s="52"/>
      <c r="M20" s="52"/>
      <c r="N20" s="117">
        <f>SUM(G20:M20)</f>
        <v>3000000</v>
      </c>
      <c r="O20" s="112"/>
      <c r="P20" s="124" t="s">
        <v>30</v>
      </c>
      <c r="Q20" s="119"/>
    </row>
    <row r="21" spans="1:17" ht="26.25" thickBot="1">
      <c r="A21" s="60">
        <v>3</v>
      </c>
      <c r="B21" s="27" t="s">
        <v>131</v>
      </c>
      <c r="C21" s="36">
        <v>100</v>
      </c>
      <c r="D21" s="45">
        <v>0</v>
      </c>
      <c r="E21" s="101">
        <f>(100*D21/C21)/100</f>
        <v>0</v>
      </c>
      <c r="F21" s="177">
        <v>0</v>
      </c>
      <c r="G21" s="90">
        <v>2000000</v>
      </c>
      <c r="H21" s="217"/>
      <c r="I21" s="52"/>
      <c r="J21" s="52"/>
      <c r="K21" s="52"/>
      <c r="L21" s="52"/>
      <c r="M21" s="52"/>
      <c r="N21" s="117">
        <f>SUM(G21:M21)</f>
        <v>2000000</v>
      </c>
      <c r="O21" s="112"/>
      <c r="P21" s="124" t="s">
        <v>30</v>
      </c>
      <c r="Q21" s="119"/>
    </row>
    <row r="22" spans="1:17" ht="20.25" customHeight="1" thickBot="1">
      <c r="A22" s="113"/>
      <c r="B22" s="114" t="s">
        <v>19</v>
      </c>
      <c r="C22" s="113"/>
      <c r="D22" s="113"/>
      <c r="E22" s="113"/>
      <c r="F22" s="191">
        <v>0</v>
      </c>
      <c r="G22" s="115">
        <f>SUM(G19:G21)</f>
        <v>8000000</v>
      </c>
      <c r="H22" s="219">
        <f>SUM(H19:H21)</f>
        <v>0</v>
      </c>
      <c r="I22" s="113"/>
      <c r="J22" s="113"/>
      <c r="K22" s="113"/>
      <c r="L22" s="113"/>
      <c r="M22" s="113"/>
      <c r="N22" s="116">
        <f>SUM(N19:N21)</f>
        <v>8000000</v>
      </c>
      <c r="O22" s="193"/>
      <c r="P22" s="113"/>
      <c r="Q22" s="113"/>
    </row>
    <row r="23" ht="12.75">
      <c r="G23" s="220"/>
    </row>
    <row r="25" spans="1:6" ht="12.75">
      <c r="A25" t="s">
        <v>35</v>
      </c>
      <c r="E25" t="s">
        <v>103</v>
      </c>
      <c r="F25" t="s">
        <v>104</v>
      </c>
    </row>
    <row r="26" spans="1:12" ht="37.5" customHeight="1" thickBot="1">
      <c r="A26" s="78"/>
      <c r="B26" s="78"/>
      <c r="H26" s="85"/>
      <c r="I26" s="85"/>
      <c r="J26" s="85"/>
      <c r="K26" s="85"/>
      <c r="L26" s="85"/>
    </row>
    <row r="27" spans="1:12" ht="12.75">
      <c r="A27" s="100" t="s">
        <v>105</v>
      </c>
      <c r="H27" s="85"/>
      <c r="I27" s="85"/>
      <c r="J27" s="85"/>
      <c r="K27" s="85"/>
      <c r="L27" s="85"/>
    </row>
    <row r="28" ht="12.75">
      <c r="A28" t="s">
        <v>106</v>
      </c>
    </row>
    <row r="34" spans="5:7" ht="12.75">
      <c r="E34" s="86"/>
      <c r="F34" s="86"/>
      <c r="G34" s="86"/>
    </row>
  </sheetData>
  <sheetProtection/>
  <mergeCells count="17">
    <mergeCell ref="A4:Q4"/>
    <mergeCell ref="A5:Q5"/>
    <mergeCell ref="P6:Q6"/>
    <mergeCell ref="A7:F7"/>
    <mergeCell ref="P7:Q7"/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Q42"/>
  <sheetViews>
    <sheetView view="pageBreakPreview" zoomScaleNormal="70" zoomScaleSheetLayoutView="100" zoomScalePageLayoutView="0" workbookViewId="0" topLeftCell="A4">
      <selection activeCell="N31" sqref="N31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6.00390625" style="0" customWidth="1"/>
    <col min="8" max="8" width="14.28125" style="0" bestFit="1" customWidth="1"/>
    <col min="9" max="13" width="7.7109375" style="0" customWidth="1"/>
    <col min="14" max="14" width="16.421875" style="0" bestFit="1" customWidth="1"/>
    <col min="15" max="15" width="21.8515625" style="0" customWidth="1"/>
    <col min="16" max="16" width="28.140625" style="0" customWidth="1"/>
    <col min="17" max="17" width="23.2812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AMBIENTAL!A5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73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AMBIENTAL!A9</f>
        <v>PLAN DE DESARROLLO: TIERRA DE PROGRESO</v>
      </c>
      <c r="B9" s="270"/>
      <c r="C9" s="270"/>
      <c r="D9" s="270"/>
      <c r="E9" s="270"/>
      <c r="F9" s="270"/>
      <c r="G9" t="s">
        <v>21</v>
      </c>
      <c r="I9" s="77" t="str">
        <f>AMBIENTAL!I9</f>
        <v>ENERO  DE 2012 </v>
      </c>
      <c r="P9" t="str">
        <f>A35</f>
        <v>ING. NESTOR JOSE CABALLERO HERRERA</v>
      </c>
    </row>
    <row r="11" ht="13.5" thickBot="1"/>
    <row r="12" spans="1:17" ht="19.5" customHeight="1">
      <c r="A12" s="1" t="s">
        <v>38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136</v>
      </c>
      <c r="B13" s="5"/>
      <c r="C13" s="5"/>
      <c r="D13" s="5"/>
      <c r="E13" s="5"/>
      <c r="F13" s="6"/>
      <c r="G13" s="271" t="s">
        <v>143</v>
      </c>
      <c r="H13" s="272"/>
      <c r="I13" s="272"/>
      <c r="J13" s="272"/>
      <c r="K13" s="272"/>
      <c r="L13" s="272"/>
      <c r="M13" s="272"/>
      <c r="N13" s="272"/>
      <c r="O13" s="273"/>
      <c r="P13" s="277" t="s">
        <v>151</v>
      </c>
      <c r="Q13" s="278"/>
    </row>
    <row r="14" spans="1:17" ht="13.5" thickBot="1">
      <c r="A14" s="260" t="s">
        <v>68</v>
      </c>
      <c r="B14" s="261"/>
      <c r="C14" s="261"/>
      <c r="D14" s="261"/>
      <c r="E14" s="261"/>
      <c r="F14" s="262"/>
      <c r="G14" s="274"/>
      <c r="H14" s="275"/>
      <c r="I14" s="275"/>
      <c r="J14" s="275"/>
      <c r="K14" s="275"/>
      <c r="L14" s="275"/>
      <c r="M14" s="275"/>
      <c r="N14" s="275"/>
      <c r="O14" s="276"/>
      <c r="P14" s="277"/>
      <c r="Q14" s="278"/>
    </row>
    <row r="15" spans="1:17" ht="13.5" thickBot="1">
      <c r="A15" s="100" t="s">
        <v>69</v>
      </c>
      <c r="B15" s="22"/>
      <c r="P15" s="279"/>
      <c r="Q15" s="280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86.2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13.5" thickBot="1">
      <c r="A19" s="60">
        <v>1</v>
      </c>
      <c r="B19" s="108" t="s">
        <v>137</v>
      </c>
      <c r="C19" s="41">
        <v>100</v>
      </c>
      <c r="D19" s="174">
        <v>0</v>
      </c>
      <c r="E19" s="176">
        <f>(100*D19/C19)/100</f>
        <v>0</v>
      </c>
      <c r="F19" s="177">
        <v>0</v>
      </c>
      <c r="G19" s="65">
        <v>5000000</v>
      </c>
      <c r="H19" s="216"/>
      <c r="I19" s="51"/>
      <c r="J19" s="51"/>
      <c r="K19" s="51"/>
      <c r="L19" s="51"/>
      <c r="M19" s="51"/>
      <c r="N19" s="117">
        <f>SUM(G19:M19)</f>
        <v>5000000</v>
      </c>
      <c r="O19" s="117"/>
      <c r="P19" s="107" t="s">
        <v>153</v>
      </c>
      <c r="Q19" s="118"/>
    </row>
    <row r="20" spans="1:17" ht="13.5" thickBot="1">
      <c r="A20" s="60">
        <v>2</v>
      </c>
      <c r="B20" s="108" t="s">
        <v>138</v>
      </c>
      <c r="C20" s="41">
        <v>100</v>
      </c>
      <c r="D20" s="174">
        <v>0</v>
      </c>
      <c r="E20" s="176">
        <f aca="true" t="shared" si="0" ref="E20:E29">(100*D20/C20)/100</f>
        <v>0</v>
      </c>
      <c r="F20" s="177">
        <v>0</v>
      </c>
      <c r="G20" s="65">
        <v>3250000</v>
      </c>
      <c r="H20" s="216"/>
      <c r="I20" s="51"/>
      <c r="J20" s="51"/>
      <c r="K20" s="51"/>
      <c r="L20" s="51"/>
      <c r="M20" s="51"/>
      <c r="N20" s="117">
        <f aca="true" t="shared" si="1" ref="N20:N29">SUM(G20:M20)</f>
        <v>3250000</v>
      </c>
      <c r="O20" s="117"/>
      <c r="P20" s="107" t="s">
        <v>153</v>
      </c>
      <c r="Q20" s="118"/>
    </row>
    <row r="21" spans="1:17" ht="26.25" thickBot="1">
      <c r="A21" s="60">
        <v>3</v>
      </c>
      <c r="B21" s="108" t="s">
        <v>144</v>
      </c>
      <c r="C21" s="41">
        <v>100</v>
      </c>
      <c r="D21" s="174">
        <v>0</v>
      </c>
      <c r="E21" s="176">
        <f t="shared" si="0"/>
        <v>0</v>
      </c>
      <c r="F21" s="177">
        <v>0</v>
      </c>
      <c r="G21" s="65">
        <v>3280000</v>
      </c>
      <c r="H21" s="216"/>
      <c r="I21" s="51"/>
      <c r="J21" s="51"/>
      <c r="K21" s="51"/>
      <c r="L21" s="51"/>
      <c r="M21" s="51"/>
      <c r="N21" s="117">
        <f t="shared" si="1"/>
        <v>3280000</v>
      </c>
      <c r="O21" s="117"/>
      <c r="P21" s="107" t="s">
        <v>153</v>
      </c>
      <c r="Q21" s="118"/>
    </row>
    <row r="22" spans="1:17" ht="13.5" thickBot="1">
      <c r="A22" s="60">
        <v>4</v>
      </c>
      <c r="B22" s="108" t="s">
        <v>142</v>
      </c>
      <c r="C22" s="41">
        <v>100</v>
      </c>
      <c r="D22" s="174">
        <v>0</v>
      </c>
      <c r="E22" s="176">
        <f t="shared" si="0"/>
        <v>0</v>
      </c>
      <c r="F22" s="177">
        <v>0</v>
      </c>
      <c r="G22" s="65">
        <v>28360000</v>
      </c>
      <c r="H22" s="216">
        <v>4000000</v>
      </c>
      <c r="I22" s="51"/>
      <c r="J22" s="51"/>
      <c r="K22" s="51"/>
      <c r="L22" s="51"/>
      <c r="M22" s="51"/>
      <c r="N22" s="117">
        <f t="shared" si="1"/>
        <v>32360000</v>
      </c>
      <c r="O22" s="117"/>
      <c r="P22" s="107" t="s">
        <v>153</v>
      </c>
      <c r="Q22" s="118"/>
    </row>
    <row r="23" spans="1:17" ht="26.25" thickBot="1">
      <c r="A23" s="60">
        <v>5</v>
      </c>
      <c r="B23" s="108" t="s">
        <v>141</v>
      </c>
      <c r="C23" s="41">
        <v>100</v>
      </c>
      <c r="D23" s="174">
        <v>0</v>
      </c>
      <c r="E23" s="176">
        <f t="shared" si="0"/>
        <v>0</v>
      </c>
      <c r="F23" s="177">
        <v>0</v>
      </c>
      <c r="G23" s="65">
        <v>13360000</v>
      </c>
      <c r="H23" s="216">
        <v>4000000</v>
      </c>
      <c r="I23" s="51"/>
      <c r="J23" s="51"/>
      <c r="K23" s="51"/>
      <c r="L23" s="51"/>
      <c r="M23" s="51"/>
      <c r="N23" s="117">
        <f t="shared" si="1"/>
        <v>17360000</v>
      </c>
      <c r="O23" s="117"/>
      <c r="P23" s="107" t="s">
        <v>153</v>
      </c>
      <c r="Q23" s="118"/>
    </row>
    <row r="24" spans="1:17" ht="26.25" thickBot="1">
      <c r="A24" s="60">
        <v>6</v>
      </c>
      <c r="B24" s="108" t="s">
        <v>140</v>
      </c>
      <c r="C24" s="41">
        <v>100</v>
      </c>
      <c r="D24" s="174">
        <v>0</v>
      </c>
      <c r="E24" s="176">
        <f t="shared" si="0"/>
        <v>0</v>
      </c>
      <c r="F24" s="177">
        <v>0</v>
      </c>
      <c r="G24" s="65">
        <v>10000000</v>
      </c>
      <c r="H24" s="216">
        <v>4000000</v>
      </c>
      <c r="I24" s="51"/>
      <c r="J24" s="51"/>
      <c r="K24" s="51"/>
      <c r="L24" s="51"/>
      <c r="M24" s="51"/>
      <c r="N24" s="117">
        <f t="shared" si="1"/>
        <v>14000000</v>
      </c>
      <c r="O24" s="117"/>
      <c r="P24" s="107" t="s">
        <v>153</v>
      </c>
      <c r="Q24" s="118"/>
    </row>
    <row r="25" spans="1:17" ht="26.25" thickBot="1">
      <c r="A25" s="60">
        <v>7</v>
      </c>
      <c r="B25" s="108" t="s">
        <v>139</v>
      </c>
      <c r="C25" s="41">
        <v>100</v>
      </c>
      <c r="D25" s="174">
        <v>0</v>
      </c>
      <c r="E25" s="176">
        <f t="shared" si="0"/>
        <v>0</v>
      </c>
      <c r="F25" s="177">
        <v>0</v>
      </c>
      <c r="G25" s="65">
        <v>10000000</v>
      </c>
      <c r="H25" s="216"/>
      <c r="I25" s="51"/>
      <c r="J25" s="51"/>
      <c r="K25" s="51"/>
      <c r="L25" s="51"/>
      <c r="M25" s="51"/>
      <c r="N25" s="117">
        <f t="shared" si="1"/>
        <v>10000000</v>
      </c>
      <c r="O25" s="117"/>
      <c r="P25" s="107" t="s">
        <v>153</v>
      </c>
      <c r="Q25" s="118"/>
    </row>
    <row r="26" spans="1:17" ht="13.5" thickBot="1">
      <c r="A26" s="60">
        <v>8</v>
      </c>
      <c r="B26" s="108" t="s">
        <v>145</v>
      </c>
      <c r="C26" s="41">
        <v>100</v>
      </c>
      <c r="D26" s="174">
        <v>0</v>
      </c>
      <c r="E26" s="176">
        <f t="shared" si="0"/>
        <v>0</v>
      </c>
      <c r="F26" s="177">
        <v>0</v>
      </c>
      <c r="G26" s="65">
        <v>12000000</v>
      </c>
      <c r="H26" s="216"/>
      <c r="I26" s="51"/>
      <c r="J26" s="51"/>
      <c r="K26" s="51"/>
      <c r="L26" s="51"/>
      <c r="M26" s="51"/>
      <c r="N26" s="117">
        <f t="shared" si="1"/>
        <v>12000000</v>
      </c>
      <c r="O26" s="117"/>
      <c r="P26" s="107" t="s">
        <v>153</v>
      </c>
      <c r="Q26" s="118"/>
    </row>
    <row r="27" spans="1:17" ht="51.75" thickBot="1">
      <c r="A27" s="60">
        <v>9</v>
      </c>
      <c r="B27" s="108" t="s">
        <v>146</v>
      </c>
      <c r="C27" s="41">
        <v>100</v>
      </c>
      <c r="D27" s="174">
        <v>0</v>
      </c>
      <c r="E27" s="176">
        <f t="shared" si="0"/>
        <v>0</v>
      </c>
      <c r="F27" s="177">
        <v>0</v>
      </c>
      <c r="G27" s="65">
        <v>12400000</v>
      </c>
      <c r="H27" s="216"/>
      <c r="I27" s="51"/>
      <c r="J27" s="51"/>
      <c r="K27" s="51"/>
      <c r="L27" s="51"/>
      <c r="M27" s="51"/>
      <c r="N27" s="117">
        <f t="shared" si="1"/>
        <v>12400000</v>
      </c>
      <c r="O27" s="117"/>
      <c r="P27" s="107" t="s">
        <v>153</v>
      </c>
      <c r="Q27" s="118"/>
    </row>
    <row r="28" spans="1:17" ht="13.5" thickBot="1">
      <c r="A28" s="60">
        <v>10</v>
      </c>
      <c r="B28" s="108" t="s">
        <v>147</v>
      </c>
      <c r="C28" s="41">
        <v>100</v>
      </c>
      <c r="D28" s="174">
        <v>0</v>
      </c>
      <c r="E28" s="176">
        <f t="shared" si="0"/>
        <v>0</v>
      </c>
      <c r="F28" s="177">
        <v>0</v>
      </c>
      <c r="G28" s="65">
        <v>4000000</v>
      </c>
      <c r="H28" s="216"/>
      <c r="I28" s="51"/>
      <c r="J28" s="51"/>
      <c r="K28" s="51"/>
      <c r="L28" s="51"/>
      <c r="M28" s="51"/>
      <c r="N28" s="117">
        <f t="shared" si="1"/>
        <v>4000000</v>
      </c>
      <c r="O28" s="117"/>
      <c r="P28" s="107" t="s">
        <v>153</v>
      </c>
      <c r="Q28" s="118"/>
    </row>
    <row r="29" spans="1:17" ht="25.5">
      <c r="A29" s="60">
        <v>11</v>
      </c>
      <c r="B29" s="108" t="s">
        <v>148</v>
      </c>
      <c r="C29" s="41">
        <v>100</v>
      </c>
      <c r="D29" s="174">
        <v>0</v>
      </c>
      <c r="E29" s="176">
        <f t="shared" si="0"/>
        <v>0</v>
      </c>
      <c r="F29" s="177">
        <v>0</v>
      </c>
      <c r="G29" s="65">
        <v>13360000</v>
      </c>
      <c r="H29" s="216"/>
      <c r="I29" s="51"/>
      <c r="J29" s="51"/>
      <c r="K29" s="51"/>
      <c r="L29" s="51"/>
      <c r="M29" s="51"/>
      <c r="N29" s="117">
        <f t="shared" si="1"/>
        <v>13360000</v>
      </c>
      <c r="O29" s="117"/>
      <c r="P29" s="107" t="s">
        <v>153</v>
      </c>
      <c r="Q29" s="118"/>
    </row>
    <row r="30" spans="1:17" ht="20.25" customHeight="1" thickBot="1">
      <c r="A30" s="113"/>
      <c r="B30" s="114" t="s">
        <v>19</v>
      </c>
      <c r="C30" s="113"/>
      <c r="D30" s="113"/>
      <c r="E30" s="113"/>
      <c r="F30" s="191">
        <v>0</v>
      </c>
      <c r="G30" s="115">
        <f>SUM(G19:G29)</f>
        <v>115010000</v>
      </c>
      <c r="H30" s="219">
        <f>SUM(H22:H29)</f>
        <v>12000000</v>
      </c>
      <c r="I30" s="113"/>
      <c r="J30" s="113"/>
      <c r="K30" s="113"/>
      <c r="L30" s="113"/>
      <c r="M30" s="113"/>
      <c r="N30" s="116">
        <f>SUM(N19:N29)</f>
        <v>127010000</v>
      </c>
      <c r="O30" s="193"/>
      <c r="P30" s="113"/>
      <c r="Q30" s="113"/>
    </row>
    <row r="31" ht="12.75">
      <c r="G31" s="220"/>
    </row>
    <row r="33" spans="1:6" ht="12.75">
      <c r="A33" t="s">
        <v>35</v>
      </c>
      <c r="E33" t="s">
        <v>103</v>
      </c>
      <c r="F33" t="s">
        <v>104</v>
      </c>
    </row>
    <row r="34" spans="1:12" ht="37.5" customHeight="1" thickBot="1">
      <c r="A34" s="78"/>
      <c r="B34" s="78"/>
      <c r="H34" s="85"/>
      <c r="I34" s="85"/>
      <c r="J34" s="85"/>
      <c r="K34" s="85"/>
      <c r="L34" s="85"/>
    </row>
    <row r="35" spans="1:12" ht="12.75">
      <c r="A35" s="100" t="s">
        <v>105</v>
      </c>
      <c r="H35" s="85"/>
      <c r="I35" s="85"/>
      <c r="J35" s="85"/>
      <c r="K35" s="85"/>
      <c r="L35" s="85"/>
    </row>
    <row r="36" ht="12.75">
      <c r="A36" t="s">
        <v>106</v>
      </c>
    </row>
    <row r="42" spans="5:7" ht="12.75">
      <c r="E42" s="86"/>
      <c r="F42" s="86"/>
      <c r="G42" s="86"/>
    </row>
  </sheetData>
  <sheetProtection/>
  <mergeCells count="17">
    <mergeCell ref="A4:Q4"/>
    <mergeCell ref="A5:Q5"/>
    <mergeCell ref="P6:Q6"/>
    <mergeCell ref="A7:F7"/>
    <mergeCell ref="P7:Q7"/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Q38"/>
  <sheetViews>
    <sheetView view="pageBreakPreview" zoomScaleNormal="70" zoomScaleSheetLayoutView="100" zoomScalePageLayoutView="0" workbookViewId="0" topLeftCell="A1">
      <selection activeCell="B12" sqref="B12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2.8515625" style="0" customWidth="1"/>
    <col min="8" max="8" width="16.57421875" style="0" customWidth="1"/>
    <col min="9" max="13" width="7.7109375" style="0" customWidth="1"/>
    <col min="14" max="14" width="16.140625" style="0" bestFit="1" customWidth="1"/>
    <col min="15" max="15" width="15.8515625" style="0" bestFit="1" customWidth="1"/>
    <col min="16" max="16" width="28.140625" style="0" customWidth="1"/>
    <col min="17" max="17" width="21.5742187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AMBIENTAL!A5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72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AMBIENTAL!A9</f>
        <v>PLAN DE DESARROLLO: TIERRA DE PROGRESO</v>
      </c>
      <c r="B9" s="270"/>
      <c r="C9" s="270"/>
      <c r="D9" s="270"/>
      <c r="E9" s="270"/>
      <c r="F9" s="270"/>
      <c r="G9" t="s">
        <v>21</v>
      </c>
      <c r="I9" s="77" t="str">
        <f>AMBIENTAL!I9</f>
        <v>ENERO  DE 2012 </v>
      </c>
      <c r="P9" t="str">
        <f>A31</f>
        <v>ING. NESTOR JOSE CABALLERO HERRERA</v>
      </c>
    </row>
    <row r="11" ht="13.5" thickBot="1"/>
    <row r="12" spans="1:17" ht="19.5" customHeight="1">
      <c r="A12" s="1" t="str">
        <f>AGROPECUARIO!A12</f>
        <v>EJE / ÁREA/ DIMENSIÓN: DESARROLLO ECONOMICO</v>
      </c>
      <c r="B12" s="2" t="s">
        <v>57</v>
      </c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149</v>
      </c>
      <c r="B13" s="5"/>
      <c r="C13" s="5"/>
      <c r="D13" s="5"/>
      <c r="E13" s="5"/>
      <c r="F13" s="6"/>
      <c r="G13" s="271"/>
      <c r="H13" s="272"/>
      <c r="I13" s="272"/>
      <c r="J13" s="272"/>
      <c r="K13" s="272"/>
      <c r="L13" s="272"/>
      <c r="M13" s="272"/>
      <c r="N13" s="272"/>
      <c r="O13" s="273"/>
      <c r="P13" s="281" t="s">
        <v>152</v>
      </c>
      <c r="Q13" s="282"/>
    </row>
    <row r="14" spans="1:17" ht="13.5" thickBot="1">
      <c r="A14" s="260" t="s">
        <v>68</v>
      </c>
      <c r="B14" s="261"/>
      <c r="C14" s="261"/>
      <c r="D14" s="261"/>
      <c r="E14" s="261"/>
      <c r="F14" s="262"/>
      <c r="G14" s="274"/>
      <c r="H14" s="275"/>
      <c r="I14" s="275"/>
      <c r="J14" s="275"/>
      <c r="K14" s="275"/>
      <c r="L14" s="275"/>
      <c r="M14" s="275"/>
      <c r="N14" s="275"/>
      <c r="O14" s="276"/>
      <c r="P14" s="283"/>
      <c r="Q14" s="282"/>
    </row>
    <row r="15" spans="1:17" ht="13.5" thickBot="1">
      <c r="A15" s="100" t="s">
        <v>69</v>
      </c>
      <c r="B15" s="22"/>
      <c r="P15" s="284"/>
      <c r="Q15" s="285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86.2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39" thickBot="1">
      <c r="A19" s="60">
        <v>1</v>
      </c>
      <c r="B19" s="107" t="s">
        <v>154</v>
      </c>
      <c r="C19" s="41">
        <v>100</v>
      </c>
      <c r="D19" s="174">
        <v>0</v>
      </c>
      <c r="E19" s="176">
        <v>0</v>
      </c>
      <c r="F19" s="177">
        <v>0</v>
      </c>
      <c r="G19" s="65">
        <v>4000000</v>
      </c>
      <c r="H19" s="201"/>
      <c r="I19" s="51"/>
      <c r="J19" s="51"/>
      <c r="K19" s="51"/>
      <c r="L19" s="51"/>
      <c r="M19" s="51"/>
      <c r="N19" s="117">
        <f>SUM(G19:M19)</f>
        <v>4000000</v>
      </c>
      <c r="O19" s="117"/>
      <c r="P19" s="107" t="s">
        <v>163</v>
      </c>
      <c r="Q19" s="118"/>
    </row>
    <row r="20" spans="1:17" ht="26.25" thickBot="1">
      <c r="A20" s="60">
        <v>2</v>
      </c>
      <c r="B20" s="107" t="s">
        <v>155</v>
      </c>
      <c r="C20" s="41">
        <v>100</v>
      </c>
      <c r="D20" s="174">
        <v>0</v>
      </c>
      <c r="E20" s="176">
        <v>0</v>
      </c>
      <c r="F20" s="177">
        <v>0</v>
      </c>
      <c r="G20" s="65">
        <v>10000000</v>
      </c>
      <c r="H20" s="201"/>
      <c r="I20" s="51"/>
      <c r="J20" s="51"/>
      <c r="K20" s="51"/>
      <c r="L20" s="51"/>
      <c r="M20" s="51"/>
      <c r="N20" s="117">
        <f aca="true" t="shared" si="0" ref="N20:N25">SUM(G20:M20)</f>
        <v>10000000</v>
      </c>
      <c r="O20" s="117"/>
      <c r="P20" s="107" t="s">
        <v>161</v>
      </c>
      <c r="Q20" s="118"/>
    </row>
    <row r="21" spans="1:17" ht="26.25" thickBot="1">
      <c r="A21" s="60">
        <v>3</v>
      </c>
      <c r="B21" s="107" t="s">
        <v>156</v>
      </c>
      <c r="C21" s="41">
        <v>100</v>
      </c>
      <c r="D21" s="174">
        <v>0</v>
      </c>
      <c r="E21" s="176">
        <v>0</v>
      </c>
      <c r="F21" s="177">
        <v>0</v>
      </c>
      <c r="G21" s="65">
        <v>5000000</v>
      </c>
      <c r="H21" s="201"/>
      <c r="I21" s="51"/>
      <c r="J21" s="51"/>
      <c r="K21" s="51"/>
      <c r="L21" s="51"/>
      <c r="M21" s="51"/>
      <c r="N21" s="117">
        <f t="shared" si="0"/>
        <v>5000000</v>
      </c>
      <c r="O21" s="117"/>
      <c r="P21" s="107" t="s">
        <v>162</v>
      </c>
      <c r="Q21" s="118"/>
    </row>
    <row r="22" spans="1:17" ht="13.5" thickBot="1">
      <c r="A22" s="60">
        <v>4</v>
      </c>
      <c r="B22" s="107" t="s">
        <v>157</v>
      </c>
      <c r="C22" s="41">
        <v>100</v>
      </c>
      <c r="D22" s="174">
        <v>0</v>
      </c>
      <c r="E22" s="176">
        <v>0</v>
      </c>
      <c r="F22" s="177">
        <v>0</v>
      </c>
      <c r="G22" s="65">
        <v>10000000</v>
      </c>
      <c r="H22" s="201"/>
      <c r="I22" s="51"/>
      <c r="J22" s="51"/>
      <c r="K22" s="51"/>
      <c r="L22" s="51"/>
      <c r="M22" s="51"/>
      <c r="N22" s="117">
        <f t="shared" si="0"/>
        <v>10000000</v>
      </c>
      <c r="O22" s="117"/>
      <c r="P22" s="107" t="s">
        <v>162</v>
      </c>
      <c r="Q22" s="118"/>
    </row>
    <row r="23" spans="1:17" ht="26.25" thickBot="1">
      <c r="A23" s="60">
        <v>5</v>
      </c>
      <c r="B23" s="107" t="s">
        <v>158</v>
      </c>
      <c r="C23" s="41">
        <v>100</v>
      </c>
      <c r="D23" s="174">
        <v>0</v>
      </c>
      <c r="E23" s="176">
        <v>0</v>
      </c>
      <c r="F23" s="177">
        <v>0</v>
      </c>
      <c r="G23" s="65">
        <v>6000000</v>
      </c>
      <c r="H23" s="201"/>
      <c r="I23" s="51"/>
      <c r="J23" s="51"/>
      <c r="K23" s="51"/>
      <c r="L23" s="51"/>
      <c r="M23" s="51"/>
      <c r="N23" s="117">
        <f t="shared" si="0"/>
        <v>6000000</v>
      </c>
      <c r="O23" s="117"/>
      <c r="P23" s="107" t="s">
        <v>161</v>
      </c>
      <c r="Q23" s="118"/>
    </row>
    <row r="24" spans="1:17" ht="13.5" thickBot="1">
      <c r="A24" s="60">
        <v>6</v>
      </c>
      <c r="B24" s="107" t="s">
        <v>159</v>
      </c>
      <c r="C24" s="41">
        <v>100</v>
      </c>
      <c r="D24" s="174">
        <v>0</v>
      </c>
      <c r="E24" s="176">
        <v>0</v>
      </c>
      <c r="F24" s="177">
        <v>0</v>
      </c>
      <c r="G24" s="65">
        <v>3000000</v>
      </c>
      <c r="H24" s="201"/>
      <c r="I24" s="51"/>
      <c r="J24" s="51"/>
      <c r="K24" s="51"/>
      <c r="L24" s="51"/>
      <c r="M24" s="51"/>
      <c r="N24" s="117">
        <f t="shared" si="0"/>
        <v>3000000</v>
      </c>
      <c r="O24" s="117"/>
      <c r="P24" s="107" t="s">
        <v>164</v>
      </c>
      <c r="Q24" s="118"/>
    </row>
    <row r="25" spans="1:17" ht="42" customHeight="1" thickBot="1">
      <c r="A25" s="60">
        <v>7</v>
      </c>
      <c r="B25" s="107" t="s">
        <v>160</v>
      </c>
      <c r="C25" s="41">
        <v>100</v>
      </c>
      <c r="D25" s="174">
        <v>0</v>
      </c>
      <c r="E25" s="176">
        <v>0</v>
      </c>
      <c r="F25" s="177">
        <v>0</v>
      </c>
      <c r="G25" s="65">
        <v>8000000</v>
      </c>
      <c r="H25" s="201"/>
      <c r="I25" s="51"/>
      <c r="J25" s="51"/>
      <c r="K25" s="51"/>
      <c r="L25" s="51"/>
      <c r="M25" s="51"/>
      <c r="N25" s="117">
        <f t="shared" si="0"/>
        <v>8000000</v>
      </c>
      <c r="O25" s="117"/>
      <c r="P25" s="107" t="s">
        <v>163</v>
      </c>
      <c r="Q25" s="118"/>
    </row>
    <row r="26" spans="1:17" ht="24.75" customHeight="1" thickBot="1">
      <c r="A26" s="113"/>
      <c r="B26" s="114" t="s">
        <v>19</v>
      </c>
      <c r="C26" s="113"/>
      <c r="D26" s="113"/>
      <c r="E26" s="221">
        <f>SUM(E19:E25)</f>
        <v>0</v>
      </c>
      <c r="F26" s="177">
        <f>(O26*100/N26)/100</f>
        <v>0</v>
      </c>
      <c r="G26" s="115">
        <f>SUM(G19:G25)</f>
        <v>46000000</v>
      </c>
      <c r="H26" s="115">
        <f>SUM(H25:H25)</f>
        <v>0</v>
      </c>
      <c r="I26" s="113"/>
      <c r="J26" s="113"/>
      <c r="K26" s="113"/>
      <c r="L26" s="113"/>
      <c r="M26" s="113"/>
      <c r="N26" s="116">
        <f>SUM(N19:N25)</f>
        <v>46000000</v>
      </c>
      <c r="O26" s="192">
        <f>O25</f>
        <v>0</v>
      </c>
      <c r="P26" s="113"/>
      <c r="Q26" s="113"/>
    </row>
    <row r="29" spans="1:8" ht="12.75">
      <c r="A29" t="s">
        <v>35</v>
      </c>
      <c r="G29" t="s">
        <v>103</v>
      </c>
      <c r="H29" t="s">
        <v>104</v>
      </c>
    </row>
    <row r="30" spans="1:12" ht="37.5" customHeight="1" thickBot="1">
      <c r="A30" s="78"/>
      <c r="B30" s="78"/>
      <c r="H30" s="85"/>
      <c r="I30" s="85"/>
      <c r="J30" s="85"/>
      <c r="K30" s="85"/>
      <c r="L30" s="85"/>
    </row>
    <row r="31" spans="1:12" ht="12.75">
      <c r="A31" s="100" t="s">
        <v>105</v>
      </c>
      <c r="H31" s="85"/>
      <c r="I31" s="85"/>
      <c r="J31" s="85"/>
      <c r="K31" s="85"/>
      <c r="L31" s="85"/>
    </row>
    <row r="32" ht="12.75">
      <c r="A32" t="s">
        <v>106</v>
      </c>
    </row>
    <row r="38" spans="5:7" ht="12.75">
      <c r="E38" s="86"/>
      <c r="F38" s="86"/>
      <c r="G38" s="86"/>
    </row>
  </sheetData>
  <sheetProtection/>
  <mergeCells count="17">
    <mergeCell ref="A4:Q4"/>
    <mergeCell ref="A5:Q5"/>
    <mergeCell ref="P6:Q6"/>
    <mergeCell ref="A7:F7"/>
    <mergeCell ref="P7:Q7"/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Q39"/>
  <sheetViews>
    <sheetView view="pageBreakPreview" zoomScaleNormal="70" zoomScaleSheetLayoutView="100" zoomScalePageLayoutView="0" workbookViewId="0" topLeftCell="A1">
      <selection activeCell="N28" sqref="N28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8.7109375" style="0" customWidth="1"/>
    <col min="8" max="8" width="16.7109375" style="0" bestFit="1" customWidth="1"/>
    <col min="9" max="13" width="7.7109375" style="0" customWidth="1"/>
    <col min="14" max="14" width="18.421875" style="0" bestFit="1" customWidth="1"/>
    <col min="15" max="15" width="23.00390625" style="0" customWidth="1"/>
    <col min="16" max="16" width="21.8515625" style="0" customWidth="1"/>
    <col min="17" max="17" width="23.5742187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AMBIENTAL!A5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71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AMBIENTAL!A9</f>
        <v>PLAN DE DESARROLLO: TIERRA DE PROGRESO</v>
      </c>
      <c r="B9" s="270"/>
      <c r="C9" s="270"/>
      <c r="D9" s="270"/>
      <c r="E9" s="270"/>
      <c r="F9" s="270"/>
      <c r="G9" t="s">
        <v>21</v>
      </c>
      <c r="I9" s="77" t="str">
        <f>AMBIENTAL!I9</f>
        <v>ENERO  DE 2012 </v>
      </c>
      <c r="P9" t="str">
        <f>A32</f>
        <v>ING. NESTOR JOSE CABALLERO HERRERA</v>
      </c>
    </row>
    <row r="11" ht="13.5" thickBot="1"/>
    <row r="12" spans="1:17" ht="19.5" customHeight="1">
      <c r="A12" s="1" t="str">
        <f>AMBIENTAL!A12</f>
        <v>EJE / ÁREA/ DIMENSIÓN: AMBIENTAL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67</v>
      </c>
      <c r="B13" s="5"/>
      <c r="C13" s="5"/>
      <c r="D13" s="5"/>
      <c r="E13" s="5"/>
      <c r="F13" s="6"/>
      <c r="G13" s="271" t="s">
        <v>102</v>
      </c>
      <c r="H13" s="272"/>
      <c r="I13" s="272"/>
      <c r="J13" s="272"/>
      <c r="K13" s="272"/>
      <c r="L13" s="272"/>
      <c r="M13" s="272"/>
      <c r="N13" s="272"/>
      <c r="O13" s="273"/>
      <c r="P13" s="277" t="s">
        <v>101</v>
      </c>
      <c r="Q13" s="278"/>
    </row>
    <row r="14" spans="1:17" ht="13.5" thickBot="1">
      <c r="A14" s="260" t="s">
        <v>68</v>
      </c>
      <c r="B14" s="261"/>
      <c r="C14" s="261"/>
      <c r="D14" s="261"/>
      <c r="E14" s="261"/>
      <c r="F14" s="262"/>
      <c r="G14" s="274"/>
      <c r="H14" s="275"/>
      <c r="I14" s="275"/>
      <c r="J14" s="275"/>
      <c r="K14" s="275"/>
      <c r="L14" s="275"/>
      <c r="M14" s="275"/>
      <c r="N14" s="275"/>
      <c r="O14" s="276"/>
      <c r="P14" s="277"/>
      <c r="Q14" s="278"/>
    </row>
    <row r="15" spans="1:17" ht="13.5" thickBot="1">
      <c r="A15" s="100" t="s">
        <v>69</v>
      </c>
      <c r="B15" s="22"/>
      <c r="P15" s="279"/>
      <c r="Q15" s="280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78.7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26.25" thickBot="1">
      <c r="A19" s="60">
        <v>1</v>
      </c>
      <c r="B19" s="107" t="s">
        <v>165</v>
      </c>
      <c r="C19" s="41">
        <v>100</v>
      </c>
      <c r="D19" s="174">
        <v>0</v>
      </c>
      <c r="E19" s="176">
        <f>(100*D19/C19)/100</f>
        <v>0</v>
      </c>
      <c r="F19" s="177">
        <f>(O19*100/N19)/100</f>
        <v>0</v>
      </c>
      <c r="G19" s="65">
        <v>2000000</v>
      </c>
      <c r="H19" s="216"/>
      <c r="I19" s="51"/>
      <c r="J19" s="51"/>
      <c r="K19" s="51"/>
      <c r="L19" s="51"/>
      <c r="M19" s="51"/>
      <c r="N19" s="117">
        <f>SUM(G19:M19)</f>
        <v>2000000</v>
      </c>
      <c r="O19" s="117"/>
      <c r="P19" s="166" t="s">
        <v>80</v>
      </c>
      <c r="Q19" s="118"/>
    </row>
    <row r="20" spans="1:17" ht="26.25" thickBot="1">
      <c r="A20" s="60">
        <v>2</v>
      </c>
      <c r="B20" s="107" t="s">
        <v>166</v>
      </c>
      <c r="C20" s="41">
        <v>100</v>
      </c>
      <c r="D20" s="174">
        <v>0</v>
      </c>
      <c r="E20" s="176">
        <f aca="true" t="shared" si="0" ref="E20:E25">(100*D20/C20)/100</f>
        <v>0</v>
      </c>
      <c r="F20" s="177">
        <f aca="true" t="shared" si="1" ref="F20:F25">(O20*100/N20)/100</f>
        <v>0</v>
      </c>
      <c r="G20" s="65">
        <v>2000000</v>
      </c>
      <c r="H20" s="216"/>
      <c r="I20" s="51"/>
      <c r="J20" s="51"/>
      <c r="K20" s="51"/>
      <c r="L20" s="51"/>
      <c r="M20" s="51"/>
      <c r="N20" s="117">
        <f aca="true" t="shared" si="2" ref="N20:N26">SUM(G20:M20)</f>
        <v>2000000</v>
      </c>
      <c r="O20" s="117"/>
      <c r="P20" s="166" t="s">
        <v>80</v>
      </c>
      <c r="Q20" s="118"/>
    </row>
    <row r="21" spans="1:17" ht="26.25" thickBot="1">
      <c r="A21" s="60">
        <v>3</v>
      </c>
      <c r="B21" s="107" t="s">
        <v>167</v>
      </c>
      <c r="C21" s="41">
        <v>100</v>
      </c>
      <c r="D21" s="174">
        <v>0</v>
      </c>
      <c r="E21" s="176">
        <f t="shared" si="0"/>
        <v>0</v>
      </c>
      <c r="F21" s="177">
        <f t="shared" si="1"/>
        <v>0</v>
      </c>
      <c r="G21" s="65">
        <v>2000000</v>
      </c>
      <c r="H21" s="216"/>
      <c r="I21" s="51"/>
      <c r="J21" s="51"/>
      <c r="K21" s="51"/>
      <c r="L21" s="51"/>
      <c r="M21" s="51"/>
      <c r="N21" s="117">
        <f t="shared" si="2"/>
        <v>2000000</v>
      </c>
      <c r="O21" s="117"/>
      <c r="P21" s="166" t="s">
        <v>80</v>
      </c>
      <c r="Q21" s="118"/>
    </row>
    <row r="22" spans="1:17" ht="13.5" thickBot="1">
      <c r="A22" s="60">
        <v>4</v>
      </c>
      <c r="B22" s="107" t="s">
        <v>168</v>
      </c>
      <c r="C22" s="41">
        <v>100</v>
      </c>
      <c r="D22" s="174">
        <v>0</v>
      </c>
      <c r="E22" s="176">
        <f t="shared" si="0"/>
        <v>0</v>
      </c>
      <c r="F22" s="177">
        <f t="shared" si="1"/>
        <v>0</v>
      </c>
      <c r="G22" s="65">
        <v>8000000</v>
      </c>
      <c r="H22" s="216">
        <v>7000000</v>
      </c>
      <c r="I22" s="51"/>
      <c r="J22" s="51"/>
      <c r="K22" s="51"/>
      <c r="L22" s="51"/>
      <c r="M22" s="51"/>
      <c r="N22" s="117">
        <f t="shared" si="2"/>
        <v>15000000</v>
      </c>
      <c r="O22" s="117"/>
      <c r="P22" s="166" t="s">
        <v>80</v>
      </c>
      <c r="Q22" s="118"/>
    </row>
    <row r="23" spans="1:17" ht="26.25" thickBot="1">
      <c r="A23" s="60">
        <v>5</v>
      </c>
      <c r="B23" s="107" t="s">
        <v>169</v>
      </c>
      <c r="C23" s="41">
        <v>100</v>
      </c>
      <c r="D23" s="174">
        <v>0</v>
      </c>
      <c r="E23" s="176">
        <f t="shared" si="0"/>
        <v>0</v>
      </c>
      <c r="F23" s="177">
        <f t="shared" si="1"/>
        <v>0</v>
      </c>
      <c r="G23" s="65">
        <v>2000000</v>
      </c>
      <c r="H23" s="216"/>
      <c r="I23" s="51"/>
      <c r="J23" s="51"/>
      <c r="K23" s="51"/>
      <c r="L23" s="51"/>
      <c r="M23" s="51"/>
      <c r="N23" s="117">
        <f t="shared" si="2"/>
        <v>2000000</v>
      </c>
      <c r="O23" s="117"/>
      <c r="P23" s="166" t="s">
        <v>80</v>
      </c>
      <c r="Q23" s="118"/>
    </row>
    <row r="24" spans="1:17" ht="26.25" thickBot="1">
      <c r="A24" s="60">
        <v>6</v>
      </c>
      <c r="B24" s="107" t="s">
        <v>170</v>
      </c>
      <c r="C24" s="41">
        <v>100</v>
      </c>
      <c r="D24" s="174">
        <v>0</v>
      </c>
      <c r="E24" s="176">
        <f t="shared" si="0"/>
        <v>0</v>
      </c>
      <c r="F24" s="177">
        <f t="shared" si="1"/>
        <v>0</v>
      </c>
      <c r="G24" s="65">
        <v>2000000</v>
      </c>
      <c r="H24" s="216"/>
      <c r="I24" s="51"/>
      <c r="J24" s="51"/>
      <c r="K24" s="51"/>
      <c r="L24" s="51"/>
      <c r="M24" s="51"/>
      <c r="N24" s="117">
        <f t="shared" si="2"/>
        <v>2000000</v>
      </c>
      <c r="O24" s="117"/>
      <c r="P24" s="166" t="s">
        <v>80</v>
      </c>
      <c r="Q24" s="118"/>
    </row>
    <row r="25" spans="1:17" ht="39" thickBot="1">
      <c r="A25" s="60">
        <v>7</v>
      </c>
      <c r="B25" s="107" t="s">
        <v>171</v>
      </c>
      <c r="C25" s="41">
        <v>100</v>
      </c>
      <c r="D25" s="174">
        <v>0</v>
      </c>
      <c r="E25" s="176">
        <f t="shared" si="0"/>
        <v>0</v>
      </c>
      <c r="F25" s="177">
        <f t="shared" si="1"/>
        <v>0</v>
      </c>
      <c r="G25" s="65">
        <v>10000000</v>
      </c>
      <c r="H25" s="216"/>
      <c r="I25" s="51"/>
      <c r="J25" s="51"/>
      <c r="K25" s="51"/>
      <c r="L25" s="51"/>
      <c r="M25" s="51"/>
      <c r="N25" s="117">
        <f t="shared" si="2"/>
        <v>10000000</v>
      </c>
      <c r="O25" s="117"/>
      <c r="P25" s="166" t="s">
        <v>80</v>
      </c>
      <c r="Q25" s="118"/>
    </row>
    <row r="26" spans="1:17" ht="39" thickBot="1">
      <c r="A26" s="60">
        <v>8</v>
      </c>
      <c r="B26" s="121" t="s">
        <v>172</v>
      </c>
      <c r="C26" s="41">
        <v>100</v>
      </c>
      <c r="D26" s="175">
        <v>0</v>
      </c>
      <c r="E26" s="178">
        <f>(100*D26/C26)/100</f>
        <v>0</v>
      </c>
      <c r="F26" s="179">
        <v>0</v>
      </c>
      <c r="G26" s="122">
        <v>2000000</v>
      </c>
      <c r="H26" s="224"/>
      <c r="I26" s="53"/>
      <c r="J26" s="53"/>
      <c r="K26" s="53"/>
      <c r="L26" s="53"/>
      <c r="M26" s="53"/>
      <c r="N26" s="117">
        <f t="shared" si="2"/>
        <v>2000000</v>
      </c>
      <c r="O26" s="123"/>
      <c r="P26" s="70" t="s">
        <v>80</v>
      </c>
      <c r="Q26" s="125"/>
    </row>
    <row r="27" spans="1:17" ht="24.75" customHeight="1" thickBot="1">
      <c r="A27" s="113"/>
      <c r="B27" s="114" t="s">
        <v>19</v>
      </c>
      <c r="C27" s="113"/>
      <c r="D27" s="113"/>
      <c r="E27" s="113"/>
      <c r="F27" s="179">
        <v>0</v>
      </c>
      <c r="G27" s="199">
        <f>SUM(G19:G26)</f>
        <v>30000000</v>
      </c>
      <c r="H27" s="199">
        <f>SUM(H19:H26)</f>
        <v>7000000</v>
      </c>
      <c r="I27" s="114"/>
      <c r="J27" s="114"/>
      <c r="K27" s="114"/>
      <c r="L27" s="114"/>
      <c r="M27" s="114"/>
      <c r="N27" s="200">
        <f>SUM(N19:N26)</f>
        <v>37000000</v>
      </c>
      <c r="O27" s="193">
        <v>0</v>
      </c>
      <c r="P27" s="113"/>
      <c r="Q27" s="113"/>
    </row>
    <row r="30" spans="1:9" ht="12.75">
      <c r="A30" t="s">
        <v>35</v>
      </c>
      <c r="H30" t="s">
        <v>103</v>
      </c>
      <c r="I30" t="s">
        <v>104</v>
      </c>
    </row>
    <row r="31" spans="1:12" ht="37.5" customHeight="1" thickBot="1">
      <c r="A31" s="78"/>
      <c r="B31" s="78"/>
      <c r="H31" s="85"/>
      <c r="I31" s="85"/>
      <c r="J31" s="85"/>
      <c r="K31" s="85"/>
      <c r="L31" s="85"/>
    </row>
    <row r="32" spans="1:12" ht="12.75">
      <c r="A32" s="100" t="s">
        <v>105</v>
      </c>
      <c r="H32" s="85"/>
      <c r="I32" s="85"/>
      <c r="J32" s="85"/>
      <c r="K32" s="85"/>
      <c r="L32" s="85"/>
    </row>
    <row r="33" ht="12.75">
      <c r="A33" t="s">
        <v>106</v>
      </c>
    </row>
    <row r="39" spans="5:7" ht="12.75">
      <c r="E39" s="86"/>
      <c r="F39" s="86"/>
      <c r="G39" s="86"/>
    </row>
  </sheetData>
  <sheetProtection/>
  <mergeCells count="17">
    <mergeCell ref="A4:Q4"/>
    <mergeCell ref="A5:Q5"/>
    <mergeCell ref="A7:F7"/>
    <mergeCell ref="A8:F8"/>
    <mergeCell ref="A9:F9"/>
    <mergeCell ref="P7:Q7"/>
    <mergeCell ref="P6:Q6"/>
    <mergeCell ref="P8:Q8"/>
    <mergeCell ref="G12:O12"/>
    <mergeCell ref="P12:Q12"/>
    <mergeCell ref="A16:F16"/>
    <mergeCell ref="G16:O16"/>
    <mergeCell ref="P16:P18"/>
    <mergeCell ref="Q16:Q18"/>
    <mergeCell ref="G13:O14"/>
    <mergeCell ref="P13:Q15"/>
    <mergeCell ref="A14:F14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Q32"/>
  <sheetViews>
    <sheetView view="pageBreakPreview" zoomScaleNormal="70" zoomScaleSheetLayoutView="100" zoomScalePageLayoutView="0" workbookViewId="0" topLeftCell="A1">
      <selection activeCell="A9" sqref="A9:F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6.00390625" style="0" customWidth="1"/>
    <col min="8" max="8" width="14.28125" style="0" bestFit="1" customWidth="1"/>
    <col min="9" max="13" width="7.7109375" style="0" customWidth="1"/>
    <col min="14" max="14" width="16.421875" style="0" bestFit="1" customWidth="1"/>
    <col min="15" max="15" width="21.8515625" style="0" customWidth="1"/>
    <col min="16" max="16" width="28.140625" style="0" customWidth="1"/>
    <col min="17" max="17" width="23.2812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AMBIENTAL!A5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73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AMBIENTAL!A9</f>
        <v>PLAN DE DESARROLLO: TIERRA DE PROGRESO</v>
      </c>
      <c r="B9" s="270"/>
      <c r="C9" s="270"/>
      <c r="D9" s="270"/>
      <c r="E9" s="270"/>
      <c r="F9" s="270"/>
      <c r="G9" t="s">
        <v>21</v>
      </c>
      <c r="I9" s="77" t="str">
        <f>AMBIENTAL!I9</f>
        <v>ENERO  DE 2012 </v>
      </c>
      <c r="P9" t="str">
        <f>A25</f>
        <v>ING. NESTOR JOSE CABALLERO HERRERA</v>
      </c>
    </row>
    <row r="11" ht="13.5" thickBot="1"/>
    <row r="12" spans="1:17" ht="19.5" customHeight="1">
      <c r="A12" s="1" t="s">
        <v>74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9.5" customHeight="1">
      <c r="A13" s="4" t="s">
        <v>173</v>
      </c>
      <c r="B13" s="5"/>
      <c r="C13" s="5"/>
      <c r="D13" s="5"/>
      <c r="E13" s="5"/>
      <c r="F13" s="6"/>
      <c r="G13" s="271"/>
      <c r="H13" s="272"/>
      <c r="I13" s="272"/>
      <c r="J13" s="272"/>
      <c r="K13" s="272"/>
      <c r="L13" s="272"/>
      <c r="M13" s="272"/>
      <c r="N13" s="272"/>
      <c r="O13" s="273"/>
      <c r="P13" s="277"/>
      <c r="Q13" s="278"/>
    </row>
    <row r="14" spans="1:17" ht="13.5" thickBot="1">
      <c r="A14" s="260" t="s">
        <v>68</v>
      </c>
      <c r="B14" s="261"/>
      <c r="C14" s="261"/>
      <c r="D14" s="261"/>
      <c r="E14" s="261"/>
      <c r="F14" s="262"/>
      <c r="G14" s="274"/>
      <c r="H14" s="275"/>
      <c r="I14" s="275"/>
      <c r="J14" s="275"/>
      <c r="K14" s="275"/>
      <c r="L14" s="275"/>
      <c r="M14" s="275"/>
      <c r="N14" s="275"/>
      <c r="O14" s="276"/>
      <c r="P14" s="277"/>
      <c r="Q14" s="278"/>
    </row>
    <row r="15" spans="1:17" ht="13.5" thickBot="1">
      <c r="A15" s="100" t="s">
        <v>69</v>
      </c>
      <c r="B15" s="22"/>
      <c r="P15" s="279"/>
      <c r="Q15" s="280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86.25" thickBot="1">
      <c r="A18" s="11" t="s">
        <v>8</v>
      </c>
      <c r="B18" s="17" t="s">
        <v>10</v>
      </c>
      <c r="C18" s="18" t="s">
        <v>31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26.25" thickBot="1">
      <c r="A19" s="60">
        <v>1</v>
      </c>
      <c r="B19" s="108" t="s">
        <v>174</v>
      </c>
      <c r="C19" s="41">
        <v>1</v>
      </c>
      <c r="D19" s="174">
        <v>0</v>
      </c>
      <c r="E19" s="176">
        <f>(100*D19/C19)/100</f>
        <v>0</v>
      </c>
      <c r="F19" s="177">
        <v>0</v>
      </c>
      <c r="G19" s="65">
        <v>2000000</v>
      </c>
      <c r="H19" s="216"/>
      <c r="I19" s="51"/>
      <c r="J19" s="51"/>
      <c r="K19" s="51"/>
      <c r="L19" s="51"/>
      <c r="M19" s="51"/>
      <c r="N19" s="117">
        <f>G19</f>
        <v>2000000</v>
      </c>
      <c r="O19" s="117"/>
      <c r="P19" s="124" t="s">
        <v>30</v>
      </c>
      <c r="Q19" s="118"/>
    </row>
    <row r="20" spans="1:17" ht="20.25" customHeight="1" thickBot="1">
      <c r="A20" s="113"/>
      <c r="B20" s="114" t="s">
        <v>19</v>
      </c>
      <c r="C20" s="113"/>
      <c r="D20" s="113"/>
      <c r="E20" s="113"/>
      <c r="F20" s="177">
        <v>0</v>
      </c>
      <c r="G20" s="115">
        <f>SUM(G19:G19)</f>
        <v>2000000</v>
      </c>
      <c r="H20" s="219">
        <f>SUM(H19:H19)</f>
        <v>0</v>
      </c>
      <c r="I20" s="113"/>
      <c r="J20" s="113"/>
      <c r="K20" s="113"/>
      <c r="L20" s="113"/>
      <c r="M20" s="113"/>
      <c r="N20" s="116">
        <f>SUM(N19:N19)</f>
        <v>2000000</v>
      </c>
      <c r="O20" s="193"/>
      <c r="P20" s="113"/>
      <c r="Q20" s="113"/>
    </row>
    <row r="21" spans="6:7" ht="12.75">
      <c r="F21" s="35"/>
      <c r="G21" s="220"/>
    </row>
    <row r="23" spans="1:6" ht="12.75">
      <c r="A23" t="s">
        <v>35</v>
      </c>
      <c r="D23" s="222"/>
      <c r="E23" t="s">
        <v>103</v>
      </c>
      <c r="F23" t="s">
        <v>104</v>
      </c>
    </row>
    <row r="24" spans="1:12" ht="37.5" customHeight="1" thickBot="1">
      <c r="A24" s="78"/>
      <c r="B24" s="78"/>
      <c r="H24" s="85"/>
      <c r="I24" s="85"/>
      <c r="J24" s="85"/>
      <c r="K24" s="85"/>
      <c r="L24" s="85"/>
    </row>
    <row r="25" spans="1:12" ht="12.75">
      <c r="A25" s="100" t="s">
        <v>105</v>
      </c>
      <c r="H25" s="85"/>
      <c r="I25" s="85"/>
      <c r="J25" s="85"/>
      <c r="K25" s="85"/>
      <c r="L25" s="85"/>
    </row>
    <row r="26" ht="12.75">
      <c r="A26" t="s">
        <v>106</v>
      </c>
    </row>
    <row r="32" spans="5:7" ht="12.75">
      <c r="E32" s="86"/>
      <c r="F32" s="86"/>
      <c r="G32" s="86"/>
    </row>
  </sheetData>
  <sheetProtection/>
  <mergeCells count="17">
    <mergeCell ref="A4:Q4"/>
    <mergeCell ref="A5:Q5"/>
    <mergeCell ref="P6:Q6"/>
    <mergeCell ref="A7:F7"/>
    <mergeCell ref="P7:Q7"/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</mergeCells>
  <printOptions horizontalCentered="1" verticalCentered="1"/>
  <pageMargins left="0.1968503937007874" right="0.35433070866141736" top="0.1968503937007874" bottom="0.1968503937007874" header="0" footer="0"/>
  <pageSetup horizontalDpi="300" verticalDpi="300" orientation="landscape" scale="5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Normal="75" zoomScaleSheetLayoutView="100" zoomScalePageLayoutView="0" workbookViewId="0" topLeftCell="A1">
      <selection activeCell="A9" sqref="A9:F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3.7109375" style="0" customWidth="1"/>
    <col min="4" max="4" width="12.00390625" style="0" customWidth="1"/>
    <col min="5" max="5" width="13.421875" style="0" customWidth="1"/>
    <col min="6" max="6" width="17.8515625" style="0" customWidth="1"/>
    <col min="7" max="7" width="15.00390625" style="0" customWidth="1"/>
    <col min="8" max="12" width="7.7109375" style="0" customWidth="1"/>
    <col min="13" max="13" width="14.28125" style="0" bestFit="1" customWidth="1"/>
    <col min="14" max="14" width="17.7109375" style="0" customWidth="1"/>
    <col min="15" max="15" width="16.421875" style="0" bestFit="1" customWidth="1"/>
    <col min="16" max="16" width="24.28125" style="0" customWidth="1"/>
    <col min="17" max="17" width="21.57421875" style="0" customWidth="1"/>
  </cols>
  <sheetData>
    <row r="4" spans="1:17" ht="19.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ht="19.5" customHeight="1" thickBot="1">
      <c r="A5" s="264" t="str">
        <f>AGROPECUARIO!A5:Q5</f>
        <v>COMPONENTE DE EFICACIA - PLAN DE ACCIÓN - AÑO 2012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6:17" ht="13.5" thickBot="1">
      <c r="P6" s="265" t="s">
        <v>1</v>
      </c>
      <c r="Q6" s="266"/>
    </row>
    <row r="7" spans="1:17" ht="19.5" customHeight="1">
      <c r="A7" s="267" t="s">
        <v>23</v>
      </c>
      <c r="B7" s="267"/>
      <c r="C7" s="267"/>
      <c r="D7" s="267"/>
      <c r="E7" s="267"/>
      <c r="F7" s="267"/>
      <c r="P7" s="268" t="s">
        <v>70</v>
      </c>
      <c r="Q7" s="269"/>
    </row>
    <row r="8" spans="1:17" ht="19.5" customHeight="1">
      <c r="A8" s="267" t="s">
        <v>107</v>
      </c>
      <c r="B8" s="270"/>
      <c r="C8" s="270"/>
      <c r="D8" s="270"/>
      <c r="E8" s="270"/>
      <c r="F8" s="270"/>
      <c r="P8" s="270" t="s">
        <v>2</v>
      </c>
      <c r="Q8" s="270"/>
    </row>
    <row r="9" spans="1:16" ht="19.5" customHeight="1">
      <c r="A9" s="267" t="str">
        <f>AGROPECUARIO!A9:F9</f>
        <v>PLAN DE DESARROLLO: TIERRA DE PROGRESO</v>
      </c>
      <c r="B9" s="270"/>
      <c r="C9" s="270"/>
      <c r="D9" s="270"/>
      <c r="E9" s="270"/>
      <c r="F9" s="270"/>
      <c r="G9" t="s">
        <v>21</v>
      </c>
      <c r="I9" s="77" t="str">
        <f>AGROPECUARIO!I9</f>
        <v>ENERO  DE 2012 </v>
      </c>
      <c r="P9" t="str">
        <f>'PREVENCION Y ATENCION DE DESAST'!A32</f>
        <v>ING. NESTOR JOSE CABALLERO HERRERA</v>
      </c>
    </row>
    <row r="11" ht="13.5" thickBot="1"/>
    <row r="12" spans="1:17" ht="19.5" customHeight="1">
      <c r="A12" s="1" t="s">
        <v>66</v>
      </c>
      <c r="B12" s="2"/>
      <c r="C12" s="2"/>
      <c r="D12" s="2"/>
      <c r="E12" s="2"/>
      <c r="F12" s="3"/>
      <c r="G12" s="246" t="s">
        <v>3</v>
      </c>
      <c r="H12" s="247"/>
      <c r="I12" s="247"/>
      <c r="J12" s="247"/>
      <c r="K12" s="247"/>
      <c r="L12" s="247"/>
      <c r="M12" s="247"/>
      <c r="N12" s="247"/>
      <c r="O12" s="248"/>
      <c r="P12" s="246" t="s">
        <v>4</v>
      </c>
      <c r="Q12" s="248"/>
    </row>
    <row r="13" spans="1:17" ht="15.75" customHeight="1">
      <c r="A13" s="4" t="s">
        <v>64</v>
      </c>
      <c r="B13" s="5"/>
      <c r="C13" s="5"/>
      <c r="D13" s="5"/>
      <c r="E13" s="5"/>
      <c r="F13" s="6"/>
      <c r="G13" s="289" t="s">
        <v>100</v>
      </c>
      <c r="H13" s="290"/>
      <c r="I13" s="290"/>
      <c r="J13" s="290"/>
      <c r="K13" s="290"/>
      <c r="L13" s="290"/>
      <c r="M13" s="290"/>
      <c r="N13" s="290"/>
      <c r="O13" s="291"/>
      <c r="P13" s="281"/>
      <c r="Q13" s="282"/>
    </row>
    <row r="14" spans="1:17" ht="24" customHeight="1">
      <c r="A14" s="286" t="s">
        <v>65</v>
      </c>
      <c r="B14" s="287"/>
      <c r="C14" s="287"/>
      <c r="D14" s="287"/>
      <c r="E14" s="287"/>
      <c r="F14" s="288"/>
      <c r="G14" s="289"/>
      <c r="H14" s="290"/>
      <c r="I14" s="290"/>
      <c r="J14" s="290"/>
      <c r="K14" s="290"/>
      <c r="L14" s="290"/>
      <c r="M14" s="290"/>
      <c r="N14" s="290"/>
      <c r="O14" s="291"/>
      <c r="P14" s="283"/>
      <c r="Q14" s="282"/>
    </row>
    <row r="15" spans="1:6" ht="15.75" customHeight="1" thickBot="1">
      <c r="A15" s="261" t="s">
        <v>43</v>
      </c>
      <c r="B15" s="261"/>
      <c r="C15" s="261"/>
      <c r="D15" s="261"/>
      <c r="E15" s="261"/>
      <c r="F15" s="261"/>
    </row>
    <row r="16" spans="1:17" ht="19.5" customHeight="1">
      <c r="A16" s="238" t="s">
        <v>9</v>
      </c>
      <c r="B16" s="239"/>
      <c r="C16" s="239"/>
      <c r="D16" s="239"/>
      <c r="E16" s="239"/>
      <c r="F16" s="240"/>
      <c r="G16" s="238" t="s">
        <v>5</v>
      </c>
      <c r="H16" s="239"/>
      <c r="I16" s="239"/>
      <c r="J16" s="239"/>
      <c r="K16" s="239"/>
      <c r="L16" s="239"/>
      <c r="M16" s="239"/>
      <c r="N16" s="239"/>
      <c r="O16" s="240"/>
      <c r="P16" s="241" t="s">
        <v>6</v>
      </c>
      <c r="Q16" s="240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42"/>
      <c r="Q17" s="243"/>
    </row>
    <row r="18" spans="1:17" ht="98.25" customHeight="1" thickBot="1">
      <c r="A18" s="11" t="s">
        <v>8</v>
      </c>
      <c r="B18" s="17" t="s">
        <v>10</v>
      </c>
      <c r="C18" s="18" t="s">
        <v>11</v>
      </c>
      <c r="D18" s="18" t="s">
        <v>25</v>
      </c>
      <c r="E18" s="13" t="s">
        <v>26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27</v>
      </c>
      <c r="L18" s="20" t="s">
        <v>28</v>
      </c>
      <c r="M18" s="20" t="s">
        <v>16</v>
      </c>
      <c r="N18" s="20" t="s">
        <v>17</v>
      </c>
      <c r="O18" s="21" t="s">
        <v>18</v>
      </c>
      <c r="P18" s="242"/>
      <c r="Q18" s="243"/>
    </row>
    <row r="19" spans="1:17" ht="13.5" thickBot="1">
      <c r="A19" s="60">
        <v>1</v>
      </c>
      <c r="B19" s="107" t="s">
        <v>176</v>
      </c>
      <c r="C19" s="41">
        <v>100</v>
      </c>
      <c r="D19" s="174">
        <v>0</v>
      </c>
      <c r="E19" s="176">
        <f>(100*D19/C19)/100</f>
        <v>0</v>
      </c>
      <c r="F19" s="177">
        <v>0</v>
      </c>
      <c r="G19" s="65">
        <v>10000000</v>
      </c>
      <c r="H19" s="51"/>
      <c r="I19" s="51"/>
      <c r="J19" s="51"/>
      <c r="K19" s="51"/>
      <c r="L19" s="51"/>
      <c r="M19" s="51"/>
      <c r="N19" s="117">
        <f>SUM(G19:M19)</f>
        <v>10000000</v>
      </c>
      <c r="O19" s="117"/>
      <c r="P19" s="225" t="s">
        <v>161</v>
      </c>
      <c r="Q19" s="118"/>
    </row>
    <row r="20" spans="1:17" ht="26.25" thickBot="1">
      <c r="A20" s="60">
        <v>2</v>
      </c>
      <c r="B20" s="107" t="s">
        <v>177</v>
      </c>
      <c r="C20" s="41">
        <v>100</v>
      </c>
      <c r="D20" s="174">
        <v>0</v>
      </c>
      <c r="E20" s="176">
        <f aca="true" t="shared" si="0" ref="E20:E28">(100*D20/C20)/100</f>
        <v>0</v>
      </c>
      <c r="F20" s="177">
        <v>0</v>
      </c>
      <c r="G20" s="65">
        <v>5000000</v>
      </c>
      <c r="H20" s="51"/>
      <c r="I20" s="51"/>
      <c r="J20" s="51"/>
      <c r="K20" s="51"/>
      <c r="L20" s="51"/>
      <c r="M20" s="216">
        <v>14262000</v>
      </c>
      <c r="N20" s="117">
        <f aca="true" t="shared" si="1" ref="N20:N28">SUM(G20:M20)</f>
        <v>19262000</v>
      </c>
      <c r="O20" s="117"/>
      <c r="P20" s="225" t="s">
        <v>161</v>
      </c>
      <c r="Q20" s="118"/>
    </row>
    <row r="21" spans="1:17" ht="51.75" thickBot="1">
      <c r="A21" s="60">
        <v>3</v>
      </c>
      <c r="B21" s="107" t="s">
        <v>178</v>
      </c>
      <c r="C21" s="41">
        <v>100</v>
      </c>
      <c r="D21" s="174">
        <v>0</v>
      </c>
      <c r="E21" s="176">
        <f t="shared" si="0"/>
        <v>0</v>
      </c>
      <c r="F21" s="177">
        <v>0</v>
      </c>
      <c r="G21" s="65">
        <v>10000000</v>
      </c>
      <c r="H21" s="51"/>
      <c r="I21" s="51"/>
      <c r="J21" s="51"/>
      <c r="K21" s="51"/>
      <c r="L21" s="51"/>
      <c r="M21" s="51"/>
      <c r="N21" s="117">
        <f t="shared" si="1"/>
        <v>10000000</v>
      </c>
      <c r="O21" s="117"/>
      <c r="P21" s="225" t="s">
        <v>161</v>
      </c>
      <c r="Q21" s="118"/>
    </row>
    <row r="22" spans="1:17" ht="51.75" thickBot="1">
      <c r="A22" s="60">
        <v>4</v>
      </c>
      <c r="B22" s="107" t="s">
        <v>179</v>
      </c>
      <c r="C22" s="41">
        <v>100</v>
      </c>
      <c r="D22" s="174">
        <v>0</v>
      </c>
      <c r="E22" s="176">
        <f t="shared" si="0"/>
        <v>0</v>
      </c>
      <c r="F22" s="177">
        <v>0</v>
      </c>
      <c r="G22" s="65">
        <v>10000000</v>
      </c>
      <c r="H22" s="51"/>
      <c r="I22" s="51"/>
      <c r="J22" s="51"/>
      <c r="K22" s="51"/>
      <c r="L22" s="51"/>
      <c r="M22" s="51"/>
      <c r="N22" s="117">
        <f t="shared" si="1"/>
        <v>10000000</v>
      </c>
      <c r="O22" s="117"/>
      <c r="P22" s="225" t="s">
        <v>161</v>
      </c>
      <c r="Q22" s="118"/>
    </row>
    <row r="23" spans="1:17" ht="13.5" thickBot="1">
      <c r="A23" s="60">
        <v>5</v>
      </c>
      <c r="B23" s="107" t="s">
        <v>78</v>
      </c>
      <c r="C23" s="41">
        <v>100</v>
      </c>
      <c r="D23" s="174">
        <v>0</v>
      </c>
      <c r="E23" s="176">
        <f t="shared" si="0"/>
        <v>0</v>
      </c>
      <c r="F23" s="177">
        <v>0</v>
      </c>
      <c r="G23" s="65">
        <v>5000000</v>
      </c>
      <c r="H23" s="51"/>
      <c r="I23" s="51"/>
      <c r="J23" s="51"/>
      <c r="K23" s="51"/>
      <c r="L23" s="51"/>
      <c r="M23" s="51"/>
      <c r="N23" s="117">
        <f t="shared" si="1"/>
        <v>5000000</v>
      </c>
      <c r="O23" s="117"/>
      <c r="P23" s="225" t="s">
        <v>161</v>
      </c>
      <c r="Q23" s="118"/>
    </row>
    <row r="24" spans="1:17" ht="46.5" customHeight="1" thickBot="1">
      <c r="A24" s="60">
        <v>6</v>
      </c>
      <c r="B24" s="107" t="s">
        <v>180</v>
      </c>
      <c r="C24" s="41">
        <v>100</v>
      </c>
      <c r="D24" s="174">
        <v>0</v>
      </c>
      <c r="E24" s="176">
        <f t="shared" si="0"/>
        <v>0</v>
      </c>
      <c r="F24" s="177">
        <v>0</v>
      </c>
      <c r="G24" s="65">
        <v>10000000</v>
      </c>
      <c r="H24" s="51"/>
      <c r="I24" s="51"/>
      <c r="J24" s="51"/>
      <c r="K24" s="51"/>
      <c r="L24" s="51"/>
      <c r="M24" s="51"/>
      <c r="N24" s="117">
        <f t="shared" si="1"/>
        <v>10000000</v>
      </c>
      <c r="O24" s="117"/>
      <c r="P24" s="225" t="s">
        <v>161</v>
      </c>
      <c r="Q24" s="118"/>
    </row>
    <row r="25" spans="1:17" ht="46.5" customHeight="1" thickBot="1">
      <c r="A25" s="60">
        <v>7</v>
      </c>
      <c r="B25" s="107" t="s">
        <v>181</v>
      </c>
      <c r="C25" s="41">
        <v>100</v>
      </c>
      <c r="D25" s="174">
        <v>0</v>
      </c>
      <c r="E25" s="176">
        <f t="shared" si="0"/>
        <v>0</v>
      </c>
      <c r="F25" s="177">
        <v>0</v>
      </c>
      <c r="G25" s="65">
        <v>32000000</v>
      </c>
      <c r="H25" s="51"/>
      <c r="I25" s="51"/>
      <c r="J25" s="51"/>
      <c r="K25" s="51"/>
      <c r="L25" s="51"/>
      <c r="M25" s="51"/>
      <c r="N25" s="117">
        <f t="shared" si="1"/>
        <v>32000000</v>
      </c>
      <c r="O25" s="117"/>
      <c r="P25" s="225" t="s">
        <v>161</v>
      </c>
      <c r="Q25" s="118"/>
    </row>
    <row r="26" spans="1:17" ht="26.25" thickBot="1">
      <c r="A26" s="60">
        <v>8</v>
      </c>
      <c r="B26" s="107" t="s">
        <v>182</v>
      </c>
      <c r="C26" s="41">
        <v>100</v>
      </c>
      <c r="D26" s="174">
        <v>0</v>
      </c>
      <c r="E26" s="176">
        <f t="shared" si="0"/>
        <v>0</v>
      </c>
      <c r="F26" s="177">
        <v>0</v>
      </c>
      <c r="G26" s="65">
        <v>21000000</v>
      </c>
      <c r="H26" s="51"/>
      <c r="I26" s="51"/>
      <c r="J26" s="51"/>
      <c r="K26" s="51"/>
      <c r="L26" s="51"/>
      <c r="M26" s="51"/>
      <c r="N26" s="117">
        <f t="shared" si="1"/>
        <v>21000000</v>
      </c>
      <c r="O26" s="117"/>
      <c r="P26" s="225" t="s">
        <v>161</v>
      </c>
      <c r="Q26" s="118"/>
    </row>
    <row r="27" spans="1:17" ht="26.25" thickBot="1">
      <c r="A27" s="60">
        <v>9</v>
      </c>
      <c r="B27" s="107" t="s">
        <v>79</v>
      </c>
      <c r="C27" s="41">
        <v>100</v>
      </c>
      <c r="D27" s="174">
        <v>0</v>
      </c>
      <c r="E27" s="176">
        <f t="shared" si="0"/>
        <v>0</v>
      </c>
      <c r="F27" s="177">
        <v>0</v>
      </c>
      <c r="G27" s="65">
        <v>20000010</v>
      </c>
      <c r="H27" s="51"/>
      <c r="I27" s="51"/>
      <c r="J27" s="51"/>
      <c r="K27" s="51"/>
      <c r="L27" s="51"/>
      <c r="M27" s="51"/>
      <c r="N27" s="117">
        <f t="shared" si="1"/>
        <v>20000010</v>
      </c>
      <c r="O27" s="117"/>
      <c r="P27" s="225" t="s">
        <v>161</v>
      </c>
      <c r="Q27" s="118"/>
    </row>
    <row r="28" spans="1:17" ht="25.5">
      <c r="A28" s="60">
        <v>10</v>
      </c>
      <c r="B28" s="107" t="s">
        <v>183</v>
      </c>
      <c r="C28" s="41">
        <v>100</v>
      </c>
      <c r="D28" s="174">
        <v>0</v>
      </c>
      <c r="E28" s="176">
        <f t="shared" si="0"/>
        <v>0</v>
      </c>
      <c r="F28" s="177">
        <v>0</v>
      </c>
      <c r="G28" s="65">
        <v>15000000</v>
      </c>
      <c r="H28" s="51"/>
      <c r="I28" s="51"/>
      <c r="J28" s="51"/>
      <c r="K28" s="51"/>
      <c r="L28" s="51"/>
      <c r="M28" s="51"/>
      <c r="N28" s="117">
        <f t="shared" si="1"/>
        <v>15000000</v>
      </c>
      <c r="O28" s="117"/>
      <c r="P28" s="225" t="s">
        <v>161</v>
      </c>
      <c r="Q28" s="118"/>
    </row>
    <row r="29" spans="1:17" ht="18.75" customHeight="1" thickBot="1">
      <c r="A29" s="79"/>
      <c r="B29" s="126" t="s">
        <v>19</v>
      </c>
      <c r="C29" s="127"/>
      <c r="D29" s="127"/>
      <c r="E29" s="127"/>
      <c r="F29" s="191">
        <v>0</v>
      </c>
      <c r="G29" s="211">
        <f>SUM(G19:G28)</f>
        <v>138000010</v>
      </c>
      <c r="H29" s="128"/>
      <c r="I29" s="128"/>
      <c r="J29" s="128"/>
      <c r="K29" s="128"/>
      <c r="L29" s="128"/>
      <c r="M29" s="226">
        <f>SUM(M20:M28)</f>
        <v>14262000</v>
      </c>
      <c r="N29" s="129">
        <f>SUM(N19:N28)</f>
        <v>152262010</v>
      </c>
      <c r="O29" s="129"/>
      <c r="P29" s="113"/>
      <c r="Q29" s="113"/>
    </row>
    <row r="32" spans="1:8" ht="12.75">
      <c r="A32" t="s">
        <v>35</v>
      </c>
      <c r="G32" t="s">
        <v>103</v>
      </c>
      <c r="H32" t="s">
        <v>104</v>
      </c>
    </row>
    <row r="33" spans="8:13" ht="13.5" thickBot="1">
      <c r="H33" s="85"/>
      <c r="I33" s="85"/>
      <c r="J33" s="85"/>
      <c r="K33" s="85"/>
      <c r="L33" s="85"/>
      <c r="M33" s="85"/>
    </row>
    <row r="34" spans="1:13" ht="12.75">
      <c r="A34" s="83" t="str">
        <f>P9</f>
        <v>ING. NESTOR JOSE CABALLERO HERRERA</v>
      </c>
      <c r="B34" s="83"/>
      <c r="H34" s="85"/>
      <c r="I34" s="85"/>
      <c r="J34" s="85"/>
      <c r="K34" s="85"/>
      <c r="L34" s="85"/>
      <c r="M34" s="85"/>
    </row>
    <row r="35" ht="12.75">
      <c r="A35" t="s">
        <v>34</v>
      </c>
    </row>
  </sheetData>
  <sheetProtection/>
  <mergeCells count="18">
    <mergeCell ref="A4:Q4"/>
    <mergeCell ref="A5:Q5"/>
    <mergeCell ref="A7:F7"/>
    <mergeCell ref="A8:F8"/>
    <mergeCell ref="A9:F9"/>
    <mergeCell ref="P7:Q7"/>
    <mergeCell ref="P6:Q6"/>
    <mergeCell ref="P8:Q8"/>
    <mergeCell ref="G12:O12"/>
    <mergeCell ref="P12:Q12"/>
    <mergeCell ref="A16:F16"/>
    <mergeCell ref="G16:O16"/>
    <mergeCell ref="P16:P18"/>
    <mergeCell ref="Q16:Q18"/>
    <mergeCell ref="A14:F14"/>
    <mergeCell ref="G13:O14"/>
    <mergeCell ref="P13:Q14"/>
    <mergeCell ref="A15:F15"/>
  </mergeCells>
  <printOptions horizontalCentered="1" verticalCentered="1"/>
  <pageMargins left="0.1968503937007874" right="0.35433070866141736" top="0.2755905511811024" bottom="0.1968503937007874" header="0" footer="0"/>
  <pageSetup horizontalDpi="300" verticalDpi="300" orientation="landscape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 Cundinamarca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nohosala</cp:lastModifiedBy>
  <cp:lastPrinted>2011-12-29T23:39:08Z</cp:lastPrinted>
  <dcterms:created xsi:type="dcterms:W3CDTF">2005-01-05T14:33:37Z</dcterms:created>
  <dcterms:modified xsi:type="dcterms:W3CDTF">2012-09-15T18:55:27Z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1897817936</vt:i4>
  </property>
  <property fmtid="{D5CDD505-2E9C-101B-9397-08002B2CF9AE}" pid="3" name="_EmailSubject">
    <vt:lpwstr>FORMATO PLAN ACCIÓN 2005.xls</vt:lpwstr>
  </property>
  <property fmtid="{D5CDD505-2E9C-101B-9397-08002B2CF9AE}" pid="4" name="_AuthorEmail">
    <vt:lpwstr>DMSUAREZ@cundinamarca.gov.co</vt:lpwstr>
  </property>
  <property fmtid="{D5CDD505-2E9C-101B-9397-08002B2CF9AE}" pid="5" name="_AuthorEmailDisplayName">
    <vt:lpwstr>MIREYA SUAREZ ARMERO</vt:lpwstr>
  </property>
  <property fmtid="{D5CDD505-2E9C-101B-9397-08002B2CF9AE}" pid="6" name="_ReviewingToolsShownOnce">
    <vt:lpwstr/>
  </property>
</Properties>
</file>