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35" windowWidth="12120" windowHeight="8805" tabRatio="905" firstSheet="2" activeTab="6"/>
  </bookViews>
  <sheets>
    <sheet name="calidad y emprendimiento" sheetId="1" r:id="rId1"/>
    <sheet name="al tablero" sheetId="2" r:id="rId2"/>
    <sheet name="Mi escuela moderna" sheetId="3" r:id="rId3"/>
    <sheet name="formacion para el trabajo" sheetId="4" r:id="rId4"/>
    <sheet name="alianzas para el campo" sheetId="5" r:id="rId5"/>
    <sheet name="cultura de la legalidad" sheetId="6" r:id="rId6"/>
    <sheet name="pereira digital" sheetId="7" r:id="rId7"/>
    <sheet name="conciencia verde" sheetId="8" r:id="rId8"/>
    <sheet name="Infantes y Adole" sheetId="9" r:id="rId9"/>
    <sheet name="migrac. sin exc" sheetId="10" r:id="rId10"/>
  </sheets>
  <externalReferences>
    <externalReference r:id="rId13"/>
  </externalReferences>
  <definedNames/>
  <calcPr fullCalcOnLoad="1"/>
</workbook>
</file>

<file path=xl/comments1.xml><?xml version="1.0" encoding="utf-8"?>
<comments xmlns="http://schemas.openxmlformats.org/spreadsheetml/2006/main">
  <authors>
    <author>mcontreras</author>
    <author>lmeza</author>
    <author>garango</author>
    <author> </author>
    <author>Microsoft Corporation</author>
    <author>lmmeza</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S13" authorId="1">
      <text>
        <r>
          <rPr>
            <b/>
            <sz val="8"/>
            <rFont val="Tahoma"/>
            <family val="2"/>
          </rPr>
          <t>lmeza:</t>
        </r>
        <r>
          <rPr>
            <sz val="8"/>
            <rFont val="Tahoma"/>
            <family val="2"/>
          </rPr>
          <t xml:space="preserve">
los 53,375,585 corresponde una parte a adiciones y lo restante esta sin programar</t>
        </r>
      </text>
    </comment>
    <comment ref="B20" authorId="0">
      <text>
        <r>
          <rPr>
            <b/>
            <sz val="8"/>
            <rFont val="Tahoma"/>
            <family val="2"/>
          </rPr>
          <t>Techos presupuestales asignados, distribuirlos en los proyectos (SGP de la vigencia)</t>
        </r>
        <r>
          <rPr>
            <sz val="8"/>
            <rFont val="Tahoma"/>
            <family val="2"/>
          </rPr>
          <t xml:space="preserve">
</t>
        </r>
      </text>
    </comment>
    <comment ref="C20" authorId="0">
      <text>
        <r>
          <rPr>
            <b/>
            <sz val="8"/>
            <rFont val="Tahoma"/>
            <family val="2"/>
          </rPr>
          <t xml:space="preserve">Techos presupuestales asignados, distribuirlos en los proyectos
</t>
        </r>
        <r>
          <rPr>
            <sz val="8"/>
            <rFont val="Tahoma"/>
            <family val="2"/>
          </rPr>
          <t xml:space="preserve">
</t>
        </r>
      </text>
    </comment>
    <comment ref="D20" authorId="0">
      <text>
        <r>
          <rPr>
            <b/>
            <sz val="8"/>
            <rFont val="Tahoma"/>
            <family val="2"/>
          </rPr>
          <t>Techos presupuestales asignados, distribuirlos en los proyectos</t>
        </r>
        <r>
          <rPr>
            <sz val="8"/>
            <rFont val="Tahoma"/>
            <family val="2"/>
          </rPr>
          <t xml:space="preserve">
</t>
        </r>
      </text>
    </comment>
    <comment ref="E20" authorId="0">
      <text>
        <r>
          <rPr>
            <b/>
            <sz val="8"/>
            <rFont val="Tahoma"/>
            <family val="2"/>
          </rPr>
          <t>Techos presupuestales asignados, distribuirlos en los proyectos</t>
        </r>
      </text>
    </comment>
    <comment ref="F20" authorId="0">
      <text>
        <r>
          <rPr>
            <b/>
            <sz val="8"/>
            <rFont val="Tahoma"/>
            <family val="2"/>
          </rPr>
          <t>Incluir los recursos  externos del presupuesto municipal que se obtendrán por cooperación, recursos de la nación, etc.</t>
        </r>
      </text>
    </comment>
    <comment ref="A23" authorId="0">
      <text>
        <r>
          <rPr>
            <b/>
            <sz val="8"/>
            <rFont val="Tahoma"/>
            <family val="2"/>
          </rPr>
          <t>Que le apuntaran al cumplimiento del subprograma</t>
        </r>
        <r>
          <rPr>
            <sz val="8"/>
            <rFont val="Tahoma"/>
            <family val="2"/>
          </rPr>
          <t xml:space="preserve">
</t>
        </r>
      </text>
    </comment>
    <comment ref="D23" authorId="2">
      <text>
        <r>
          <rPr>
            <b/>
            <sz val="8"/>
            <rFont val="Tahoma"/>
            <family val="2"/>
          </rPr>
          <t>relacionar el número de la meta del subprograma del plan de desarrollo a la cual le apunta la meta del proyecto.</t>
        </r>
        <r>
          <rPr>
            <sz val="8"/>
            <rFont val="Tahoma"/>
            <family val="2"/>
          </rPr>
          <t xml:space="preserve">
</t>
        </r>
      </text>
    </comment>
    <comment ref="E23" authorId="0">
      <text>
        <r>
          <rPr>
            <sz val="8"/>
            <rFont val="Tahoma"/>
            <family val="2"/>
          </rPr>
          <t xml:space="preserve">Según la meta formulada, incorporar en cantidad, lo planeado para 2.008
</t>
        </r>
      </text>
    </comment>
    <comment ref="F23" authorId="0">
      <text>
        <r>
          <rPr>
            <b/>
            <sz val="8"/>
            <rFont val="Tahoma"/>
            <family val="2"/>
          </rPr>
          <t>Es la importancia de la meta dentro del Proyecto. La sumatoria de ponderación debe ser 100%</t>
        </r>
        <r>
          <rPr>
            <sz val="8"/>
            <rFont val="Tahoma"/>
            <family val="2"/>
          </rPr>
          <t xml:space="preserve">
</t>
        </r>
      </text>
    </comment>
    <comment ref="G23" authorId="0">
      <text>
        <r>
          <rPr>
            <b/>
            <sz val="8"/>
            <rFont val="Tahoma"/>
            <family val="2"/>
          </rPr>
          <t>Establecer los recursos necesarios para el cumplimiento de la meta.</t>
        </r>
        <r>
          <rPr>
            <sz val="8"/>
            <rFont val="Tahoma"/>
            <family val="2"/>
          </rPr>
          <t xml:space="preserve">
</t>
        </r>
      </text>
    </comment>
    <comment ref="H23" authorId="0">
      <text>
        <r>
          <rPr>
            <b/>
            <sz val="8"/>
            <rFont val="Tahoma"/>
            <family val="2"/>
          </rPr>
          <t>mcontreras:</t>
        </r>
        <r>
          <rPr>
            <sz val="8"/>
            <rFont val="Tahoma"/>
            <family val="2"/>
          </rPr>
          <t xml:space="preserve">
logro según la misma unidad planeada</t>
        </r>
      </text>
    </comment>
    <comment ref="I23" authorId="0">
      <text>
        <r>
          <rPr>
            <b/>
            <sz val="8"/>
            <rFont val="Tahoma"/>
            <family val="2"/>
          </rPr>
          <t>mcontreras:</t>
        </r>
        <r>
          <rPr>
            <sz val="8"/>
            <rFont val="Tahoma"/>
            <family val="2"/>
          </rPr>
          <t xml:space="preserve">
recursos necesarios 
recursos necesarios para alcanzar el logro de la meta</t>
        </r>
      </text>
    </comment>
    <comment ref="A27" authorId="3">
      <text>
        <r>
          <rPr>
            <b/>
            <sz val="8"/>
            <rFont val="Tahoma"/>
            <family val="2"/>
          </rPr>
          <t>OJO: $205.546.380 DEBEMOS DESTINARLOS PARA ADECUACION Y MANTENIMIENTO (OJO EXISTE INVENTARIO DE LAS NECESIDADES DE LOS EE?????)
PENDIENTE $20 MILLONES PARA HANS DREWS.
OJO: TRANSFERENCIA POR 10 MILLONES BATERIAS SANITARIAS Y MANTENIMIENTO PARA CERRITOS
OJO: DIDACTICA CONSTITUCIONAL CIVICA Y DEMOCRATICA POR $ 15 MILL Y TALLERES DE EMPRENDIMIENTO (GUIA 21 MEN - LEY 1014 DE 2006) COMPETENCIAS LABORALES $15 MILL</t>
        </r>
      </text>
    </comment>
    <comment ref="B21" authorId="3">
      <text>
        <r>
          <rPr>
            <b/>
            <sz val="8"/>
            <rFont val="Tahoma"/>
            <family val="2"/>
          </rPr>
          <t>FONDO 224</t>
        </r>
      </text>
    </comment>
    <comment ref="G27" authorId="4">
      <text>
        <r>
          <rPr>
            <b/>
            <sz val="8"/>
            <rFont val="Tahoma"/>
            <family val="2"/>
          </rPr>
          <t>Microsoft Corporation:</t>
        </r>
        <r>
          <rPr>
            <sz val="8"/>
            <rFont val="Tahoma"/>
            <family val="2"/>
          </rPr>
          <t xml:space="preserve">
101 19998000-30000000
818  100000000 TRANSFERENCIAS</t>
        </r>
      </text>
    </comment>
    <comment ref="G26" authorId="5">
      <text>
        <r>
          <rPr>
            <b/>
            <sz val="8"/>
            <rFont val="Tahoma"/>
            <family val="0"/>
          </rPr>
          <t>lmmeza:</t>
        </r>
        <r>
          <rPr>
            <sz val="8"/>
            <rFont val="Tahoma"/>
            <family val="0"/>
          </rPr>
          <t xml:space="preserve">
20.000.000 NO ESTAN PROGRAMADOS CON RECURSOS PROPIOS Y 20.000.000 CON SGP SIN PROGRAMAR</t>
        </r>
      </text>
    </comment>
    <comment ref="G24" authorId="5">
      <text>
        <r>
          <rPr>
            <b/>
            <sz val="8"/>
            <rFont val="Tahoma"/>
            <family val="2"/>
          </rPr>
          <t>lmmeza:</t>
        </r>
        <r>
          <rPr>
            <sz val="8"/>
            <rFont val="Tahoma"/>
            <family val="2"/>
          </rPr>
          <t xml:space="preserve">
UNIV. COOPERATIVA</t>
        </r>
      </text>
    </comment>
  </commentList>
</comments>
</file>

<file path=xl/comments2.xml><?xml version="1.0" encoding="utf-8"?>
<comments xmlns="http://schemas.openxmlformats.org/spreadsheetml/2006/main">
  <authors>
    <author>mcontreras</author>
    <author>garango</author>
    <author>ambuitrago</author>
    <author>Microsoft Corporation</author>
    <author>lmmeza</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9" authorId="0">
      <text>
        <r>
          <rPr>
            <b/>
            <sz val="8"/>
            <rFont val="Tahoma"/>
            <family val="2"/>
          </rPr>
          <t>Techos presupuestales asignados, distribuirlos en los proyectos (SGP de la vigencia)</t>
        </r>
        <r>
          <rPr>
            <sz val="8"/>
            <rFont val="Tahoma"/>
            <family val="2"/>
          </rPr>
          <t xml:space="preserve">
</t>
        </r>
      </text>
    </comment>
    <comment ref="C19" authorId="0">
      <text>
        <r>
          <rPr>
            <b/>
            <sz val="8"/>
            <rFont val="Tahoma"/>
            <family val="2"/>
          </rPr>
          <t xml:space="preserve">Techos presupuestales asignados, distribuirlos en los proyectos
</t>
        </r>
        <r>
          <rPr>
            <sz val="8"/>
            <rFont val="Tahoma"/>
            <family val="2"/>
          </rPr>
          <t xml:space="preserve">
</t>
        </r>
      </text>
    </comment>
    <comment ref="D19" authorId="0">
      <text>
        <r>
          <rPr>
            <b/>
            <sz val="8"/>
            <rFont val="Tahoma"/>
            <family val="2"/>
          </rPr>
          <t>Techos presupuestales asignados, distribuirlos en los proyectos</t>
        </r>
        <r>
          <rPr>
            <sz val="8"/>
            <rFont val="Tahoma"/>
            <family val="2"/>
          </rPr>
          <t xml:space="preserve">
</t>
        </r>
      </text>
    </comment>
    <comment ref="E19" authorId="0">
      <text>
        <r>
          <rPr>
            <b/>
            <sz val="8"/>
            <rFont val="Tahoma"/>
            <family val="2"/>
          </rPr>
          <t>Techos presupuestales asignados, distribuirlos en los proyectos</t>
        </r>
      </text>
    </comment>
    <comment ref="F19" authorId="0">
      <text>
        <r>
          <rPr>
            <b/>
            <sz val="8"/>
            <rFont val="Tahoma"/>
            <family val="2"/>
          </rPr>
          <t>Incluir los recursos  externos del presupuesto municipal que se obtendrán por cooperación, recursos de la nación, etc.</t>
        </r>
      </text>
    </comment>
    <comment ref="A22" authorId="0">
      <text>
        <r>
          <rPr>
            <b/>
            <sz val="8"/>
            <rFont val="Tahoma"/>
            <family val="2"/>
          </rPr>
          <t>Que le apuntaran al cumplimiento del subprograma</t>
        </r>
        <r>
          <rPr>
            <sz val="8"/>
            <rFont val="Tahoma"/>
            <family val="2"/>
          </rPr>
          <t xml:space="preserve">
</t>
        </r>
      </text>
    </comment>
    <comment ref="D22" authorId="1">
      <text>
        <r>
          <rPr>
            <b/>
            <sz val="8"/>
            <rFont val="Tahoma"/>
            <family val="2"/>
          </rPr>
          <t>relacionar el número de la meta del subprograma del plan de desarrollo a la cual le apunta la meta del proyecto.</t>
        </r>
        <r>
          <rPr>
            <sz val="8"/>
            <rFont val="Tahoma"/>
            <family val="2"/>
          </rPr>
          <t xml:space="preserve">
</t>
        </r>
      </text>
    </comment>
    <comment ref="E22" authorId="0">
      <text>
        <r>
          <rPr>
            <sz val="8"/>
            <rFont val="Tahoma"/>
            <family val="2"/>
          </rPr>
          <t xml:space="preserve">Según la meta formulada, incorporar en cantidad, lo planeado para 2.008
</t>
        </r>
      </text>
    </comment>
    <comment ref="F22" authorId="0">
      <text>
        <r>
          <rPr>
            <b/>
            <sz val="8"/>
            <rFont val="Tahoma"/>
            <family val="2"/>
          </rPr>
          <t>Es la importancia de la meta dentro del Proyecto. La sumatoria de ponderación debe ser 100%</t>
        </r>
        <r>
          <rPr>
            <sz val="8"/>
            <rFont val="Tahoma"/>
            <family val="2"/>
          </rPr>
          <t xml:space="preserve">
</t>
        </r>
      </text>
    </comment>
    <comment ref="G22" authorId="0">
      <text>
        <r>
          <rPr>
            <b/>
            <sz val="8"/>
            <rFont val="Tahoma"/>
            <family val="2"/>
          </rPr>
          <t>Establecer los recursos necesarios para el cumplimiento de la meta.</t>
        </r>
        <r>
          <rPr>
            <sz val="8"/>
            <rFont val="Tahoma"/>
            <family val="2"/>
          </rPr>
          <t xml:space="preserve">
</t>
        </r>
      </text>
    </comment>
    <comment ref="H22" authorId="0">
      <text>
        <r>
          <rPr>
            <b/>
            <sz val="8"/>
            <rFont val="Tahoma"/>
            <family val="2"/>
          </rPr>
          <t>mcontreras:</t>
        </r>
        <r>
          <rPr>
            <sz val="8"/>
            <rFont val="Tahoma"/>
            <family val="2"/>
          </rPr>
          <t xml:space="preserve">
logro según la misma unidad planeada</t>
        </r>
      </text>
    </comment>
    <comment ref="I22" authorId="0">
      <text>
        <r>
          <rPr>
            <b/>
            <sz val="8"/>
            <rFont val="Tahoma"/>
            <family val="2"/>
          </rPr>
          <t>mcontreras:</t>
        </r>
        <r>
          <rPr>
            <sz val="8"/>
            <rFont val="Tahoma"/>
            <family val="2"/>
          </rPr>
          <t xml:space="preserve">
recursos necesarios 
recursos necesarios para alcanzar el logro de la meta</t>
        </r>
      </text>
    </comment>
    <comment ref="I28" authorId="2">
      <text>
        <r>
          <rPr>
            <b/>
            <sz val="8"/>
            <rFont val="Tahoma"/>
            <family val="2"/>
          </rPr>
          <t>ambuitrago:</t>
        </r>
        <r>
          <rPr>
            <sz val="8"/>
            <rFont val="Tahoma"/>
            <family val="2"/>
          </rPr>
          <t xml:space="preserve">
TRAMITE: 
1. LEGIS RENOVACION SUSCRIPCION A LAS PUBLICACIONES DE LEGIS POR VALOR DE $7,185,000
2. RENOVACION 6600 LICENCIAS QUE SE POSEEN ACTUALMENTE DEL SOFTWARE ANTIVIRUS KASPERKY $150,000,000</t>
        </r>
      </text>
    </comment>
    <comment ref="A50" authorId="3">
      <text>
        <r>
          <rPr>
            <b/>
            <sz val="8"/>
            <rFont val="Tahoma"/>
            <family val="2"/>
          </rPr>
          <t>Microsoft Corporation:</t>
        </r>
        <r>
          <rPr>
            <sz val="8"/>
            <rFont val="Tahoma"/>
            <family val="2"/>
          </rPr>
          <t xml:space="preserve">
89472000   224
64000000   818
</t>
        </r>
      </text>
    </comment>
    <comment ref="G29" authorId="3">
      <text>
        <r>
          <rPr>
            <b/>
            <sz val="8"/>
            <rFont val="Tahoma"/>
            <family val="2"/>
          </rPr>
          <t>Microsoft Corporation:</t>
        </r>
        <r>
          <rPr>
            <sz val="8"/>
            <rFont val="Tahoma"/>
            <family val="2"/>
          </rPr>
          <t xml:space="preserve">
99740000 CINDES
190000000  HARVARD
1224007000  LESTONNAC
INCLUI NEE
</t>
        </r>
      </text>
    </comment>
    <comment ref="G26" authorId="3">
      <text>
        <r>
          <rPr>
            <b/>
            <sz val="8"/>
            <rFont val="Tahoma"/>
            <family val="2"/>
          </rPr>
          <t>Microsoft Corporation:</t>
        </r>
        <r>
          <rPr>
            <sz val="8"/>
            <rFont val="Tahoma"/>
            <family val="2"/>
          </rPr>
          <t xml:space="preserve">
2,675,647,287 REC.PROPIOS
2,243,974,000 SGP
</t>
        </r>
      </text>
    </comment>
    <comment ref="G28" authorId="3">
      <text>
        <r>
          <rPr>
            <b/>
            <sz val="8"/>
            <rFont val="Tahoma"/>
            <family val="2"/>
          </rPr>
          <t>Microsoft Corporation:</t>
        </r>
        <r>
          <rPr>
            <sz val="8"/>
            <rFont val="Tahoma"/>
            <family val="2"/>
          </rPr>
          <t xml:space="preserve">
INCLUI UN CONTRATO DE TRANSPORTE POR  6,296,400
Y EL RESTO ES EL 101, INCLUI  109,219,548 SIN PROGRAMAR
</t>
        </r>
      </text>
    </comment>
    <comment ref="G24" authorId="3">
      <text>
        <r>
          <rPr>
            <b/>
            <sz val="8"/>
            <rFont val="Tahoma"/>
            <family val="2"/>
          </rPr>
          <t>Microsoft Corporation:</t>
        </r>
        <r>
          <rPr>
            <sz val="8"/>
            <rFont val="Tahoma"/>
            <family val="2"/>
          </rPr>
          <t xml:space="preserve">
LOS 191542350 ESTAN SIN PROGRAMR
Y TAMBIEN 5174902
</t>
        </r>
      </text>
    </comment>
    <comment ref="A23" authorId="4">
      <text>
        <r>
          <rPr>
            <b/>
            <sz val="8"/>
            <rFont val="Tahoma"/>
            <family val="2"/>
          </rPr>
          <t>lmmeza:</t>
        </r>
        <r>
          <rPr>
            <sz val="8"/>
            <rFont val="Tahoma"/>
            <family val="2"/>
          </rPr>
          <t xml:space="preserve">
5790 CONTRATOS
800 OTRO CONTRATO</t>
        </r>
      </text>
    </comment>
    <comment ref="A29" authorId="4">
      <text>
        <r>
          <rPr>
            <b/>
            <sz val="8"/>
            <rFont val="Tahoma"/>
            <family val="2"/>
          </rPr>
          <t>lmmeza:</t>
        </r>
        <r>
          <rPr>
            <sz val="8"/>
            <rFont val="Tahoma"/>
            <family val="2"/>
          </rPr>
          <t xml:space="preserve">
1000 LESTONNAC
1200 HARVARD
105  CINDES</t>
        </r>
      </text>
    </comment>
  </commentList>
</comments>
</file>

<file path=xl/comments3.xml><?xml version="1.0" encoding="utf-8"?>
<comments xmlns="http://schemas.openxmlformats.org/spreadsheetml/2006/main">
  <authors>
    <author>mcontreras</author>
    <author>garango</author>
    <author>ambuitrago</author>
    <author> </author>
    <author>rlvelasquez</author>
    <author>Microsoft Corporation</author>
    <author>lmmeza</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21" authorId="0">
      <text>
        <r>
          <rPr>
            <b/>
            <sz val="8"/>
            <rFont val="Tahoma"/>
            <family val="2"/>
          </rPr>
          <t>Techos presupuestales asignados, distribuirlos en los proyectos (SGP de la vigencia)</t>
        </r>
        <r>
          <rPr>
            <sz val="8"/>
            <rFont val="Tahoma"/>
            <family val="2"/>
          </rPr>
          <t xml:space="preserve">
</t>
        </r>
      </text>
    </comment>
    <comment ref="C21" authorId="0">
      <text>
        <r>
          <rPr>
            <b/>
            <sz val="8"/>
            <rFont val="Tahoma"/>
            <family val="2"/>
          </rPr>
          <t xml:space="preserve">Techos presupuestales asignados, distribuirlos en los proyectos
</t>
        </r>
        <r>
          <rPr>
            <sz val="8"/>
            <rFont val="Tahoma"/>
            <family val="2"/>
          </rPr>
          <t xml:space="preserve">
</t>
        </r>
      </text>
    </comment>
    <comment ref="D21" authorId="0">
      <text>
        <r>
          <rPr>
            <b/>
            <sz val="8"/>
            <rFont val="Tahoma"/>
            <family val="2"/>
          </rPr>
          <t>Techos presupuestales asignados, distribuirlos en los proyectos</t>
        </r>
        <r>
          <rPr>
            <sz val="8"/>
            <rFont val="Tahoma"/>
            <family val="2"/>
          </rPr>
          <t xml:space="preserve">
</t>
        </r>
      </text>
    </comment>
    <comment ref="E21" authorId="0">
      <text>
        <r>
          <rPr>
            <b/>
            <sz val="8"/>
            <rFont val="Tahoma"/>
            <family val="2"/>
          </rPr>
          <t>Techos presupuestales asignados, distribuirlos en los proyectos</t>
        </r>
      </text>
    </comment>
    <comment ref="F21" authorId="0">
      <text>
        <r>
          <rPr>
            <b/>
            <sz val="8"/>
            <rFont val="Tahoma"/>
            <family val="2"/>
          </rPr>
          <t>Incluir los recursos  externos del presupuesto municipal que se obtendrán por cooperación, recursos de la nación, etc.</t>
        </r>
      </text>
    </comment>
    <comment ref="A24" authorId="0">
      <text>
        <r>
          <rPr>
            <b/>
            <sz val="8"/>
            <rFont val="Tahoma"/>
            <family val="2"/>
          </rPr>
          <t>Que le apuntaran al cumplimiento del subprograma</t>
        </r>
        <r>
          <rPr>
            <sz val="8"/>
            <rFont val="Tahoma"/>
            <family val="2"/>
          </rPr>
          <t xml:space="preserve">
</t>
        </r>
      </text>
    </comment>
    <comment ref="D24" authorId="1">
      <text>
        <r>
          <rPr>
            <b/>
            <sz val="8"/>
            <rFont val="Tahoma"/>
            <family val="2"/>
          </rPr>
          <t>relacionar el número de la meta del subprograma del plan de desarrollo a la cual le apunta la meta del proyecto.</t>
        </r>
        <r>
          <rPr>
            <sz val="8"/>
            <rFont val="Tahoma"/>
            <family val="2"/>
          </rPr>
          <t xml:space="preserve">
</t>
        </r>
      </text>
    </comment>
    <comment ref="E24" authorId="0">
      <text>
        <r>
          <rPr>
            <sz val="8"/>
            <rFont val="Tahoma"/>
            <family val="2"/>
          </rPr>
          <t xml:space="preserve">Según la meta formulada, incorporar en cantidad, lo planeado para 2.008
</t>
        </r>
      </text>
    </comment>
    <comment ref="F24" authorId="0">
      <text>
        <r>
          <rPr>
            <b/>
            <sz val="8"/>
            <rFont val="Tahoma"/>
            <family val="2"/>
          </rPr>
          <t>Es la importancia de la meta dentro del Proyecto. La sumatoria de ponderación debe ser 100%</t>
        </r>
        <r>
          <rPr>
            <sz val="8"/>
            <rFont val="Tahoma"/>
            <family val="2"/>
          </rPr>
          <t xml:space="preserve">
</t>
        </r>
      </text>
    </comment>
    <comment ref="G24" authorId="0">
      <text>
        <r>
          <rPr>
            <b/>
            <sz val="8"/>
            <rFont val="Tahoma"/>
            <family val="2"/>
          </rPr>
          <t>Establecer los recursos necesarios para el cumplimiento de la meta.</t>
        </r>
        <r>
          <rPr>
            <sz val="8"/>
            <rFont val="Tahoma"/>
            <family val="2"/>
          </rPr>
          <t xml:space="preserve">
</t>
        </r>
      </text>
    </comment>
    <comment ref="H24" authorId="0">
      <text>
        <r>
          <rPr>
            <b/>
            <sz val="8"/>
            <rFont val="Tahoma"/>
            <family val="2"/>
          </rPr>
          <t>mcontreras:</t>
        </r>
        <r>
          <rPr>
            <sz val="8"/>
            <rFont val="Tahoma"/>
            <family val="2"/>
          </rPr>
          <t xml:space="preserve">
logro según la misma unidad planeada</t>
        </r>
      </text>
    </comment>
    <comment ref="I24" authorId="0">
      <text>
        <r>
          <rPr>
            <b/>
            <sz val="8"/>
            <rFont val="Tahoma"/>
            <family val="2"/>
          </rPr>
          <t>mcontreras:</t>
        </r>
        <r>
          <rPr>
            <sz val="8"/>
            <rFont val="Tahoma"/>
            <family val="2"/>
          </rPr>
          <t xml:space="preserve">
recursos necesarios 
recursos necesarios para alcanzar el logro de la meta</t>
        </r>
      </text>
    </comment>
    <comment ref="I27" authorId="2">
      <text>
        <r>
          <rPr>
            <b/>
            <sz val="8"/>
            <rFont val="Tahoma"/>
            <family val="2"/>
          </rPr>
          <t>ambuitrago:</t>
        </r>
        <r>
          <rPr>
            <sz val="8"/>
            <rFont val="Tahoma"/>
            <family val="2"/>
          </rPr>
          <t xml:space="preserve">
TRAMITE BILINGUISMO POR VALOR DE $129,880,000</t>
        </r>
      </text>
    </comment>
    <comment ref="A25" authorId="3">
      <text>
        <r>
          <rPr>
            <b/>
            <sz val="8"/>
            <rFont val="Tahoma"/>
            <family val="2"/>
          </rPr>
          <t>OJO: $20 MILLONES PARA CAPACITACION EN MECI A LOS DIRECTIVOS Y RECTORES. UTP</t>
        </r>
      </text>
    </comment>
    <comment ref="G28" authorId="4">
      <text>
        <r>
          <rPr>
            <b/>
            <sz val="8"/>
            <rFont val="Tahoma"/>
            <family val="2"/>
          </rPr>
          <t>rlvelasquez:</t>
        </r>
        <r>
          <rPr>
            <sz val="8"/>
            <rFont val="Tahoma"/>
            <family val="2"/>
          </rPr>
          <t xml:space="preserve">
Rp</t>
        </r>
      </text>
    </comment>
    <comment ref="G25" authorId="4">
      <text>
        <r>
          <rPr>
            <b/>
            <sz val="8"/>
            <rFont val="Tahoma"/>
            <family val="2"/>
          </rPr>
          <t>rlvelasquez:</t>
        </r>
        <r>
          <rPr>
            <sz val="8"/>
            <rFont val="Tahoma"/>
            <family val="2"/>
          </rPr>
          <t xml:space="preserve">
9,566,000 SIN PROGRAMAR
se incluy  30.000.000 de la utp  capacitac. En meci</t>
        </r>
      </text>
    </comment>
    <comment ref="D35" authorId="5">
      <text>
        <r>
          <rPr>
            <b/>
            <sz val="8"/>
            <rFont val="Tahoma"/>
            <family val="2"/>
          </rPr>
          <t>Microsoft Corporation:</t>
        </r>
        <r>
          <rPr>
            <sz val="8"/>
            <rFont val="Tahoma"/>
            <family val="2"/>
          </rPr>
          <t xml:space="preserve">
600000 FUNDACION DE LIDERES
30000000
</t>
        </r>
      </text>
    </comment>
    <comment ref="D40" authorId="5">
      <text>
        <r>
          <rPr>
            <b/>
            <sz val="8"/>
            <rFont val="Tahoma"/>
            <family val="2"/>
          </rPr>
          <t>Microsoft Corporation:</t>
        </r>
        <r>
          <rPr>
            <sz val="8"/>
            <rFont val="Tahoma"/>
            <family val="2"/>
          </rPr>
          <t xml:space="preserve">
UNIVERSIDAD LIBRE</t>
        </r>
      </text>
    </comment>
    <comment ref="B47" authorId="5">
      <text>
        <r>
          <rPr>
            <b/>
            <sz val="8"/>
            <rFont val="Tahoma"/>
            <family val="2"/>
          </rPr>
          <t>Microsoft Corporation:</t>
        </r>
        <r>
          <rPr>
            <sz val="8"/>
            <rFont val="Tahoma"/>
            <family val="2"/>
          </rPr>
          <t xml:space="preserve">
SOLO HAY PROGRAMADO 234579000
</t>
        </r>
      </text>
    </comment>
    <comment ref="G26" authorId="6">
      <text>
        <r>
          <rPr>
            <b/>
            <sz val="8"/>
            <rFont val="Tahoma"/>
            <family val="2"/>
          </rPr>
          <t>lmmeza:</t>
        </r>
        <r>
          <rPr>
            <sz val="8"/>
            <rFont val="Tahoma"/>
            <family val="2"/>
          </rPr>
          <t xml:space="preserve">
40.600.000  RP (30.000.000  de  los 40.600.000 no salio contrato porque no apunto a la meta  era escuela barrio)
40.120.000 SGP SIN PROGRAMAR
15.000.000 sin programar con SGP</t>
        </r>
      </text>
    </comment>
    <comment ref="B35" authorId="6">
      <text>
        <r>
          <rPr>
            <b/>
            <sz val="8"/>
            <rFont val="Tahoma"/>
            <family val="2"/>
          </rPr>
          <t>lmmeza:</t>
        </r>
        <r>
          <rPr>
            <sz val="8"/>
            <rFont val="Tahoma"/>
            <family val="2"/>
          </rPr>
          <t xml:space="preserve">
600000 FUNDACION RED DE LIDERES AFECTIVOS
30,000,000 UTP
10000000 CAPAC. EN COMPETENCIAS
30,000,000 CAPAC. EN ACTORES DE LA COMUNIDAD (no salio esta en reestructuracion del objeto)  600,000  van en foro educativo</t>
        </r>
      </text>
    </comment>
    <comment ref="D34" authorId="6">
      <text>
        <r>
          <rPr>
            <b/>
            <sz val="8"/>
            <rFont val="Tahoma"/>
            <family val="2"/>
          </rPr>
          <t>lmmeza:</t>
        </r>
        <r>
          <rPr>
            <sz val="8"/>
            <rFont val="Tahoma"/>
            <family val="2"/>
          </rPr>
          <t xml:space="preserve">
se incluyo 30.000.000 de la UTP</t>
        </r>
      </text>
    </comment>
    <comment ref="G29" authorId="6">
      <text>
        <r>
          <rPr>
            <b/>
            <sz val="8"/>
            <rFont val="Tahoma"/>
            <family val="2"/>
          </rPr>
          <t>lmmeza:</t>
        </r>
        <r>
          <rPr>
            <sz val="8"/>
            <rFont val="Tahoma"/>
            <family val="2"/>
          </rPr>
          <t xml:space="preserve">
600000 son de  fundacion red de lideres afectivos</t>
        </r>
      </text>
    </comment>
  </commentList>
</comments>
</file>

<file path=xl/comments4.xml><?xml version="1.0" encoding="utf-8"?>
<comments xmlns="http://schemas.openxmlformats.org/spreadsheetml/2006/main">
  <authors>
    <author>mcontreras</author>
    <author>garango</author>
    <author> </author>
    <author>ambuitrago</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8" authorId="0">
      <text>
        <r>
          <rPr>
            <b/>
            <sz val="8"/>
            <rFont val="Tahoma"/>
            <family val="2"/>
          </rPr>
          <t>Techos presupuestales asignados, distribuirlos en los proyectos (SGP de la vigencia)</t>
        </r>
        <r>
          <rPr>
            <sz val="8"/>
            <rFont val="Tahoma"/>
            <family val="2"/>
          </rPr>
          <t xml:space="preserve">
</t>
        </r>
      </text>
    </comment>
    <comment ref="C18" authorId="0">
      <text>
        <r>
          <rPr>
            <b/>
            <sz val="8"/>
            <rFont val="Tahoma"/>
            <family val="2"/>
          </rPr>
          <t xml:space="preserve">Techos presupuestales asignados, distribuirlos en los proyectos
</t>
        </r>
        <r>
          <rPr>
            <sz val="8"/>
            <rFont val="Tahoma"/>
            <family val="2"/>
          </rPr>
          <t xml:space="preserve">
</t>
        </r>
      </text>
    </comment>
    <comment ref="D18" authorId="0">
      <text>
        <r>
          <rPr>
            <b/>
            <sz val="8"/>
            <rFont val="Tahoma"/>
            <family val="2"/>
          </rPr>
          <t>Techos presupuestales asignados, distribuirlos en los proyectos</t>
        </r>
        <r>
          <rPr>
            <sz val="8"/>
            <rFont val="Tahoma"/>
            <family val="2"/>
          </rPr>
          <t xml:space="preserve">
</t>
        </r>
      </text>
    </comment>
    <comment ref="E18" authorId="0">
      <text>
        <r>
          <rPr>
            <b/>
            <sz val="8"/>
            <rFont val="Tahoma"/>
            <family val="2"/>
          </rPr>
          <t>Techos presupuestales asignados, distribuirlos en los proyectos</t>
        </r>
      </text>
    </comment>
    <comment ref="F18" authorId="0">
      <text>
        <r>
          <rPr>
            <b/>
            <sz val="8"/>
            <rFont val="Tahoma"/>
            <family val="2"/>
          </rPr>
          <t>Incluir los recursos  externos del presupuesto municipal que se obtendrán por cooperación, recursos de la nación, etc.</t>
        </r>
      </text>
    </comment>
    <comment ref="A21" authorId="0">
      <text>
        <r>
          <rPr>
            <b/>
            <sz val="8"/>
            <rFont val="Tahoma"/>
            <family val="2"/>
          </rPr>
          <t>Que le apuntaran al cumplimiento del subprograma</t>
        </r>
        <r>
          <rPr>
            <sz val="8"/>
            <rFont val="Tahoma"/>
            <family val="2"/>
          </rPr>
          <t xml:space="preserve">
</t>
        </r>
      </text>
    </comment>
    <comment ref="D21" authorId="1">
      <text>
        <r>
          <rPr>
            <b/>
            <sz val="8"/>
            <rFont val="Tahoma"/>
            <family val="2"/>
          </rPr>
          <t>relacionar el número de la meta del subprograma del plan de desarrollo a la cual le apunta la meta del proyecto.</t>
        </r>
        <r>
          <rPr>
            <sz val="8"/>
            <rFont val="Tahoma"/>
            <family val="2"/>
          </rPr>
          <t xml:space="preserve">
</t>
        </r>
      </text>
    </comment>
    <comment ref="E21" authorId="0">
      <text>
        <r>
          <rPr>
            <sz val="8"/>
            <rFont val="Tahoma"/>
            <family val="2"/>
          </rPr>
          <t xml:space="preserve">Según la meta formulada, incorporar en cantidad, lo planeado para 2.008
</t>
        </r>
      </text>
    </comment>
    <comment ref="F21" authorId="0">
      <text>
        <r>
          <rPr>
            <b/>
            <sz val="8"/>
            <rFont val="Tahoma"/>
            <family val="2"/>
          </rPr>
          <t>Es la importancia de la meta dentro del Proyecto. La sumatoria de ponderación debe ser 100%</t>
        </r>
        <r>
          <rPr>
            <sz val="8"/>
            <rFont val="Tahoma"/>
            <family val="2"/>
          </rPr>
          <t xml:space="preserve">
</t>
        </r>
      </text>
    </comment>
    <comment ref="G21" authorId="0">
      <text>
        <r>
          <rPr>
            <b/>
            <sz val="8"/>
            <rFont val="Tahoma"/>
            <family val="2"/>
          </rPr>
          <t>Establecer los recursos necesarios para el cumplimiento de la meta.</t>
        </r>
        <r>
          <rPr>
            <sz val="8"/>
            <rFont val="Tahoma"/>
            <family val="2"/>
          </rPr>
          <t xml:space="preserve">
</t>
        </r>
      </text>
    </comment>
    <comment ref="H21" authorId="0">
      <text>
        <r>
          <rPr>
            <b/>
            <sz val="8"/>
            <rFont val="Tahoma"/>
            <family val="2"/>
          </rPr>
          <t>mcontreras:</t>
        </r>
        <r>
          <rPr>
            <sz val="8"/>
            <rFont val="Tahoma"/>
            <family val="2"/>
          </rPr>
          <t xml:space="preserve">
logro según la misma unidad planeada</t>
        </r>
      </text>
    </comment>
    <comment ref="I21" authorId="0">
      <text>
        <r>
          <rPr>
            <b/>
            <sz val="8"/>
            <rFont val="Tahoma"/>
            <family val="2"/>
          </rPr>
          <t>mcontreras:</t>
        </r>
        <r>
          <rPr>
            <sz val="8"/>
            <rFont val="Tahoma"/>
            <family val="2"/>
          </rPr>
          <t xml:space="preserve">
recursos necesarios 
recursos necesarios para alcanzar el logro de la meta</t>
        </r>
      </text>
    </comment>
    <comment ref="A23" authorId="2">
      <text>
        <r>
          <rPr>
            <b/>
            <sz val="8"/>
            <rFont val="Tahoma"/>
            <family val="2"/>
          </rPr>
          <t xml:space="preserve"> :</t>
        </r>
        <r>
          <rPr>
            <sz val="8"/>
            <rFont val="Tahoma"/>
            <family val="2"/>
          </rPr>
          <t xml:space="preserve">
60 MILLONES AQUILINO
10 PARALOS OTROS 4</t>
        </r>
      </text>
    </comment>
    <comment ref="I22" authorId="3">
      <text>
        <r>
          <rPr>
            <b/>
            <sz val="8"/>
            <rFont val="Tahoma"/>
            <family val="2"/>
          </rPr>
          <t>ambuitrago:</t>
        </r>
        <r>
          <rPr>
            <sz val="8"/>
            <rFont val="Tahoma"/>
            <family val="2"/>
          </rPr>
          <t xml:space="preserve">
TRAMITE POR VALOR DE $84,887,069 -             330 EGRESADOS DE EST EDU. EN PROGR ORDINARIOS</t>
        </r>
      </text>
    </comment>
    <comment ref="I23" authorId="3">
      <text>
        <r>
          <rPr>
            <b/>
            <sz val="8"/>
            <rFont val="Tahoma"/>
            <family val="2"/>
          </rPr>
          <t>ambuitrago:</t>
        </r>
        <r>
          <rPr>
            <sz val="8"/>
            <rFont val="Tahoma"/>
            <family val="2"/>
          </rPr>
          <t xml:space="preserve">
TRAMITE PROGRAMA FORMACION PARA EL TRABAJO DE:
AQUILINO BEDOYA $20MILL
RODRIGO ARENAS  $20 MILL
HANS DREWS $20 MILL</t>
        </r>
      </text>
    </comment>
  </commentList>
</comments>
</file>

<file path=xl/comments5.xml><?xml version="1.0" encoding="utf-8"?>
<comments xmlns="http://schemas.openxmlformats.org/spreadsheetml/2006/main">
  <authors>
    <author>mcontreras</author>
    <author>garango</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8" authorId="0">
      <text>
        <r>
          <rPr>
            <b/>
            <sz val="8"/>
            <rFont val="Tahoma"/>
            <family val="2"/>
          </rPr>
          <t>Techos presupuestales asignados, distribuirlos en los proyectos (SGP de la vigencia)</t>
        </r>
        <r>
          <rPr>
            <sz val="8"/>
            <rFont val="Tahoma"/>
            <family val="2"/>
          </rPr>
          <t xml:space="preserve">
</t>
        </r>
      </text>
    </comment>
    <comment ref="C18" authorId="0">
      <text>
        <r>
          <rPr>
            <b/>
            <sz val="8"/>
            <rFont val="Tahoma"/>
            <family val="2"/>
          </rPr>
          <t xml:space="preserve">Techos presupuestales asignados, distribuirlos en los proyectos
</t>
        </r>
        <r>
          <rPr>
            <sz val="8"/>
            <rFont val="Tahoma"/>
            <family val="2"/>
          </rPr>
          <t xml:space="preserve">
</t>
        </r>
      </text>
    </comment>
    <comment ref="D18" authorId="0">
      <text>
        <r>
          <rPr>
            <b/>
            <sz val="8"/>
            <rFont val="Tahoma"/>
            <family val="2"/>
          </rPr>
          <t>Techos presupuestales asignados, distribuirlos en los proyectos</t>
        </r>
        <r>
          <rPr>
            <sz val="8"/>
            <rFont val="Tahoma"/>
            <family val="2"/>
          </rPr>
          <t xml:space="preserve">
</t>
        </r>
      </text>
    </comment>
    <comment ref="E18" authorId="0">
      <text>
        <r>
          <rPr>
            <b/>
            <sz val="8"/>
            <rFont val="Tahoma"/>
            <family val="2"/>
          </rPr>
          <t>Techos presupuestales asignados, distribuirlos en los proyectos</t>
        </r>
      </text>
    </comment>
    <comment ref="F18" authorId="0">
      <text>
        <r>
          <rPr>
            <b/>
            <sz val="8"/>
            <rFont val="Tahoma"/>
            <family val="2"/>
          </rPr>
          <t>Incluir los recursos  externos del presupuesto municipal que se obtendrán por cooperación, recursos de la nación, etc.</t>
        </r>
      </text>
    </comment>
    <comment ref="A21" authorId="0">
      <text>
        <r>
          <rPr>
            <b/>
            <sz val="8"/>
            <rFont val="Tahoma"/>
            <family val="2"/>
          </rPr>
          <t>Que le apuntaran al cumplimiento del subprograma</t>
        </r>
        <r>
          <rPr>
            <sz val="8"/>
            <rFont val="Tahoma"/>
            <family val="2"/>
          </rPr>
          <t xml:space="preserve">
</t>
        </r>
      </text>
    </comment>
    <comment ref="D21" authorId="1">
      <text>
        <r>
          <rPr>
            <b/>
            <sz val="8"/>
            <rFont val="Tahoma"/>
            <family val="2"/>
          </rPr>
          <t>relacionar el número de la meta del subprograma del plan de desarrollo a la cual le apunta la meta del proyecto.</t>
        </r>
        <r>
          <rPr>
            <sz val="8"/>
            <rFont val="Tahoma"/>
            <family val="2"/>
          </rPr>
          <t xml:space="preserve">
</t>
        </r>
      </text>
    </comment>
    <comment ref="E21" authorId="0">
      <text>
        <r>
          <rPr>
            <sz val="8"/>
            <rFont val="Tahoma"/>
            <family val="2"/>
          </rPr>
          <t xml:space="preserve">Según la meta formulada, incorporar en cantidad, lo planeado para 2.008
</t>
        </r>
      </text>
    </comment>
    <comment ref="F21" authorId="0">
      <text>
        <r>
          <rPr>
            <b/>
            <sz val="8"/>
            <rFont val="Tahoma"/>
            <family val="2"/>
          </rPr>
          <t>Es la importancia de la meta dentro del Proyecto. La sumatoria de ponderación debe ser 100%</t>
        </r>
        <r>
          <rPr>
            <sz val="8"/>
            <rFont val="Tahoma"/>
            <family val="2"/>
          </rPr>
          <t xml:space="preserve">
</t>
        </r>
      </text>
    </comment>
    <comment ref="G21" authorId="0">
      <text>
        <r>
          <rPr>
            <b/>
            <sz val="8"/>
            <rFont val="Tahoma"/>
            <family val="2"/>
          </rPr>
          <t>Establecer los recursos necesarios para el cumplimiento de la meta.</t>
        </r>
        <r>
          <rPr>
            <sz val="8"/>
            <rFont val="Tahoma"/>
            <family val="2"/>
          </rPr>
          <t xml:space="preserve">
</t>
        </r>
      </text>
    </comment>
    <comment ref="H21" authorId="0">
      <text>
        <r>
          <rPr>
            <b/>
            <sz val="8"/>
            <rFont val="Tahoma"/>
            <family val="2"/>
          </rPr>
          <t>mcontreras:</t>
        </r>
        <r>
          <rPr>
            <sz val="8"/>
            <rFont val="Tahoma"/>
            <family val="2"/>
          </rPr>
          <t xml:space="preserve">
logro según la misma unidad planeada</t>
        </r>
      </text>
    </comment>
    <comment ref="I21" authorId="0">
      <text>
        <r>
          <rPr>
            <b/>
            <sz val="8"/>
            <rFont val="Tahoma"/>
            <family val="2"/>
          </rPr>
          <t>mcontreras:</t>
        </r>
        <r>
          <rPr>
            <sz val="8"/>
            <rFont val="Tahoma"/>
            <family val="2"/>
          </rPr>
          <t xml:space="preserve">
recursos necesarios 
recursos necesarios para alcanzar el logro de la meta</t>
        </r>
      </text>
    </comment>
  </commentList>
</comments>
</file>

<file path=xl/comments6.xml><?xml version="1.0" encoding="utf-8"?>
<comments xmlns="http://schemas.openxmlformats.org/spreadsheetml/2006/main">
  <authors>
    <author>mcontreras</author>
    <author>garango</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8" authorId="0">
      <text>
        <r>
          <rPr>
            <b/>
            <sz val="8"/>
            <rFont val="Tahoma"/>
            <family val="2"/>
          </rPr>
          <t>Techos presupuestales asignados, distribuirlos en los proyectos (SGP de la vigencia)</t>
        </r>
        <r>
          <rPr>
            <sz val="8"/>
            <rFont val="Tahoma"/>
            <family val="2"/>
          </rPr>
          <t xml:space="preserve">
</t>
        </r>
      </text>
    </comment>
    <comment ref="C18" authorId="0">
      <text>
        <r>
          <rPr>
            <b/>
            <sz val="8"/>
            <rFont val="Tahoma"/>
            <family val="2"/>
          </rPr>
          <t xml:space="preserve">Techos presupuestales asignados, distribuirlos en los proyectos
</t>
        </r>
        <r>
          <rPr>
            <sz val="8"/>
            <rFont val="Tahoma"/>
            <family val="2"/>
          </rPr>
          <t xml:space="preserve">
</t>
        </r>
      </text>
    </comment>
    <comment ref="D18" authorId="0">
      <text>
        <r>
          <rPr>
            <b/>
            <sz val="8"/>
            <rFont val="Tahoma"/>
            <family val="2"/>
          </rPr>
          <t>Techos presupuestales asignados, distribuirlos en los proyectos</t>
        </r>
        <r>
          <rPr>
            <sz val="8"/>
            <rFont val="Tahoma"/>
            <family val="2"/>
          </rPr>
          <t xml:space="preserve">
</t>
        </r>
      </text>
    </comment>
    <comment ref="E18" authorId="0">
      <text>
        <r>
          <rPr>
            <b/>
            <sz val="8"/>
            <rFont val="Tahoma"/>
            <family val="2"/>
          </rPr>
          <t>Techos presupuestales asignados, distribuirlos en los proyectos</t>
        </r>
      </text>
    </comment>
    <comment ref="F18" authorId="0">
      <text>
        <r>
          <rPr>
            <b/>
            <sz val="8"/>
            <rFont val="Tahoma"/>
            <family val="2"/>
          </rPr>
          <t>Incluir los recursos  externos del presupuesto municipal que se obtendrán por cooperación, recursos de la nación, etc.</t>
        </r>
      </text>
    </comment>
    <comment ref="A21" authorId="0">
      <text>
        <r>
          <rPr>
            <b/>
            <sz val="8"/>
            <rFont val="Tahoma"/>
            <family val="2"/>
          </rPr>
          <t>Que le apuntaran al cumplimiento del subprograma</t>
        </r>
        <r>
          <rPr>
            <sz val="8"/>
            <rFont val="Tahoma"/>
            <family val="2"/>
          </rPr>
          <t xml:space="preserve">
</t>
        </r>
      </text>
    </comment>
    <comment ref="D21" authorId="1">
      <text>
        <r>
          <rPr>
            <b/>
            <sz val="8"/>
            <rFont val="Tahoma"/>
            <family val="2"/>
          </rPr>
          <t>relacionar el número de la meta del subprograma del plan de desarrollo a la cual le apunta la meta del proyecto.</t>
        </r>
        <r>
          <rPr>
            <sz val="8"/>
            <rFont val="Tahoma"/>
            <family val="2"/>
          </rPr>
          <t xml:space="preserve">
</t>
        </r>
      </text>
    </comment>
    <comment ref="E21" authorId="0">
      <text>
        <r>
          <rPr>
            <sz val="8"/>
            <rFont val="Tahoma"/>
            <family val="2"/>
          </rPr>
          <t xml:space="preserve">Según la meta formulada, incorporar en cantidad, lo planeado para 2.008
</t>
        </r>
      </text>
    </comment>
    <comment ref="F21" authorId="0">
      <text>
        <r>
          <rPr>
            <b/>
            <sz val="8"/>
            <rFont val="Tahoma"/>
            <family val="2"/>
          </rPr>
          <t>Es la importancia de la meta dentro del Proyecto. La sumatoria de ponderación debe ser 100%</t>
        </r>
        <r>
          <rPr>
            <sz val="8"/>
            <rFont val="Tahoma"/>
            <family val="2"/>
          </rPr>
          <t xml:space="preserve">
</t>
        </r>
      </text>
    </comment>
    <comment ref="G21" authorId="0">
      <text>
        <r>
          <rPr>
            <b/>
            <sz val="8"/>
            <rFont val="Tahoma"/>
            <family val="2"/>
          </rPr>
          <t>Establecer los recursos necesarios para el cumplimiento de la meta.</t>
        </r>
        <r>
          <rPr>
            <sz val="8"/>
            <rFont val="Tahoma"/>
            <family val="2"/>
          </rPr>
          <t xml:space="preserve">
</t>
        </r>
      </text>
    </comment>
    <comment ref="H21" authorId="0">
      <text>
        <r>
          <rPr>
            <b/>
            <sz val="8"/>
            <rFont val="Tahoma"/>
            <family val="2"/>
          </rPr>
          <t>mcontreras:</t>
        </r>
        <r>
          <rPr>
            <sz val="8"/>
            <rFont val="Tahoma"/>
            <family val="2"/>
          </rPr>
          <t xml:space="preserve">
logro según la misma unidad planeada</t>
        </r>
      </text>
    </comment>
    <comment ref="I21" authorId="0">
      <text>
        <r>
          <rPr>
            <b/>
            <sz val="8"/>
            <rFont val="Tahoma"/>
            <family val="2"/>
          </rPr>
          <t>mcontreras:</t>
        </r>
        <r>
          <rPr>
            <sz val="8"/>
            <rFont val="Tahoma"/>
            <family val="2"/>
          </rPr>
          <t xml:space="preserve">
recursos necesarios 
recursos necesarios para alcanzar el logro de la meta</t>
        </r>
      </text>
    </comment>
  </commentList>
</comments>
</file>

<file path=xl/comments7.xml><?xml version="1.0" encoding="utf-8"?>
<comments xmlns="http://schemas.openxmlformats.org/spreadsheetml/2006/main">
  <authors>
    <author>mcontreras</author>
    <author>garango</author>
    <author> </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9" authorId="0">
      <text>
        <r>
          <rPr>
            <b/>
            <sz val="8"/>
            <rFont val="Tahoma"/>
            <family val="2"/>
          </rPr>
          <t>Techos presupuestales asignados, distribuirlos en los proyectos (SGP de la vigencia)</t>
        </r>
        <r>
          <rPr>
            <sz val="8"/>
            <rFont val="Tahoma"/>
            <family val="2"/>
          </rPr>
          <t xml:space="preserve">
</t>
        </r>
      </text>
    </comment>
    <comment ref="C19" authorId="0">
      <text>
        <r>
          <rPr>
            <b/>
            <sz val="8"/>
            <rFont val="Tahoma"/>
            <family val="2"/>
          </rPr>
          <t xml:space="preserve">Techos presupuestales asignados, distribuirlos en los proyectos
</t>
        </r>
        <r>
          <rPr>
            <sz val="8"/>
            <rFont val="Tahoma"/>
            <family val="2"/>
          </rPr>
          <t xml:space="preserve">
</t>
        </r>
      </text>
    </comment>
    <comment ref="D19" authorId="0">
      <text>
        <r>
          <rPr>
            <b/>
            <sz val="8"/>
            <rFont val="Tahoma"/>
            <family val="2"/>
          </rPr>
          <t>Techos presupuestales asignados, distribuirlos en los proyectos</t>
        </r>
        <r>
          <rPr>
            <sz val="8"/>
            <rFont val="Tahoma"/>
            <family val="2"/>
          </rPr>
          <t xml:space="preserve">
</t>
        </r>
      </text>
    </comment>
    <comment ref="E19" authorId="0">
      <text>
        <r>
          <rPr>
            <b/>
            <sz val="8"/>
            <rFont val="Tahoma"/>
            <family val="2"/>
          </rPr>
          <t>Techos presupuestales asignados, distribuirlos en los proyectos</t>
        </r>
      </text>
    </comment>
    <comment ref="F19" authorId="0">
      <text>
        <r>
          <rPr>
            <b/>
            <sz val="8"/>
            <rFont val="Tahoma"/>
            <family val="2"/>
          </rPr>
          <t>Incluir los recursos  externos del presupuesto municipal que se obtendrán por cooperación, recursos de la nación, etc.</t>
        </r>
      </text>
    </comment>
    <comment ref="A22" authorId="0">
      <text>
        <r>
          <rPr>
            <b/>
            <sz val="8"/>
            <rFont val="Tahoma"/>
            <family val="2"/>
          </rPr>
          <t>Que le apuntaran al cumplimiento del subprograma</t>
        </r>
        <r>
          <rPr>
            <sz val="8"/>
            <rFont val="Tahoma"/>
            <family val="2"/>
          </rPr>
          <t xml:space="preserve">
</t>
        </r>
      </text>
    </comment>
    <comment ref="D22" authorId="1">
      <text>
        <r>
          <rPr>
            <b/>
            <sz val="8"/>
            <rFont val="Tahoma"/>
            <family val="2"/>
          </rPr>
          <t>relacionar el número de la meta del subprograma del plan de desarrollo a la cual le apunta la meta del proyecto.</t>
        </r>
        <r>
          <rPr>
            <sz val="8"/>
            <rFont val="Tahoma"/>
            <family val="2"/>
          </rPr>
          <t xml:space="preserve">
</t>
        </r>
      </text>
    </comment>
    <comment ref="E22" authorId="0">
      <text>
        <r>
          <rPr>
            <sz val="8"/>
            <rFont val="Tahoma"/>
            <family val="2"/>
          </rPr>
          <t xml:space="preserve">Según la meta formulada, incorporar en cantidad, lo planeado para 2.008
</t>
        </r>
      </text>
    </comment>
    <comment ref="F22" authorId="0">
      <text>
        <r>
          <rPr>
            <b/>
            <sz val="8"/>
            <rFont val="Tahoma"/>
            <family val="2"/>
          </rPr>
          <t>Es la importancia de la meta dentro del Proyecto. La sumatoria de ponderación debe ser 100%</t>
        </r>
        <r>
          <rPr>
            <sz val="8"/>
            <rFont val="Tahoma"/>
            <family val="2"/>
          </rPr>
          <t xml:space="preserve">
</t>
        </r>
      </text>
    </comment>
    <comment ref="G22" authorId="0">
      <text>
        <r>
          <rPr>
            <b/>
            <sz val="8"/>
            <rFont val="Tahoma"/>
            <family val="2"/>
          </rPr>
          <t>Establecer los recursos necesarios para el cumplimiento de la meta.</t>
        </r>
        <r>
          <rPr>
            <sz val="8"/>
            <rFont val="Tahoma"/>
            <family val="2"/>
          </rPr>
          <t xml:space="preserve">
</t>
        </r>
      </text>
    </comment>
    <comment ref="H22" authorId="0">
      <text>
        <r>
          <rPr>
            <b/>
            <sz val="8"/>
            <rFont val="Tahoma"/>
            <family val="2"/>
          </rPr>
          <t>mcontreras:</t>
        </r>
        <r>
          <rPr>
            <sz val="8"/>
            <rFont val="Tahoma"/>
            <family val="2"/>
          </rPr>
          <t xml:space="preserve">
logro según la misma unidad planeada</t>
        </r>
      </text>
    </comment>
    <comment ref="I22" authorId="0">
      <text>
        <r>
          <rPr>
            <b/>
            <sz val="8"/>
            <rFont val="Tahoma"/>
            <family val="2"/>
          </rPr>
          <t>mcontreras:</t>
        </r>
        <r>
          <rPr>
            <sz val="8"/>
            <rFont val="Tahoma"/>
            <family val="2"/>
          </rPr>
          <t xml:space="preserve">
recursos necesarios 
recursos necesarios para alcanzar el logro de la meta</t>
        </r>
      </text>
    </comment>
    <comment ref="A24" authorId="2">
      <text>
        <r>
          <rPr>
            <b/>
            <sz val="8"/>
            <rFont val="Tahoma"/>
            <family val="2"/>
          </rPr>
          <t>ADECUACION 15 SEDES QUE MANEJABA LA DIOCESIS - PREMIOS FERIA CIENCIA Y TECNOLOGIA</t>
        </r>
      </text>
    </comment>
  </commentList>
</comments>
</file>

<file path=xl/comments8.xml><?xml version="1.0" encoding="utf-8"?>
<comments xmlns="http://schemas.openxmlformats.org/spreadsheetml/2006/main">
  <authors>
    <author>mcontreras</author>
    <author>garango</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8" authorId="0">
      <text>
        <r>
          <rPr>
            <b/>
            <sz val="8"/>
            <rFont val="Tahoma"/>
            <family val="2"/>
          </rPr>
          <t>Techos presupuestales asignados, distribuirlos en los proyectos (SGP de la vigencia)</t>
        </r>
        <r>
          <rPr>
            <sz val="8"/>
            <rFont val="Tahoma"/>
            <family val="2"/>
          </rPr>
          <t xml:space="preserve">
</t>
        </r>
      </text>
    </comment>
    <comment ref="C18" authorId="0">
      <text>
        <r>
          <rPr>
            <b/>
            <sz val="8"/>
            <rFont val="Tahoma"/>
            <family val="2"/>
          </rPr>
          <t xml:space="preserve">Techos presupuestales asignados, distribuirlos en los proyectos
</t>
        </r>
        <r>
          <rPr>
            <sz val="8"/>
            <rFont val="Tahoma"/>
            <family val="2"/>
          </rPr>
          <t xml:space="preserve">
</t>
        </r>
      </text>
    </comment>
    <comment ref="D18" authorId="0">
      <text>
        <r>
          <rPr>
            <b/>
            <sz val="8"/>
            <rFont val="Tahoma"/>
            <family val="2"/>
          </rPr>
          <t>Techos presupuestales asignados, distribuirlos en los proyectos</t>
        </r>
        <r>
          <rPr>
            <sz val="8"/>
            <rFont val="Tahoma"/>
            <family val="2"/>
          </rPr>
          <t xml:space="preserve">
</t>
        </r>
      </text>
    </comment>
    <comment ref="E18" authorId="0">
      <text>
        <r>
          <rPr>
            <b/>
            <sz val="8"/>
            <rFont val="Tahoma"/>
            <family val="2"/>
          </rPr>
          <t>Techos presupuestales asignados, distribuirlos en los proyectos</t>
        </r>
      </text>
    </comment>
    <comment ref="F18" authorId="0">
      <text>
        <r>
          <rPr>
            <b/>
            <sz val="8"/>
            <rFont val="Tahoma"/>
            <family val="2"/>
          </rPr>
          <t>Incluir los recursos  externos del presupuesto municipal que se obtendrán por cooperación, recursos de la nación, etc.</t>
        </r>
      </text>
    </comment>
    <comment ref="A21" authorId="0">
      <text>
        <r>
          <rPr>
            <b/>
            <sz val="8"/>
            <rFont val="Tahoma"/>
            <family val="2"/>
          </rPr>
          <t>Que le apuntaran al cumplimiento del subprograma</t>
        </r>
        <r>
          <rPr>
            <sz val="8"/>
            <rFont val="Tahoma"/>
            <family val="2"/>
          </rPr>
          <t xml:space="preserve">
</t>
        </r>
      </text>
    </comment>
    <comment ref="D21" authorId="1">
      <text>
        <r>
          <rPr>
            <b/>
            <sz val="8"/>
            <rFont val="Tahoma"/>
            <family val="2"/>
          </rPr>
          <t>relacionar el número de la meta del subprograma del plan de desarrollo a la cual le apunta la meta del proyecto.</t>
        </r>
        <r>
          <rPr>
            <sz val="8"/>
            <rFont val="Tahoma"/>
            <family val="2"/>
          </rPr>
          <t xml:space="preserve">
</t>
        </r>
      </text>
    </comment>
    <comment ref="E21" authorId="0">
      <text>
        <r>
          <rPr>
            <sz val="8"/>
            <rFont val="Tahoma"/>
            <family val="2"/>
          </rPr>
          <t xml:space="preserve">Según la meta formulada, incorporar en cantidad, lo planeado para 2.008
</t>
        </r>
      </text>
    </comment>
    <comment ref="F21" authorId="0">
      <text>
        <r>
          <rPr>
            <b/>
            <sz val="8"/>
            <rFont val="Tahoma"/>
            <family val="2"/>
          </rPr>
          <t>Es la importancia de la meta dentro del Proyecto. La sumatoria de ponderación debe ser 100%</t>
        </r>
        <r>
          <rPr>
            <sz val="8"/>
            <rFont val="Tahoma"/>
            <family val="2"/>
          </rPr>
          <t xml:space="preserve">
</t>
        </r>
      </text>
    </comment>
    <comment ref="G21" authorId="0">
      <text>
        <r>
          <rPr>
            <b/>
            <sz val="8"/>
            <rFont val="Tahoma"/>
            <family val="2"/>
          </rPr>
          <t>Establecer los recursos necesarios para el cumplimiento de la meta.</t>
        </r>
        <r>
          <rPr>
            <sz val="8"/>
            <rFont val="Tahoma"/>
            <family val="2"/>
          </rPr>
          <t xml:space="preserve">
</t>
        </r>
      </text>
    </comment>
    <comment ref="H21" authorId="0">
      <text>
        <r>
          <rPr>
            <b/>
            <sz val="8"/>
            <rFont val="Tahoma"/>
            <family val="2"/>
          </rPr>
          <t>mcontreras:</t>
        </r>
        <r>
          <rPr>
            <sz val="8"/>
            <rFont val="Tahoma"/>
            <family val="2"/>
          </rPr>
          <t xml:space="preserve">
logro según la misma unidad planeada</t>
        </r>
      </text>
    </comment>
    <comment ref="I21" authorId="0">
      <text>
        <r>
          <rPr>
            <b/>
            <sz val="8"/>
            <rFont val="Tahoma"/>
            <family val="2"/>
          </rPr>
          <t>mcontreras:</t>
        </r>
        <r>
          <rPr>
            <sz val="8"/>
            <rFont val="Tahoma"/>
            <family val="2"/>
          </rPr>
          <t xml:space="preserve">
recursos necesarios 
recursos necesarios para alcanzar el logro de la meta</t>
        </r>
      </text>
    </comment>
  </commentList>
</comments>
</file>

<file path=xl/comments9.xml><?xml version="1.0" encoding="utf-8"?>
<comments xmlns="http://schemas.openxmlformats.org/spreadsheetml/2006/main">
  <authors>
    <author>mcontreras</author>
    <author>garango</author>
  </authors>
  <commentList>
    <comment ref="A9" authorId="0">
      <text>
        <r>
          <rPr>
            <b/>
            <sz val="8"/>
            <rFont val="Tahoma"/>
            <family val="2"/>
          </rPr>
          <t>Indicar la entidad encargada de la ejecución del proyecto</t>
        </r>
      </text>
    </comment>
    <comment ref="A10" authorId="0">
      <text>
        <r>
          <rPr>
            <b/>
            <sz val="8"/>
            <rFont val="Tahoma"/>
            <family val="2"/>
          </rPr>
          <t>Ver nombre en el Plan de Desarrollo 2,008-2,011 al cual pertenece el proyecto.</t>
        </r>
        <r>
          <rPr>
            <sz val="8"/>
            <rFont val="Tahoma"/>
            <family val="2"/>
          </rPr>
          <t xml:space="preserve">
</t>
        </r>
      </text>
    </comment>
    <comment ref="A11" authorId="0">
      <text>
        <r>
          <rPr>
            <b/>
            <sz val="8"/>
            <rFont val="Tahoma"/>
            <family val="2"/>
          </rPr>
          <t>Ver nombre en el Plan de Desarrollo 2,008-2,011 al cual pertenece el proyecto.</t>
        </r>
        <r>
          <rPr>
            <sz val="8"/>
            <rFont val="Tahoma"/>
            <family val="2"/>
          </rPr>
          <t xml:space="preserve">
</t>
        </r>
      </text>
    </comment>
    <comment ref="A12" authorId="0">
      <text>
        <r>
          <rPr>
            <b/>
            <sz val="8"/>
            <rFont val="Tahoma"/>
            <family val="2"/>
          </rPr>
          <t>Ver nombre en el Plan de Desarrollo 2,008-2,011 al cual pertenece el proyecto.</t>
        </r>
        <r>
          <rPr>
            <sz val="8"/>
            <rFont val="Tahoma"/>
            <family val="2"/>
          </rPr>
          <t xml:space="preserve">
</t>
        </r>
      </text>
    </comment>
    <comment ref="B13" authorId="0">
      <text>
        <r>
          <rPr>
            <b/>
            <sz val="8"/>
            <rFont val="Tahoma"/>
            <family val="2"/>
          </rPr>
          <t>Ver metas en el Plan de Desarrollo del subprograma</t>
        </r>
        <r>
          <rPr>
            <sz val="8"/>
            <rFont val="Tahoma"/>
            <family val="2"/>
          </rPr>
          <t xml:space="preserve">
</t>
        </r>
      </text>
    </comment>
    <comment ref="F13" authorId="0">
      <text>
        <r>
          <rPr>
            <sz val="8"/>
            <rFont val="Tahoma"/>
            <family val="2"/>
          </rPr>
          <t xml:space="preserve">Cuantificar el cumplimiento para la primera vigencia,  con respecto a los cuatro años
</t>
        </r>
      </text>
    </comment>
    <comment ref="H13" authorId="0">
      <text>
        <r>
          <rPr>
            <b/>
            <sz val="8"/>
            <rFont val="Tahoma"/>
            <family val="2"/>
          </rPr>
          <t>mcontreras:</t>
        </r>
        <r>
          <rPr>
            <sz val="8"/>
            <rFont val="Tahoma"/>
            <family val="2"/>
          </rPr>
          <t xml:space="preserve">
logro según unidad de medida del  indicador de la meta del plan de desarrollo</t>
        </r>
      </text>
    </comment>
    <comment ref="B19" authorId="0">
      <text>
        <r>
          <rPr>
            <b/>
            <sz val="8"/>
            <rFont val="Tahoma"/>
            <family val="2"/>
          </rPr>
          <t>Techos presupuestales asignados, distribuirlos en los proyectos (SGP de la vigencia)</t>
        </r>
        <r>
          <rPr>
            <sz val="8"/>
            <rFont val="Tahoma"/>
            <family val="2"/>
          </rPr>
          <t xml:space="preserve">
</t>
        </r>
      </text>
    </comment>
    <comment ref="C19" authorId="0">
      <text>
        <r>
          <rPr>
            <b/>
            <sz val="8"/>
            <rFont val="Tahoma"/>
            <family val="2"/>
          </rPr>
          <t xml:space="preserve">Techos presupuestales asignados, distribuirlos en los proyectos
</t>
        </r>
        <r>
          <rPr>
            <sz val="8"/>
            <rFont val="Tahoma"/>
            <family val="2"/>
          </rPr>
          <t xml:space="preserve">
</t>
        </r>
      </text>
    </comment>
    <comment ref="D19" authorId="0">
      <text>
        <r>
          <rPr>
            <b/>
            <sz val="8"/>
            <rFont val="Tahoma"/>
            <family val="2"/>
          </rPr>
          <t>Techos presupuestales asignados, distribuirlos en los proyectos</t>
        </r>
        <r>
          <rPr>
            <sz val="8"/>
            <rFont val="Tahoma"/>
            <family val="2"/>
          </rPr>
          <t xml:space="preserve">
</t>
        </r>
      </text>
    </comment>
    <comment ref="E19" authorId="0">
      <text>
        <r>
          <rPr>
            <b/>
            <sz val="8"/>
            <rFont val="Tahoma"/>
            <family val="2"/>
          </rPr>
          <t>Techos presupuestales asignados, distribuirlos en los proyectos</t>
        </r>
      </text>
    </comment>
    <comment ref="F19" authorId="0">
      <text>
        <r>
          <rPr>
            <b/>
            <sz val="8"/>
            <rFont val="Tahoma"/>
            <family val="2"/>
          </rPr>
          <t>Incluir los recursos  externos del presupuesto municipal que se obtendrán por cooperación, recursos de la nación, etc.</t>
        </r>
      </text>
    </comment>
    <comment ref="A22" authorId="0">
      <text>
        <r>
          <rPr>
            <b/>
            <sz val="8"/>
            <rFont val="Tahoma"/>
            <family val="2"/>
          </rPr>
          <t>Que le apuntaran al cumplimiento del subprograma</t>
        </r>
        <r>
          <rPr>
            <sz val="8"/>
            <rFont val="Tahoma"/>
            <family val="2"/>
          </rPr>
          <t xml:space="preserve">
</t>
        </r>
      </text>
    </comment>
    <comment ref="D22" authorId="1">
      <text>
        <r>
          <rPr>
            <b/>
            <sz val="8"/>
            <rFont val="Tahoma"/>
            <family val="2"/>
          </rPr>
          <t>relacionar el número de la meta del subprograma del plan de desarrollo a la cual le apunta la meta del proyecto.</t>
        </r>
        <r>
          <rPr>
            <sz val="8"/>
            <rFont val="Tahoma"/>
            <family val="2"/>
          </rPr>
          <t xml:space="preserve">
</t>
        </r>
      </text>
    </comment>
    <comment ref="E22" authorId="0">
      <text>
        <r>
          <rPr>
            <sz val="8"/>
            <rFont val="Tahoma"/>
            <family val="2"/>
          </rPr>
          <t xml:space="preserve">Según la meta formulada, incorporar en cantidad, lo planeado para 2.008
</t>
        </r>
      </text>
    </comment>
    <comment ref="F22" authorId="0">
      <text>
        <r>
          <rPr>
            <b/>
            <sz val="8"/>
            <rFont val="Tahoma"/>
            <family val="2"/>
          </rPr>
          <t>Es la importancia de la meta dentro del Proyecto. La sumatoria de ponderación debe ser 100%</t>
        </r>
        <r>
          <rPr>
            <sz val="8"/>
            <rFont val="Tahoma"/>
            <family val="2"/>
          </rPr>
          <t xml:space="preserve">
</t>
        </r>
      </text>
    </comment>
    <comment ref="G22" authorId="0">
      <text>
        <r>
          <rPr>
            <b/>
            <sz val="8"/>
            <rFont val="Tahoma"/>
            <family val="2"/>
          </rPr>
          <t>Establecer los recursos necesarios para el cumplimiento de la meta.</t>
        </r>
        <r>
          <rPr>
            <sz val="8"/>
            <rFont val="Tahoma"/>
            <family val="2"/>
          </rPr>
          <t xml:space="preserve">
</t>
        </r>
      </text>
    </comment>
    <comment ref="H22" authorId="0">
      <text>
        <r>
          <rPr>
            <b/>
            <sz val="8"/>
            <rFont val="Tahoma"/>
            <family val="2"/>
          </rPr>
          <t>mcontreras:</t>
        </r>
        <r>
          <rPr>
            <sz val="8"/>
            <rFont val="Tahoma"/>
            <family val="2"/>
          </rPr>
          <t xml:space="preserve">
logro según la misma unidad planeada</t>
        </r>
      </text>
    </comment>
    <comment ref="I22" authorId="0">
      <text>
        <r>
          <rPr>
            <b/>
            <sz val="8"/>
            <rFont val="Tahoma"/>
            <family val="2"/>
          </rPr>
          <t>mcontreras:</t>
        </r>
        <r>
          <rPr>
            <sz val="8"/>
            <rFont val="Tahoma"/>
            <family val="2"/>
          </rPr>
          <t xml:space="preserve">
recursos necesarios 
recursos necesarios para alcanzar el logro de la meta</t>
        </r>
      </text>
    </comment>
  </commentList>
</comments>
</file>

<file path=xl/sharedStrings.xml><?xml version="1.0" encoding="utf-8"?>
<sst xmlns="http://schemas.openxmlformats.org/spreadsheetml/2006/main" count="628" uniqueCount="226">
  <si>
    <t>ENTIDAD RESPONSABLE</t>
  </si>
  <si>
    <t>LÍNEA ESTRATÉGICA</t>
  </si>
  <si>
    <t>PROGRAMA</t>
  </si>
  <si>
    <t>SUBPROGRAMA</t>
  </si>
  <si>
    <t>Ponderación (%)
Importancia</t>
  </si>
  <si>
    <t>Descripción de la(s) Meta(s) del Subprograma</t>
  </si>
  <si>
    <r>
      <t>Nombre del Proyecto</t>
    </r>
    <r>
      <rPr>
        <sz val="10"/>
        <rFont val="Arial"/>
        <family val="2"/>
      </rPr>
      <t xml:space="preserve">: </t>
    </r>
  </si>
  <si>
    <t>Recursos Asignados a la Meta (miles $)</t>
  </si>
  <si>
    <t>Valor Presupuesto</t>
  </si>
  <si>
    <t>SGP</t>
  </si>
  <si>
    <t>Recursos Propios</t>
  </si>
  <si>
    <t>Destinación Específica</t>
  </si>
  <si>
    <t>Otras Fuentes</t>
  </si>
  <si>
    <t>Valor Plan Plurianual</t>
  </si>
  <si>
    <t>Descripción de la(s) Meta(s) del Proyecto</t>
  </si>
  <si>
    <t>Recursos del Crédito</t>
  </si>
  <si>
    <t>SISTEMA DE SEGUIMIENTO AL PLAN DE DESARROLLO</t>
  </si>
  <si>
    <t>FUENTES DE FINANCIADION (Miles de Pesos)</t>
  </si>
  <si>
    <t>TOTAL</t>
  </si>
  <si>
    <t>No de meta</t>
  </si>
  <si>
    <t>No de meta del subprograma a la que apunta</t>
  </si>
  <si>
    <t>HORA:</t>
  </si>
  <si>
    <t xml:space="preserve">                            </t>
  </si>
  <si>
    <t>Número del Proyecto</t>
  </si>
  <si>
    <t xml:space="preserve">Planeado para la vigencia </t>
  </si>
  <si>
    <t xml:space="preserve">Logro de la  Vigencia </t>
  </si>
  <si>
    <t>FORMATO DE SEGUIMIENTO AL PLAN DE ACCIÓN</t>
  </si>
  <si>
    <t>FORMATO DE SEGUIMIENTO</t>
  </si>
  <si>
    <t>Secretaría de Educación</t>
  </si>
  <si>
    <t>Pereira Humana</t>
  </si>
  <si>
    <t>La Escuela E</t>
  </si>
  <si>
    <t>Calidad y Emprendimiento</t>
  </si>
  <si>
    <t>Al Tablero</t>
  </si>
  <si>
    <t>Mi Escuela Moderna</t>
  </si>
  <si>
    <t>4 Procesos administrativos implementados en la Secretaria de Educación</t>
  </si>
  <si>
    <t>Pruebas Saber: 60.5% 
Icfes 45% de las Instituciones Educativas con nivel  (superior, muy superior y Alto)</t>
  </si>
  <si>
    <t>Formación para el Trabajo</t>
  </si>
  <si>
    <t>Pereira Emprendedora</t>
  </si>
  <si>
    <t>Región que emprende</t>
  </si>
  <si>
    <t>PEREIRA EMPRENDEDORA</t>
  </si>
  <si>
    <t>RETORNO AL CAMPO</t>
  </si>
  <si>
    <t xml:space="preserve">Alianzas para el campo </t>
  </si>
  <si>
    <t xml:space="preserve">PEREIRA SEGURA </t>
  </si>
  <si>
    <t>LA VIDA, VALOR SUPREMO</t>
  </si>
  <si>
    <t xml:space="preserve">CULTURA DE LA LEGALIDAD </t>
  </si>
  <si>
    <t>20% de la recordación de los mensajes de las campañas de cultura ciudadana</t>
  </si>
  <si>
    <t>PEREIRA SEGURA</t>
  </si>
  <si>
    <t>GOBIERNO CON TODOS</t>
  </si>
  <si>
    <t xml:space="preserve">PEREIRA DIGITAL </t>
  </si>
  <si>
    <t>PEREIRA AMABLE</t>
  </si>
  <si>
    <t>PEREIRA VERDE</t>
  </si>
  <si>
    <t>CONCIENCIA VERDE</t>
  </si>
  <si>
    <t>Fortalecimiento a las Instituciones Educativas para su articulación a la ejecución del plan decenal de educación ambiental, a través de los PRAES</t>
  </si>
  <si>
    <t>Implementación como minimo del 50% de los programas comtenplados en el plan de educación ambiental</t>
  </si>
  <si>
    <t>FUENTES DE FINANCIACION (Miles de Pesos)</t>
  </si>
  <si>
    <t>Pago de servicios públicos a las Instituciones Educativas (178 Instituciones)</t>
  </si>
  <si>
    <t>Institucional</t>
  </si>
  <si>
    <t xml:space="preserve">Formacion de la Cultura de la Legalidad a la Comunidad Educativa - </t>
  </si>
  <si>
    <t>100% sostenibilidad del proceso</t>
  </si>
  <si>
    <t>30% de los docentes capacitados</t>
  </si>
  <si>
    <t>200 estudiantes</t>
  </si>
  <si>
    <t>ALICIA ACUÑA - SEC PLANEACION</t>
  </si>
  <si>
    <t>CALIDAD SGP</t>
  </si>
  <si>
    <t>PSS SGP</t>
  </si>
  <si>
    <t>1 y 2</t>
  </si>
  <si>
    <t>POBLACION PRIORITARIA</t>
  </si>
  <si>
    <t>INFANTES Y ADOLESCENTES HECHOS Y DERECHOS</t>
  </si>
  <si>
    <t>Institucionalización de la Cadena de Formación  del Sistema Educativo Municipal de Pereira</t>
  </si>
  <si>
    <t>PEREIRA HUMANA</t>
  </si>
  <si>
    <t>Una politica de infancia y adolescencia, formulada y ejecutada que incorpore las nueve prioridades</t>
  </si>
  <si>
    <t>Un sistema de formacion para monitoreo de la politica de infancia y adolescencia</t>
  </si>
  <si>
    <t>710084-2</t>
  </si>
  <si>
    <t>710084-3</t>
  </si>
  <si>
    <t>710084-4</t>
  </si>
  <si>
    <t>710084-5</t>
  </si>
  <si>
    <t>710084-6</t>
  </si>
  <si>
    <t>710084-7</t>
  </si>
  <si>
    <t>710084-8</t>
  </si>
  <si>
    <t>Cobertura Educativa neta del  98% 
(poblacion entre  5 y 17 años)</t>
  </si>
  <si>
    <t xml:space="preserve">Una propuesta de diseño curricular presentada por la Educación Superior para ser apropiada por el Sector Educativo Municipal.
</t>
  </si>
  <si>
    <t>Una política de formación formulada y con la ejecución del plan de formación Correspondiente al período 2010 - 2011</t>
  </si>
  <si>
    <t>70% de los docentes que enseñan ingles en nivel B2 y 30% de los Docentes que enseñan inglés en nivel C1</t>
  </si>
  <si>
    <t xml:space="preserve">2 Líneas de investigación pedagógica
apoyadas (Competencia comunicativa y currículo).
</t>
  </si>
  <si>
    <t>4 Instituciones Educativas rurales en emprendimiento con  estudiantes
apoyados financieramente para ejecutar proyectos productivos</t>
  </si>
  <si>
    <t>Ampliación de la Conexión a banda ancha a 54 megas, en las instituciones educativas</t>
  </si>
  <si>
    <t>Un texto con los terminos de referencia de las propuestas de diseño curricular a presentar por las Instituciones  de educacion superior convocadas</t>
  </si>
  <si>
    <t>Un plan territorial de formacion docente formulado para ejecutar en el 2011</t>
  </si>
  <si>
    <t>cobertura bruta 98%</t>
  </si>
  <si>
    <t>ajuste de los terminos de referencia con la nueva meta para una tercera convocatoria</t>
  </si>
  <si>
    <t>convocatoria a las instituciones educativas rurales para presentar proyectos productivos</t>
  </si>
  <si>
    <t xml:space="preserve">Aumentar el  alfabetismo en 2,500 Personas </t>
  </si>
  <si>
    <t>Sostenibilidad de la conectividad a internet con banda de 54 megas- ( 175 Instituciones)</t>
  </si>
  <si>
    <t>Formular el Plan Territorial de Formacion y Desarrollo Profesional de Docentes y Directivos Docentes del Municipio de Pereira (Desarrollo del Pensamiento Critico y apropiacion de valores convertidos en principios de accion practica con criterio moral )</t>
  </si>
  <si>
    <t>Establecer, identificar e implementar Estrategias para el Desarrollo Curricular de las Competencias Laborales Generales y la Cultura del Emprendimiento</t>
  </si>
  <si>
    <t>TRIMESTRE: PRIMERO</t>
  </si>
  <si>
    <t>Fortalecimiento de Proyectos Empresariales en Artes y Oficios - 5 Establecimientos Educativos</t>
  </si>
  <si>
    <t>Incorporacion de las MTICS al sector educativo, dotación y adecuación (transferencias y contratos)</t>
  </si>
  <si>
    <t>Version: 2</t>
  </si>
  <si>
    <t xml:space="preserve">600 niños y niñas de 4 a 5 años Sisben 1 y 2 de población en situación de vulnerabiidad con atención integral en el entorno Institucional
</t>
  </si>
  <si>
    <t>Logro de la  Vigencia %</t>
  </si>
  <si>
    <t>Recursos Ejecutados</t>
  </si>
  <si>
    <t>710084-1</t>
  </si>
  <si>
    <t>1.000 jóvenes en formación para el trabajo</t>
  </si>
  <si>
    <t xml:space="preserve">15 estudiantes por computador en
básica y media
</t>
  </si>
  <si>
    <t>Realizar actividades  ludicas que incorporen las nueve prioridades de la Ley de Infancia y Adolescencia</t>
  </si>
  <si>
    <t>Pago de arrendamientos plantas fìsicas (5 contratos) '3824 estudiantes</t>
  </si>
  <si>
    <t>Fortalecimiento de los proyectos productivos de las instituciones educativas agricolas y de la cultura asociativa para la productividad  (Banca de Fomento  Colegios  Rurales -transferencias  a  FSE)-               3 Instituciones</t>
  </si>
  <si>
    <t>PROYECCION</t>
  </si>
  <si>
    <t>EJECUCION</t>
  </si>
  <si>
    <t>ESPACIOS DE ENCUENTRO</t>
  </si>
  <si>
    <t>DOTACION</t>
  </si>
  <si>
    <t>TEXTOS</t>
  </si>
  <si>
    <t>CALZADO</t>
  </si>
  <si>
    <t>PPTO</t>
  </si>
  <si>
    <t>320101 (224)</t>
  </si>
  <si>
    <t>320101 (101)</t>
  </si>
  <si>
    <t>CURRICULO</t>
  </si>
  <si>
    <t>PLAN TERRITORIAL</t>
  </si>
  <si>
    <t>320101 (818)</t>
  </si>
  <si>
    <t>TRANSFERENCIAS</t>
  </si>
  <si>
    <t>GALICIA</t>
  </si>
  <si>
    <t>LA BAMBA</t>
  </si>
  <si>
    <t>RODRIGO ARENAS</t>
  </si>
  <si>
    <t>EL CONGOLO</t>
  </si>
  <si>
    <t>JESUS DE LA B- E</t>
  </si>
  <si>
    <t>AQUILINO</t>
  </si>
  <si>
    <t>PLAN EL MANZANO</t>
  </si>
  <si>
    <t>ESCUELA DE LA PALABRA</t>
  </si>
  <si>
    <t>LA SELVA</t>
  </si>
  <si>
    <t>320101 (834)</t>
  </si>
  <si>
    <t>ORMAZA</t>
  </si>
  <si>
    <t xml:space="preserve">GABRIEL TRUJILLO </t>
  </si>
  <si>
    <t>COMUNITARIO CERRITOS</t>
  </si>
  <si>
    <t xml:space="preserve">LA PALMILLA </t>
  </si>
  <si>
    <t>JESUS DE LA BUENA E.</t>
  </si>
  <si>
    <t>EL RETIRO</t>
  </si>
  <si>
    <t xml:space="preserve">LA BAMBA </t>
  </si>
  <si>
    <t>VILLA SANTANA</t>
  </si>
  <si>
    <t>HANS DREWS</t>
  </si>
  <si>
    <t>CLARET</t>
  </si>
  <si>
    <t>EJECUTADO</t>
  </si>
  <si>
    <t>POR PROGRAMAR</t>
  </si>
  <si>
    <t>SIN PROGRAMAR</t>
  </si>
  <si>
    <t>TOTAL SIN PROGRAMAR</t>
  </si>
  <si>
    <t>RECURSOS PROPIOS</t>
  </si>
  <si>
    <t>CONTRATISTAS</t>
  </si>
  <si>
    <t>320102-224</t>
  </si>
  <si>
    <t>BILINGUISMO</t>
  </si>
  <si>
    <t>320102-428</t>
  </si>
  <si>
    <t>320102-818</t>
  </si>
  <si>
    <t>ESTIMULOS</t>
  </si>
  <si>
    <t>SAN VICENTE HOGAR</t>
  </si>
  <si>
    <t xml:space="preserve">RAFAEL URIBE </t>
  </si>
  <si>
    <t>SAN JOAQUIN</t>
  </si>
  <si>
    <t>PABLO EMILIO</t>
  </si>
  <si>
    <t>JOSE ANTONIO GALAN</t>
  </si>
  <si>
    <t>320102-927</t>
  </si>
  <si>
    <t>3120822-428</t>
  </si>
  <si>
    <t>BECAS</t>
  </si>
  <si>
    <t>UTP</t>
  </si>
  <si>
    <t>UNAD</t>
  </si>
  <si>
    <t>3120822-101</t>
  </si>
  <si>
    <t>ARTES Y OFICIOS</t>
  </si>
  <si>
    <t>HANS</t>
  </si>
  <si>
    <t>3120822-927</t>
  </si>
  <si>
    <t>DORADO</t>
  </si>
  <si>
    <t>SAN NICOLAS</t>
  </si>
  <si>
    <t>EL DORADO</t>
  </si>
  <si>
    <t>GONZALO MEJIA ECHEVERRY</t>
  </si>
  <si>
    <t>LA PALMILLA</t>
  </si>
  <si>
    <t>LA BELLA</t>
  </si>
  <si>
    <t>ARRENDAMIENTOS</t>
  </si>
  <si>
    <t>SERVICIOS</t>
  </si>
  <si>
    <t>PROYECTADO</t>
  </si>
  <si>
    <t>TRANSPORTE</t>
  </si>
  <si>
    <t>224-818</t>
  </si>
  <si>
    <t>GRATUIDAD</t>
  </si>
  <si>
    <t xml:space="preserve"> 320103-818</t>
  </si>
  <si>
    <t>PRESUPUESTO</t>
  </si>
  <si>
    <t>320103-428</t>
  </si>
  <si>
    <t xml:space="preserve">TRANSPORTE </t>
  </si>
  <si>
    <t>COBERTURA</t>
  </si>
  <si>
    <t>320103-701</t>
  </si>
  <si>
    <t>320103-927</t>
  </si>
  <si>
    <t>320103-101</t>
  </si>
  <si>
    <t>PROGRAMADO</t>
  </si>
  <si>
    <t>CONTRATOS</t>
  </si>
  <si>
    <t>SEGURO</t>
  </si>
  <si>
    <t>AVISOS DE PRENSA</t>
  </si>
  <si>
    <t>PASIVOS EXIGIBLES</t>
  </si>
  <si>
    <t>REC PROPIOS</t>
  </si>
  <si>
    <t>DONDE INCLUYO NECESIDADES EDUCATIVAS ESPECIALES</t>
  </si>
  <si>
    <t>Prestacion del servicio educativo por concesion MALAGA  Y SAMARIA ( 2880 estudiantes)</t>
  </si>
  <si>
    <t>PPTO 320103-224</t>
  </si>
  <si>
    <t xml:space="preserve">320103   RECURSOS PROPIOS </t>
  </si>
  <si>
    <t>PRESTACION DE SERVICIOS</t>
  </si>
  <si>
    <t>320103 RECURSOS PROPIOS</t>
  </si>
  <si>
    <t>CALIDAD</t>
  </si>
  <si>
    <t>sin programar</t>
  </si>
  <si>
    <t>PRUEBAS SABER (HELMER PARDO)</t>
  </si>
  <si>
    <t>FORO</t>
  </si>
  <si>
    <t>CORPORACION JUSTICIA CULTURA Y DERECHO</t>
  </si>
  <si>
    <t>FORTALECIMIENTO INV. PEDAG.</t>
  </si>
  <si>
    <t>Fortalecimiento de espacios de encuentro de comunidades educativas y acciones de mejoramiento de la gestion academica enmarcada en planes de mejoramiento ( 6 espacios de encuentro comunitarios fortalecidos )</t>
  </si>
  <si>
    <t>Pago del servicio de transporte escolar beneficiando  6590 estudiantes</t>
  </si>
  <si>
    <t>Pago de subsidios a la población vulnerable -Sisben I y II desplazados, poblaciòn en condicion de discapacidad e indigenas no incluidos en el sisbèn -(99 Instituciones y Centros Educativos)</t>
  </si>
  <si>
    <t>Ampliación de cobertura y mejoramiento del servicio educativo (atenciòn a poblaciòn vulnerable, indígena, desplazada, discapacitada, talentos, afrodescendientes, necesidades educativas especiales, primera infancia y contrataciòn de la prestacion de servicios de establecimiento educativos) -  2305 ESTUDIANTES</t>
  </si>
  <si>
    <t>Apoyo a los procesos de modernizacion de la Secretaria y la gestion a los establecimientos educativos (43 contratistas)</t>
  </si>
  <si>
    <t>Capacitación dentro del Marco Común Europeo de (Docentes capacitados para alcanzar los niveles B1 a C1) desarrollo de estrategias de Bilinguismo (200 docentes)</t>
  </si>
  <si>
    <t>UTP (NO SE SABE)  40 EGRESADOS</t>
  </si>
  <si>
    <t>Becas para el ingreso de la poblacion urbana y rural a la Universidad - 378 tecn y 5 Unad</t>
  </si>
  <si>
    <t xml:space="preserve">Realizaciòn de las actividades administrativas de los establecimientos educativos del Municipio </t>
  </si>
  <si>
    <t>Fortalecimiento de la Investigación Pedagógica apoyada en competencias comunicativas y   de curriculo, articuladas a los planes de mejoramiento :  Diseño pedagógico curricular, prácticas pedagógicas, gestión de aula, seguimiento académico</t>
  </si>
  <si>
    <t>CONTRATISTAS  Y APOYO A ESTABLECIM. EDUCATIVOS  A TRAVES DE LOS PROCESOS IMPLEMENTADOS (Calidad)</t>
  </si>
  <si>
    <t>CAPACITACION-foro</t>
  </si>
  <si>
    <t>Identificar resultados críticos en las Pruebas Saber e Icfes para diseñar Planes de Mejoramiento y desarrollarlos</t>
  </si>
  <si>
    <t xml:space="preserve">Pago de nómina de docentes, administrativos  (dotación de ley, aportes patronales a docentes sin y con situacón de fondos) - 4053: 3209 DOC, 277 ADM NOMBRADOS </t>
  </si>
  <si>
    <t xml:space="preserve">Foro Educativo Municipal  "Bicentenario"  </t>
  </si>
  <si>
    <t>Fecha: 08-09</t>
  </si>
  <si>
    <t>Realizar un Estudio Tecnico co el fin de focalizar la poblacion de niños y niñas de  4 a 5 años en situacion de vulnerabilidad</t>
  </si>
  <si>
    <t>Planeado para la vigencia 2012</t>
  </si>
  <si>
    <t>VIGENCIA:  2012</t>
  </si>
  <si>
    <t>Planeado para la vigencia  2012</t>
  </si>
  <si>
    <t>Dotacion de equipos, conectividad, sofware, muebles- enseres y textos de la Secretaria de Educacion ( Couta de administracion) 3 contratos</t>
  </si>
  <si>
    <t>VIGENCIA: 2012</t>
  </si>
  <si>
    <t>Planeado para la vigencia 2.012</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</si>
</sst>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0_ ;\-#,##0\ "/>
    <numFmt numFmtId="166" formatCode="#,##0_ ;[Red]\-#,##0\ "/>
  </numFmts>
  <fonts count="65">
    <font>
      <sz val="10"/>
      <name val="Arial"/>
      <family val="0"/>
    </font>
    <font>
      <sz val="11"/>
      <color indexed="8"/>
      <name val="Calibri"/>
      <family val="2"/>
    </font>
    <font>
      <b/>
      <sz val="10"/>
      <name val="Arial"/>
      <family val="2"/>
    </font>
    <font>
      <b/>
      <sz val="11"/>
      <name val="Arial"/>
      <family val="2"/>
    </font>
    <font>
      <sz val="8"/>
      <name val="Tahoma"/>
      <family val="2"/>
    </font>
    <font>
      <b/>
      <sz val="8"/>
      <name val="Tahoma"/>
      <family val="2"/>
    </font>
    <font>
      <b/>
      <sz val="11"/>
      <name val="Tahoma"/>
      <family val="2"/>
    </font>
    <font>
      <sz val="8"/>
      <name val="Arial"/>
      <family val="2"/>
    </font>
    <font>
      <sz val="10"/>
      <color indexed="8"/>
      <name val="Arial"/>
      <family val="2"/>
    </font>
    <font>
      <sz val="9"/>
      <name val="Arial"/>
      <family val="2"/>
    </font>
    <font>
      <sz val="10"/>
      <color indexed="10"/>
      <name val="Arial"/>
      <family val="2"/>
    </font>
    <font>
      <b/>
      <sz val="8"/>
      <name val="Arial"/>
      <family val="2"/>
    </font>
    <font>
      <b/>
      <sz val="10"/>
      <color indexed="10"/>
      <name val="Arial"/>
      <family val="2"/>
    </font>
    <font>
      <b/>
      <sz val="12"/>
      <name val="Arial"/>
      <family val="2"/>
    </font>
    <font>
      <b/>
      <sz val="10"/>
      <color indexed="62"/>
      <name val="Arial"/>
      <family val="2"/>
    </font>
    <font>
      <sz val="12"/>
      <name val="Arial"/>
      <family val="2"/>
    </font>
    <font>
      <sz val="8"/>
      <color indexed="8"/>
      <name val="Helvetica"/>
      <family val="0"/>
    </font>
    <font>
      <sz val="11"/>
      <name val="Arial"/>
      <family val="2"/>
    </font>
    <font>
      <b/>
      <sz val="10"/>
      <color indexed="8"/>
      <name val="Arial"/>
      <family val="2"/>
    </font>
    <font>
      <sz val="10"/>
      <name val="Arial Black"/>
      <family val="2"/>
    </font>
    <font>
      <sz val="14"/>
      <name val="Arial Black"/>
      <family val="2"/>
    </font>
    <font>
      <sz val="16"/>
      <name val="Arial Black"/>
      <family val="2"/>
    </font>
    <font>
      <b/>
      <sz val="14"/>
      <name val="Arial Black"/>
      <family val="2"/>
    </font>
    <font>
      <sz val="8"/>
      <color indexed="10"/>
      <name val="Helvetica"/>
      <family val="0"/>
    </font>
    <font>
      <b/>
      <sz val="10"/>
      <color indexed="10"/>
      <name val="Arial Black"/>
      <family val="2"/>
    </font>
    <font>
      <b/>
      <sz val="10"/>
      <name val="Arial Black"/>
      <family val="2"/>
    </font>
    <font>
      <sz val="8"/>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rgb="FFFF0000"/>
      <name val="Helvetica"/>
      <family val="0"/>
    </font>
    <font>
      <sz val="8"/>
      <color rgb="FF000000"/>
      <name val="Helvetica"/>
      <family val="0"/>
    </font>
    <font>
      <sz val="10"/>
      <color rgb="FFFF0000"/>
      <name val="Arial"/>
      <family val="2"/>
    </font>
    <font>
      <b/>
      <sz val="10"/>
      <color rgb="FFFF0000"/>
      <name val="Arial Black"/>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rgb="FF0070C0"/>
        <bgColor indexed="64"/>
      </patternFill>
    </fill>
    <fill>
      <patternFill patternType="solid">
        <fgColor rgb="FF00B050"/>
        <bgColor indexed="64"/>
      </patternFill>
    </fill>
    <fill>
      <patternFill patternType="solid">
        <fgColor rgb="FFFFFFFF"/>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bottom style="medium"/>
    </border>
    <border>
      <left/>
      <right/>
      <top/>
      <bottom style="medium"/>
    </border>
    <border>
      <left style="medium"/>
      <right style="thin"/>
      <top style="medium"/>
      <bottom style="medium"/>
    </border>
    <border>
      <left style="medium"/>
      <right style="thin"/>
      <top style="thin"/>
      <bottom style="medium"/>
    </border>
    <border>
      <left style="medium"/>
      <right/>
      <top style="medium"/>
      <bottom/>
    </border>
    <border>
      <left style="thin"/>
      <right style="thin"/>
      <top style="thin"/>
      <bottom/>
    </border>
    <border>
      <left style="medium"/>
      <right style="medium"/>
      <top style="medium"/>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style="medium"/>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thin"/>
      <right/>
      <top style="medium"/>
      <bottom/>
    </border>
    <border>
      <left style="thin"/>
      <right style="medium"/>
      <top/>
      <bottom style="thin"/>
    </border>
    <border>
      <left style="thin"/>
      <right style="medium"/>
      <top style="medium"/>
      <bottom style="thin"/>
    </border>
    <border>
      <left/>
      <right style="thin"/>
      <top style="medium"/>
      <bottom/>
    </border>
    <border>
      <left style="medium"/>
      <right style="medium"/>
      <top style="medium"/>
      <bottom/>
    </border>
    <border>
      <left/>
      <right style="medium"/>
      <top style="medium"/>
      <bottom/>
    </border>
    <border>
      <left/>
      <right style="thin"/>
      <top/>
      <bottom/>
    </border>
    <border>
      <left style="thin"/>
      <right/>
      <top/>
      <bottom/>
    </border>
    <border>
      <left style="medium"/>
      <right style="medium"/>
      <top/>
      <bottom/>
    </border>
    <border>
      <left style="thin"/>
      <right/>
      <top/>
      <bottom style="thin"/>
    </border>
    <border>
      <left/>
      <right style="thin"/>
      <top/>
      <bottom style="thin"/>
    </border>
    <border>
      <left style="thin"/>
      <right style="thin"/>
      <top/>
      <bottom/>
    </border>
    <border>
      <left/>
      <right/>
      <top style="medium"/>
      <bottom style="medium"/>
    </border>
    <border>
      <left/>
      <right style="medium"/>
      <top style="medium"/>
      <bottom style="medium"/>
    </border>
    <border>
      <left/>
      <right/>
      <top style="medium"/>
      <bottom/>
    </border>
    <border>
      <left style="thin"/>
      <right/>
      <top style="thin"/>
      <bottom/>
    </border>
    <border>
      <left/>
      <right style="medium"/>
      <top style="thin"/>
      <bottom/>
    </border>
    <border>
      <left style="thin"/>
      <right/>
      <top style="medium"/>
      <bottom style="thin"/>
    </border>
    <border>
      <left/>
      <right style="thin"/>
      <top style="medium"/>
      <bottom style="thin"/>
    </border>
    <border>
      <left style="medium"/>
      <right/>
      <top style="medium"/>
      <bottom style="medium"/>
    </border>
    <border>
      <left/>
      <right style="thin"/>
      <top style="thin"/>
      <bottom/>
    </border>
    <border>
      <left/>
      <right style="medium"/>
      <top/>
      <bottom style="medium"/>
    </border>
    <border>
      <left style="thin"/>
      <right/>
      <top style="thin"/>
      <bottom style="thin"/>
    </border>
    <border>
      <left/>
      <right/>
      <top style="thin"/>
      <bottom style="thin"/>
    </border>
    <border>
      <left/>
      <right style="thin"/>
      <top style="thin"/>
      <bottom style="thin"/>
    </border>
    <border>
      <left/>
      <right/>
      <top style="medium"/>
      <bottom style="thin"/>
    </border>
    <border>
      <left/>
      <right style="medium"/>
      <top style="medium"/>
      <bottom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style="medium"/>
    </border>
    <border>
      <left style="thin"/>
      <right style="medium"/>
      <top style="thin"/>
      <bottom style="medium"/>
    </border>
    <border>
      <left/>
      <right/>
      <top style="thin"/>
      <bottom/>
    </border>
    <border>
      <left/>
      <right style="medium"/>
      <top/>
      <bottom style="thin"/>
    </border>
    <border>
      <left/>
      <right style="thin"/>
      <top style="thin"/>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3" fontId="0" fillId="0" borderId="0" xfId="0" applyNumberFormat="1" applyAlignment="1">
      <alignment/>
    </xf>
    <xf numFmtId="3" fontId="0" fillId="0" borderId="10" xfId="0" applyNumberFormat="1" applyFill="1" applyBorder="1" applyAlignment="1">
      <alignment vertical="center"/>
    </xf>
    <xf numFmtId="3" fontId="0" fillId="0" borderId="10" xfId="48" applyNumberFormat="1" applyFont="1" applyFill="1" applyBorder="1" applyAlignment="1">
      <alignment vertical="center"/>
    </xf>
    <xf numFmtId="9" fontId="0" fillId="0" borderId="10" xfId="0" applyNumberForma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Border="1" applyAlignment="1">
      <alignment horizontal="center" vertical="center"/>
    </xf>
    <xf numFmtId="0" fontId="7" fillId="0" borderId="10" xfId="0" applyFont="1" applyFill="1" applyBorder="1" applyAlignment="1">
      <alignment horizontal="center" vertical="center" wrapText="1"/>
    </xf>
    <xf numFmtId="164" fontId="0" fillId="0" borderId="0" xfId="0" applyNumberFormat="1" applyAlignment="1">
      <alignment/>
    </xf>
    <xf numFmtId="165" fontId="0" fillId="0" borderId="0" xfId="0" applyNumberFormat="1" applyAlignment="1">
      <alignment/>
    </xf>
    <xf numFmtId="9" fontId="0" fillId="0" borderId="10" xfId="0" applyNumberFormat="1" applyFill="1" applyBorder="1" applyAlignment="1">
      <alignment vertic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0" fontId="2" fillId="0" borderId="0" xfId="0" applyFont="1" applyBorder="1" applyAlignment="1">
      <alignment/>
    </xf>
    <xf numFmtId="9" fontId="2" fillId="0" borderId="0" xfId="0" applyNumberFormat="1" applyFont="1" applyBorder="1" applyAlignment="1">
      <alignment/>
    </xf>
    <xf numFmtId="164" fontId="2" fillId="0" borderId="0" xfId="0" applyNumberFormat="1" applyFont="1" applyBorder="1" applyAlignment="1">
      <alignment/>
    </xf>
    <xf numFmtId="9" fontId="0" fillId="0" borderId="0" xfId="0" applyNumberFormat="1" applyFill="1" applyBorder="1" applyAlignment="1">
      <alignment horizontal="right"/>
    </xf>
    <xf numFmtId="164" fontId="0" fillId="0" borderId="0" xfId="48" applyFont="1" applyAlignment="1">
      <alignment/>
    </xf>
    <xf numFmtId="164" fontId="11" fillId="0" borderId="0" xfId="0" applyNumberFormat="1" applyFont="1" applyBorder="1" applyAlignment="1">
      <alignment/>
    </xf>
    <xf numFmtId="164" fontId="0" fillId="0" borderId="0" xfId="0" applyNumberFormat="1" applyBorder="1" applyAlignment="1">
      <alignment/>
    </xf>
    <xf numFmtId="164" fontId="0" fillId="0" borderId="0" xfId="48" applyFont="1" applyBorder="1" applyAlignment="1">
      <alignment/>
    </xf>
    <xf numFmtId="164" fontId="10" fillId="0" borderId="0" xfId="0" applyNumberFormat="1" applyFont="1" applyBorder="1" applyAlignment="1">
      <alignment/>
    </xf>
    <xf numFmtId="0" fontId="0" fillId="33" borderId="0" xfId="0" applyFill="1" applyBorder="1" applyAlignment="1">
      <alignment/>
    </xf>
    <xf numFmtId="164" fontId="0" fillId="33" borderId="0" xfId="48" applyFont="1" applyFill="1" applyBorder="1" applyAlignment="1">
      <alignment/>
    </xf>
    <xf numFmtId="165" fontId="0" fillId="33" borderId="10" xfId="48" applyNumberFormat="1" applyFont="1" applyFill="1" applyBorder="1" applyAlignment="1">
      <alignment horizontal="right" vertical="center"/>
    </xf>
    <xf numFmtId="44" fontId="0" fillId="0" borderId="0" xfId="0" applyNumberFormat="1" applyFont="1" applyAlignment="1">
      <alignment wrapText="1"/>
    </xf>
    <xf numFmtId="0" fontId="0" fillId="0" borderId="0" xfId="0" applyFont="1" applyAlignment="1">
      <alignment wrapText="1"/>
    </xf>
    <xf numFmtId="0" fontId="13" fillId="0" borderId="10" xfId="0" applyFont="1" applyBorder="1" applyAlignment="1">
      <alignment/>
    </xf>
    <xf numFmtId="0" fontId="14" fillId="0" borderId="0" xfId="0" applyFont="1" applyAlignment="1">
      <alignment/>
    </xf>
    <xf numFmtId="0" fontId="0" fillId="0" borderId="0" xfId="0" applyFont="1" applyFill="1" applyBorder="1" applyAlignment="1">
      <alignment/>
    </xf>
    <xf numFmtId="9" fontId="0" fillId="0" borderId="0" xfId="0" applyNumberFormat="1" applyFill="1" applyBorder="1" applyAlignment="1">
      <alignment horizontal="center" vertical="center"/>
    </xf>
    <xf numFmtId="0" fontId="7" fillId="33" borderId="0" xfId="0" applyFont="1" applyFill="1" applyBorder="1" applyAlignment="1">
      <alignment/>
    </xf>
    <xf numFmtId="3" fontId="0" fillId="33" borderId="0" xfId="0" applyNumberFormat="1" applyFill="1" applyBorder="1" applyAlignment="1">
      <alignment/>
    </xf>
    <xf numFmtId="0" fontId="0" fillId="33" borderId="0" xfId="0" applyFill="1" applyBorder="1" applyAlignment="1">
      <alignment wrapText="1"/>
    </xf>
    <xf numFmtId="0" fontId="2" fillId="33" borderId="0" xfId="0" applyFont="1" applyFill="1" applyBorder="1" applyAlignment="1">
      <alignment/>
    </xf>
    <xf numFmtId="3" fontId="2" fillId="33" borderId="0" xfId="0" applyNumberFormat="1" applyFont="1" applyFill="1" applyBorder="1" applyAlignment="1">
      <alignment/>
    </xf>
    <xf numFmtId="165" fontId="0" fillId="33" borderId="0" xfId="0" applyNumberFormat="1" applyFill="1" applyBorder="1" applyAlignment="1">
      <alignment/>
    </xf>
    <xf numFmtId="165" fontId="0" fillId="33" borderId="0" xfId="0" applyNumberFormat="1" applyFill="1" applyBorder="1" applyAlignment="1">
      <alignment horizontal="center" vertical="center" wrapText="1"/>
    </xf>
    <xf numFmtId="0" fontId="7" fillId="0" borderId="0" xfId="0" applyFont="1" applyAlignment="1">
      <alignment/>
    </xf>
    <xf numFmtId="0" fontId="0" fillId="34" borderId="0" xfId="0" applyFill="1" applyBorder="1" applyAlignment="1">
      <alignment/>
    </xf>
    <xf numFmtId="164" fontId="7" fillId="34" borderId="0" xfId="0" applyNumberFormat="1" applyFont="1" applyFill="1" applyBorder="1" applyAlignment="1">
      <alignment/>
    </xf>
    <xf numFmtId="164" fontId="7" fillId="34" borderId="11" xfId="0" applyNumberFormat="1" applyFont="1" applyFill="1" applyBorder="1" applyAlignment="1">
      <alignment/>
    </xf>
    <xf numFmtId="164" fontId="11" fillId="34" borderId="12" xfId="0" applyNumberFormat="1" applyFont="1" applyFill="1" applyBorder="1" applyAlignment="1">
      <alignment/>
    </xf>
    <xf numFmtId="164" fontId="11" fillId="34" borderId="13" xfId="0" applyNumberFormat="1" applyFont="1" applyFill="1" applyBorder="1" applyAlignment="1">
      <alignment/>
    </xf>
    <xf numFmtId="164" fontId="7" fillId="0" borderId="0" xfId="0"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164" fontId="11" fillId="0" borderId="0" xfId="0" applyNumberFormat="1" applyFont="1" applyFill="1" applyBorder="1" applyAlignment="1">
      <alignment/>
    </xf>
    <xf numFmtId="164" fontId="9" fillId="0" borderId="0" xfId="0" applyNumberFormat="1" applyFont="1" applyFill="1" applyAlignment="1">
      <alignment/>
    </xf>
    <xf numFmtId="164" fontId="0" fillId="0" borderId="0" xfId="0" applyNumberFormat="1" applyFill="1" applyAlignment="1">
      <alignment/>
    </xf>
    <xf numFmtId="3" fontId="0" fillId="0" borderId="0" xfId="0" applyNumberFormat="1" applyFill="1" applyBorder="1" applyAlignment="1">
      <alignment vertical="center"/>
    </xf>
    <xf numFmtId="3" fontId="0" fillId="0" borderId="0" xfId="0" applyNumberFormat="1" applyFont="1" applyAlignment="1">
      <alignment/>
    </xf>
    <xf numFmtId="3" fontId="0" fillId="0" borderId="0" xfId="0" applyNumberFormat="1" applyFont="1" applyFill="1" applyBorder="1" applyAlignment="1">
      <alignment/>
    </xf>
    <xf numFmtId="166" fontId="7" fillId="33" borderId="0" xfId="0" applyNumberFormat="1" applyFont="1" applyFill="1" applyBorder="1" applyAlignment="1">
      <alignment vertical="center"/>
    </xf>
    <xf numFmtId="166" fontId="0" fillId="33" borderId="0" xfId="0" applyNumberFormat="1" applyFill="1" applyBorder="1" applyAlignment="1">
      <alignment/>
    </xf>
    <xf numFmtId="3" fontId="16" fillId="33" borderId="0" xfId="0" applyNumberFormat="1" applyFont="1" applyFill="1" applyBorder="1" applyAlignment="1">
      <alignment horizontal="right" wrapText="1" readingOrder="1"/>
    </xf>
    <xf numFmtId="0" fontId="6" fillId="0" borderId="0" xfId="0" applyFont="1" applyAlignment="1">
      <alignment horizontal="right"/>
    </xf>
    <xf numFmtId="0" fontId="0" fillId="33" borderId="0" xfId="0" applyFont="1" applyFill="1" applyBorder="1" applyAlignment="1">
      <alignment horizontal="center"/>
    </xf>
    <xf numFmtId="9" fontId="3" fillId="0" borderId="10" xfId="48" applyNumberFormat="1" applyFont="1" applyBorder="1" applyAlignment="1">
      <alignment horizontal="center" vertical="center"/>
    </xf>
    <xf numFmtId="166" fontId="0" fillId="0" borderId="0" xfId="0" applyNumberFormat="1" applyAlignment="1">
      <alignment/>
    </xf>
    <xf numFmtId="9" fontId="0" fillId="0" borderId="10" xfId="0" applyNumberFormat="1" applyFont="1" applyFill="1" applyBorder="1" applyAlignment="1">
      <alignment horizontal="center" vertical="center"/>
    </xf>
    <xf numFmtId="165" fontId="3" fillId="0" borderId="10" xfId="48" applyNumberFormat="1" applyFont="1" applyBorder="1" applyAlignment="1">
      <alignment horizontal="right" vertical="center"/>
    </xf>
    <xf numFmtId="0" fontId="13" fillId="0" borderId="10" xfId="0" applyFont="1" applyBorder="1" applyAlignment="1">
      <alignment horizontal="center"/>
    </xf>
    <xf numFmtId="9" fontId="0" fillId="0" borderId="10" xfId="0" applyNumberFormat="1" applyBorder="1" applyAlignment="1">
      <alignment horizontal="center" vertical="center"/>
    </xf>
    <xf numFmtId="0" fontId="2" fillId="0" borderId="10" xfId="0" applyFont="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10" xfId="0" applyFill="1" applyBorder="1" applyAlignment="1">
      <alignment/>
    </xf>
    <xf numFmtId="9" fontId="2" fillId="0" borderId="10" xfId="0" applyNumberFormat="1" applyFont="1" applyFill="1" applyBorder="1" applyAlignment="1">
      <alignment horizontal="center"/>
    </xf>
    <xf numFmtId="165" fontId="2" fillId="0" borderId="10" xfId="0" applyNumberFormat="1" applyFont="1" applyFill="1" applyBorder="1" applyAlignment="1">
      <alignment vertical="center"/>
    </xf>
    <xf numFmtId="9" fontId="2" fillId="33" borderId="10" xfId="0" applyNumberFormat="1" applyFont="1" applyFill="1" applyBorder="1" applyAlignment="1">
      <alignment horizontal="right"/>
    </xf>
    <xf numFmtId="9" fontId="2" fillId="0" borderId="10" xfId="0" applyNumberFormat="1" applyFont="1" applyBorder="1" applyAlignment="1">
      <alignment vertical="center"/>
    </xf>
    <xf numFmtId="0" fontId="0" fillId="0" borderId="10" xfId="0" applyBorder="1" applyAlignment="1">
      <alignment/>
    </xf>
    <xf numFmtId="3" fontId="0" fillId="0" borderId="10" xfId="0" applyNumberFormat="1" applyFill="1" applyBorder="1" applyAlignment="1">
      <alignment horizontal="center" vertical="center" wrapText="1"/>
    </xf>
    <xf numFmtId="3" fontId="2" fillId="0" borderId="10" xfId="0" applyNumberFormat="1" applyFont="1" applyBorder="1" applyAlignment="1">
      <alignment vertical="center"/>
    </xf>
    <xf numFmtId="3" fontId="0" fillId="0" borderId="10" xfId="0" applyNumberFormat="1" applyBorder="1" applyAlignment="1">
      <alignment horizontal="center" vertical="center" wrapText="1"/>
    </xf>
    <xf numFmtId="0" fontId="3" fillId="0" borderId="10" xfId="0" applyFont="1" applyBorder="1" applyAlignment="1">
      <alignment vertical="center"/>
    </xf>
    <xf numFmtId="9" fontId="3" fillId="0" borderId="10" xfId="0" applyNumberFormat="1" applyFont="1" applyBorder="1" applyAlignment="1">
      <alignment horizontal="center" vertical="center"/>
    </xf>
    <xf numFmtId="3" fontId="3" fillId="0" borderId="10" xfId="48" applyNumberFormat="1" applyFont="1" applyFill="1" applyBorder="1" applyAlignment="1">
      <alignment vertical="center"/>
    </xf>
    <xf numFmtId="164" fontId="3" fillId="0" borderId="10" xfId="0" applyNumberFormat="1" applyFont="1" applyBorder="1" applyAlignment="1">
      <alignment vertical="center"/>
    </xf>
    <xf numFmtId="3" fontId="0" fillId="0" borderId="10" xfId="0" applyNumberFormat="1" applyFont="1" applyFill="1" applyBorder="1" applyAlignment="1">
      <alignment horizontal="center" vertical="center" wrapText="1"/>
    </xf>
    <xf numFmtId="166" fontId="2" fillId="0" borderId="10" xfId="0" applyNumberFormat="1" applyFont="1" applyBorder="1" applyAlignment="1">
      <alignment/>
    </xf>
    <xf numFmtId="9" fontId="0" fillId="0" borderId="10" xfId="0" applyNumberFormat="1" applyFont="1" applyFill="1" applyBorder="1" applyAlignment="1">
      <alignment vertical="center"/>
    </xf>
    <xf numFmtId="166" fontId="0" fillId="33" borderId="10" xfId="0" applyNumberFormat="1" applyFont="1" applyFill="1" applyBorder="1" applyAlignment="1">
      <alignment vertical="center"/>
    </xf>
    <xf numFmtId="9"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15" fillId="0" borderId="10" xfId="0" applyFont="1" applyBorder="1" applyAlignment="1">
      <alignment/>
    </xf>
    <xf numFmtId="9" fontId="0" fillId="0" borderId="10" xfId="48" applyNumberFormat="1"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35" borderId="16" xfId="0" applyFont="1" applyFill="1" applyBorder="1" applyAlignment="1">
      <alignment horizontal="center" vertical="center"/>
    </xf>
    <xf numFmtId="0" fontId="2" fillId="0" borderId="17" xfId="0" applyFont="1" applyBorder="1" applyAlignment="1">
      <alignment horizontal="center" vertical="center"/>
    </xf>
    <xf numFmtId="0" fontId="2" fillId="35" borderId="18" xfId="0" applyFont="1" applyFill="1" applyBorder="1" applyAlignment="1">
      <alignment vertical="center"/>
    </xf>
    <xf numFmtId="0" fontId="0" fillId="0" borderId="18" xfId="0" applyBorder="1" applyAlignment="1">
      <alignment horizontal="center" vertical="center"/>
    </xf>
    <xf numFmtId="0" fontId="2" fillId="35" borderId="14" xfId="0" applyFont="1" applyFill="1" applyBorder="1" applyAlignment="1">
      <alignment vertical="center" wrapText="1"/>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2" xfId="0" applyFill="1" applyBorder="1" applyAlignment="1">
      <alignment vertical="center"/>
    </xf>
    <xf numFmtId="0" fontId="2" fillId="0" borderId="23" xfId="0" applyFont="1" applyFill="1" applyBorder="1" applyAlignment="1">
      <alignment horizontal="center" vertical="center" wrapText="1"/>
    </xf>
    <xf numFmtId="0" fontId="0" fillId="0" borderId="17" xfId="0" applyBorder="1" applyAlignment="1">
      <alignment vertical="center"/>
    </xf>
    <xf numFmtId="0" fontId="2" fillId="35" borderId="24" xfId="0" applyFont="1" applyFill="1" applyBorder="1" applyAlignment="1">
      <alignment horizontal="center" vertical="center" wrapText="1"/>
    </xf>
    <xf numFmtId="0" fontId="2" fillId="35" borderId="24" xfId="0" applyFont="1" applyFill="1" applyBorder="1" applyAlignment="1">
      <alignment vertical="center" wrapText="1"/>
    </xf>
    <xf numFmtId="3" fontId="12" fillId="33" borderId="10" xfId="0" applyNumberFormat="1" applyFont="1" applyFill="1" applyBorder="1" applyAlignment="1">
      <alignment/>
    </xf>
    <xf numFmtId="0" fontId="0" fillId="0" borderId="25" xfId="0"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5" borderId="28" xfId="0" applyFont="1" applyFill="1" applyBorder="1" applyAlignment="1">
      <alignment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22" xfId="0" applyFont="1" applyFill="1" applyBorder="1" applyAlignment="1">
      <alignment vertical="center" wrapText="1"/>
    </xf>
    <xf numFmtId="0" fontId="2" fillId="35" borderId="31" xfId="0" applyFont="1" applyFill="1" applyBorder="1" applyAlignment="1">
      <alignment vertical="center" wrapText="1"/>
    </xf>
    <xf numFmtId="3" fontId="0" fillId="0" borderId="10" xfId="0" applyNumberFormat="1" applyBorder="1" applyAlignment="1">
      <alignment/>
    </xf>
    <xf numFmtId="0" fontId="6" fillId="0" borderId="0" xfId="0" applyFont="1" applyAlignment="1">
      <alignment horizontal="center"/>
    </xf>
    <xf numFmtId="0" fontId="0" fillId="0" borderId="25" xfId="0" applyBorder="1" applyAlignment="1">
      <alignment horizontal="center" vertical="center"/>
    </xf>
    <xf numFmtId="0" fontId="2" fillId="35" borderId="26" xfId="0" applyFont="1" applyFill="1" applyBorder="1" applyAlignment="1">
      <alignment horizontal="center" vertical="center"/>
    </xf>
    <xf numFmtId="0" fontId="2" fillId="0" borderId="15" xfId="0" applyFont="1" applyBorder="1" applyAlignment="1">
      <alignment horizontal="center" vertical="center"/>
    </xf>
    <xf numFmtId="0" fontId="0" fillId="0" borderId="22" xfId="0" applyBorder="1" applyAlignment="1">
      <alignment vertical="center"/>
    </xf>
    <xf numFmtId="0" fontId="2" fillId="35" borderId="29" xfId="0" applyFont="1" applyFill="1" applyBorder="1" applyAlignment="1">
      <alignment vertical="center" wrapText="1"/>
    </xf>
    <xf numFmtId="164" fontId="0" fillId="0" borderId="22" xfId="48" applyFont="1" applyBorder="1" applyAlignment="1">
      <alignment vertical="center"/>
    </xf>
    <xf numFmtId="165" fontId="0" fillId="33" borderId="10" xfId="48" applyNumberFormat="1" applyFont="1" applyFill="1" applyBorder="1" applyAlignment="1">
      <alignment horizontal="right" vertical="center"/>
    </xf>
    <xf numFmtId="0" fontId="2" fillId="35" borderId="32" xfId="0" applyFont="1" applyFill="1" applyBorder="1" applyAlignment="1">
      <alignment vertical="center" wrapText="1"/>
    </xf>
    <xf numFmtId="0" fontId="2" fillId="35" borderId="33" xfId="0" applyFont="1" applyFill="1" applyBorder="1" applyAlignment="1">
      <alignment vertical="center" wrapText="1"/>
    </xf>
    <xf numFmtId="0" fontId="2" fillId="35" borderId="34" xfId="0" applyFont="1" applyFill="1" applyBorder="1" applyAlignment="1">
      <alignment horizontal="center" vertical="center" wrapText="1"/>
    </xf>
    <xf numFmtId="0" fontId="17" fillId="0" borderId="10" xfId="0" applyFont="1" applyFill="1" applyBorder="1" applyAlignment="1">
      <alignment horizontal="center" vertical="center" wrapText="1"/>
    </xf>
    <xf numFmtId="9" fontId="17" fillId="0" borderId="10" xfId="0" applyNumberFormat="1" applyFont="1" applyFill="1" applyBorder="1" applyAlignment="1">
      <alignment horizontal="center" vertical="center"/>
    </xf>
    <xf numFmtId="165" fontId="17" fillId="0" borderId="10" xfId="48" applyNumberFormat="1" applyFont="1" applyFill="1" applyBorder="1" applyAlignment="1">
      <alignment vertical="center"/>
    </xf>
    <xf numFmtId="0" fontId="17" fillId="0" borderId="10" xfId="0" applyFont="1" applyBorder="1" applyAlignment="1">
      <alignment vertical="center"/>
    </xf>
    <xf numFmtId="165" fontId="3" fillId="0" borderId="10" xfId="48" applyNumberFormat="1" applyFont="1" applyFill="1" applyBorder="1" applyAlignment="1">
      <alignment vertical="center"/>
    </xf>
    <xf numFmtId="0" fontId="2" fillId="35" borderId="34" xfId="0" applyFont="1" applyFill="1" applyBorder="1" applyAlignment="1">
      <alignment vertical="center" wrapText="1"/>
    </xf>
    <xf numFmtId="0" fontId="2" fillId="35" borderId="35" xfId="0" applyFont="1" applyFill="1" applyBorder="1" applyAlignment="1">
      <alignment vertical="center" wrapText="1"/>
    </xf>
    <xf numFmtId="3" fontId="0" fillId="0" borderId="24" xfId="48" applyNumberFormat="1" applyFont="1" applyFill="1" applyBorder="1" applyAlignment="1">
      <alignment vertical="center"/>
    </xf>
    <xf numFmtId="3" fontId="0" fillId="0" borderId="22" xfId="48" applyNumberFormat="1" applyFont="1" applyFill="1" applyBorder="1" applyAlignment="1">
      <alignment vertical="center"/>
    </xf>
    <xf numFmtId="0" fontId="2" fillId="35" borderId="36" xfId="0" applyFont="1" applyFill="1" applyBorder="1" applyAlignment="1">
      <alignment vertical="center" wrapText="1"/>
    </xf>
    <xf numFmtId="0" fontId="2" fillId="35" borderId="37" xfId="0" applyFont="1" applyFill="1" applyBorder="1" applyAlignment="1">
      <alignment horizontal="center" vertical="center" wrapText="1"/>
    </xf>
    <xf numFmtId="0" fontId="2" fillId="35" borderId="38" xfId="0" applyFont="1" applyFill="1" applyBorder="1" applyAlignment="1">
      <alignment horizontal="center" vertical="center" wrapText="1"/>
    </xf>
    <xf numFmtId="0" fontId="2" fillId="35" borderId="25" xfId="0" applyFont="1" applyFill="1" applyBorder="1" applyAlignment="1">
      <alignment vertical="center" wrapText="1"/>
    </xf>
    <xf numFmtId="3" fontId="0" fillId="0" borderId="39" xfId="48" applyNumberFormat="1" applyFont="1" applyFill="1" applyBorder="1" applyAlignment="1">
      <alignment vertical="center"/>
    </xf>
    <xf numFmtId="3" fontId="0" fillId="0" borderId="40" xfId="48" applyNumberFormat="1" applyFont="1" applyFill="1" applyBorder="1" applyAlignment="1">
      <alignment vertical="center"/>
    </xf>
    <xf numFmtId="0" fontId="2" fillId="35" borderId="18" xfId="0" applyFont="1" applyFill="1" applyBorder="1" applyAlignment="1">
      <alignment horizontal="center" vertical="center" wrapText="1"/>
    </xf>
    <xf numFmtId="0" fontId="8" fillId="35" borderId="18" xfId="0" applyFont="1" applyFill="1" applyBorder="1" applyAlignment="1">
      <alignment horizontal="center" vertical="center"/>
    </xf>
    <xf numFmtId="0" fontId="18" fillId="35" borderId="29" xfId="0" applyFont="1" applyFill="1" applyBorder="1" applyAlignment="1">
      <alignment horizontal="center" vertical="center" wrapText="1"/>
    </xf>
    <xf numFmtId="0" fontId="8" fillId="0" borderId="10" xfId="0"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xf>
    <xf numFmtId="165" fontId="0" fillId="0" borderId="10" xfId="48" applyNumberFormat="1" applyFont="1" applyFill="1" applyBorder="1" applyAlignment="1">
      <alignment horizontal="right" vertical="center"/>
    </xf>
    <xf numFmtId="165" fontId="2" fillId="0" borderId="10" xfId="0" applyNumberFormat="1" applyFont="1" applyFill="1" applyBorder="1" applyAlignment="1">
      <alignment/>
    </xf>
    <xf numFmtId="165" fontId="0" fillId="0" borderId="10" xfId="0" applyNumberFormat="1" applyFill="1" applyBorder="1" applyAlignment="1">
      <alignment vertical="center"/>
    </xf>
    <xf numFmtId="3" fontId="7" fillId="0" borderId="10" xfId="0" applyNumberFormat="1" applyFont="1" applyFill="1" applyBorder="1" applyAlignment="1">
      <alignment vertical="center"/>
    </xf>
    <xf numFmtId="166" fontId="7" fillId="33" borderId="10" xfId="0" applyNumberFormat="1" applyFont="1" applyFill="1" applyBorder="1" applyAlignment="1">
      <alignment vertical="center"/>
    </xf>
    <xf numFmtId="166" fontId="60" fillId="36" borderId="10" xfId="0" applyNumberFormat="1" applyFont="1" applyFill="1" applyBorder="1" applyAlignment="1">
      <alignment vertical="center"/>
    </xf>
    <xf numFmtId="165" fontId="0" fillId="0" borderId="22" xfId="48" applyNumberFormat="1" applyFont="1" applyFill="1" applyBorder="1" applyAlignment="1">
      <alignment vertical="center"/>
    </xf>
    <xf numFmtId="165" fontId="0" fillId="0" borderId="10" xfId="48" applyNumberFormat="1" applyFont="1" applyFill="1" applyBorder="1" applyAlignment="1">
      <alignment horizontal="center" vertical="center"/>
    </xf>
    <xf numFmtId="165" fontId="2" fillId="0" borderId="10" xfId="48" applyNumberFormat="1" applyFont="1" applyFill="1" applyBorder="1" applyAlignment="1">
      <alignment horizontal="center" vertical="center"/>
    </xf>
    <xf numFmtId="165" fontId="60" fillId="36" borderId="10" xfId="48" applyNumberFormat="1" applyFont="1" applyFill="1" applyBorder="1" applyAlignment="1">
      <alignment horizontal="center" vertical="center"/>
    </xf>
    <xf numFmtId="9" fontId="3" fillId="0" borderId="10" xfId="0" applyNumberFormat="1" applyFont="1" applyBorder="1" applyAlignment="1">
      <alignment vertical="center"/>
    </xf>
    <xf numFmtId="0" fontId="0" fillId="0" borderId="0" xfId="0" applyFont="1" applyAlignment="1">
      <alignment/>
    </xf>
    <xf numFmtId="165" fontId="7" fillId="0" borderId="10" xfId="0" applyNumberFormat="1" applyFont="1" applyFill="1" applyBorder="1" applyAlignment="1">
      <alignment vertical="center"/>
    </xf>
    <xf numFmtId="164" fontId="0" fillId="0" borderId="0" xfId="0" applyNumberFormat="1" applyFont="1" applyAlignment="1">
      <alignment/>
    </xf>
    <xf numFmtId="0" fontId="0" fillId="37" borderId="10" xfId="0" applyFont="1"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3" fontId="0" fillId="37" borderId="10" xfId="0" applyNumberFormat="1" applyFill="1" applyBorder="1" applyAlignment="1">
      <alignment/>
    </xf>
    <xf numFmtId="3" fontId="0" fillId="0" borderId="10" xfId="0" applyNumberFormat="1" applyFont="1" applyBorder="1" applyAlignment="1">
      <alignment/>
    </xf>
    <xf numFmtId="3" fontId="0" fillId="37" borderId="10" xfId="0" applyNumberFormat="1" applyFont="1" applyFill="1" applyBorder="1" applyAlignment="1">
      <alignment/>
    </xf>
    <xf numFmtId="3" fontId="7" fillId="0" borderId="10" xfId="0" applyNumberFormat="1" applyFont="1" applyBorder="1" applyAlignment="1">
      <alignment/>
    </xf>
    <xf numFmtId="0" fontId="7" fillId="0" borderId="10" xfId="0" applyFont="1" applyBorder="1" applyAlignment="1">
      <alignment/>
    </xf>
    <xf numFmtId="3" fontId="19" fillId="0" borderId="10" xfId="0" applyNumberFormat="1" applyFont="1" applyBorder="1" applyAlignment="1">
      <alignment/>
    </xf>
    <xf numFmtId="165" fontId="60" fillId="0" borderId="10" xfId="48" applyNumberFormat="1" applyFont="1" applyFill="1" applyBorder="1" applyAlignment="1">
      <alignment horizontal="center" vertical="center"/>
    </xf>
    <xf numFmtId="0" fontId="19" fillId="37" borderId="10" xfId="0" applyFont="1" applyFill="1" applyBorder="1" applyAlignment="1">
      <alignment/>
    </xf>
    <xf numFmtId="0" fontId="19" fillId="0" borderId="10" xfId="0" applyFont="1" applyBorder="1" applyAlignment="1">
      <alignment/>
    </xf>
    <xf numFmtId="3" fontId="0" fillId="0" borderId="0" xfId="0" applyNumberFormat="1" applyBorder="1" applyAlignment="1">
      <alignment/>
    </xf>
    <xf numFmtId="3" fontId="0" fillId="38" borderId="10" xfId="0" applyNumberFormat="1" applyFill="1" applyBorder="1" applyAlignment="1">
      <alignment/>
    </xf>
    <xf numFmtId="3" fontId="0" fillId="0" borderId="10" xfId="0" applyNumberFormat="1" applyFill="1" applyBorder="1" applyAlignment="1">
      <alignment/>
    </xf>
    <xf numFmtId="3" fontId="0" fillId="39" borderId="10" xfId="0" applyNumberFormat="1" applyFill="1" applyBorder="1" applyAlignment="1">
      <alignment/>
    </xf>
    <xf numFmtId="3" fontId="0" fillId="40" borderId="10" xfId="0" applyNumberFormat="1" applyFill="1" applyBorder="1" applyAlignment="1">
      <alignment/>
    </xf>
    <xf numFmtId="0" fontId="0" fillId="40" borderId="10" xfId="0" applyFont="1" applyFill="1" applyBorder="1" applyAlignment="1">
      <alignment/>
    </xf>
    <xf numFmtId="3" fontId="0" fillId="40" borderId="10" xfId="0" applyNumberFormat="1" applyFont="1" applyFill="1" applyBorder="1" applyAlignment="1">
      <alignment/>
    </xf>
    <xf numFmtId="3" fontId="19" fillId="40" borderId="10" xfId="0" applyNumberFormat="1" applyFont="1" applyFill="1" applyBorder="1" applyAlignment="1">
      <alignment/>
    </xf>
    <xf numFmtId="0" fontId="19" fillId="40" borderId="10" xfId="0" applyFont="1" applyFill="1" applyBorder="1" applyAlignment="1">
      <alignment/>
    </xf>
    <xf numFmtId="165" fontId="0" fillId="0" borderId="10" xfId="0" applyNumberFormat="1" applyBorder="1" applyAlignment="1">
      <alignment/>
    </xf>
    <xf numFmtId="0" fontId="0" fillId="33" borderId="10" xfId="0" applyFill="1" applyBorder="1" applyAlignment="1">
      <alignment/>
    </xf>
    <xf numFmtId="0" fontId="19" fillId="33" borderId="10" xfId="0" applyFont="1" applyFill="1" applyBorder="1" applyAlignment="1">
      <alignment/>
    </xf>
    <xf numFmtId="0" fontId="0" fillId="33" borderId="10" xfId="0" applyFont="1" applyFill="1" applyBorder="1" applyAlignment="1">
      <alignment/>
    </xf>
    <xf numFmtId="3" fontId="0" fillId="33" borderId="10" xfId="0" applyNumberFormat="1" applyFill="1" applyBorder="1" applyAlignment="1">
      <alignment/>
    </xf>
    <xf numFmtId="0" fontId="0" fillId="37" borderId="10" xfId="0" applyFont="1" applyFill="1" applyBorder="1" applyAlignment="1">
      <alignment horizontal="center"/>
    </xf>
    <xf numFmtId="3" fontId="19" fillId="37" borderId="10" xfId="0" applyNumberFormat="1" applyFont="1" applyFill="1" applyBorder="1" applyAlignment="1">
      <alignment/>
    </xf>
    <xf numFmtId="0" fontId="2" fillId="33" borderId="10" xfId="0" applyFont="1" applyFill="1" applyBorder="1" applyAlignment="1">
      <alignment horizontal="center"/>
    </xf>
    <xf numFmtId="0" fontId="7" fillId="33" borderId="10" xfId="0" applyFont="1" applyFill="1" applyBorder="1" applyAlignment="1">
      <alignment wrapText="1"/>
    </xf>
    <xf numFmtId="0" fontId="7" fillId="33" borderId="10" xfId="0" applyFont="1" applyFill="1" applyBorder="1" applyAlignment="1">
      <alignment/>
    </xf>
    <xf numFmtId="0" fontId="7" fillId="37" borderId="10" xfId="0" applyFont="1" applyFill="1" applyBorder="1" applyAlignment="1">
      <alignment horizontal="center" wrapText="1"/>
    </xf>
    <xf numFmtId="3" fontId="19" fillId="41" borderId="10" xfId="0" applyNumberFormat="1" applyFont="1" applyFill="1" applyBorder="1" applyAlignment="1">
      <alignment/>
    </xf>
    <xf numFmtId="0" fontId="19" fillId="41" borderId="10" xfId="0" applyFont="1" applyFill="1" applyBorder="1" applyAlignment="1">
      <alignment/>
    </xf>
    <xf numFmtId="0" fontId="2" fillId="0" borderId="10" xfId="0" applyFont="1" applyBorder="1" applyAlignment="1">
      <alignment/>
    </xf>
    <xf numFmtId="3" fontId="0" fillId="40" borderId="0" xfId="0" applyNumberFormat="1" applyFill="1" applyAlignment="1">
      <alignment/>
    </xf>
    <xf numFmtId="0" fontId="0" fillId="40" borderId="0" xfId="0" applyFont="1" applyFill="1" applyAlignment="1">
      <alignment/>
    </xf>
    <xf numFmtId="3" fontId="0" fillId="38" borderId="0" xfId="0" applyNumberFormat="1" applyFont="1" applyFill="1" applyBorder="1" applyAlignment="1">
      <alignment/>
    </xf>
    <xf numFmtId="0" fontId="0" fillId="39" borderId="0" xfId="0" applyFont="1" applyFill="1" applyAlignment="1">
      <alignment/>
    </xf>
    <xf numFmtId="0" fontId="0" fillId="39" borderId="0" xfId="0" applyFont="1" applyFill="1" applyAlignment="1">
      <alignment/>
    </xf>
    <xf numFmtId="3" fontId="0" fillId="39" borderId="0" xfId="0" applyNumberFormat="1" applyFill="1" applyBorder="1" applyAlignment="1">
      <alignment vertical="center"/>
    </xf>
    <xf numFmtId="0" fontId="0" fillId="39" borderId="0" xfId="0" applyFill="1" applyAlignment="1">
      <alignment/>
    </xf>
    <xf numFmtId="166" fontId="0" fillId="38" borderId="10" xfId="0" applyNumberFormat="1" applyFill="1" applyBorder="1" applyAlignment="1">
      <alignment/>
    </xf>
    <xf numFmtId="0" fontId="0" fillId="0" borderId="10" xfId="0" applyFont="1" applyBorder="1" applyAlignment="1">
      <alignment horizontal="right"/>
    </xf>
    <xf numFmtId="166" fontId="2" fillId="0" borderId="0" xfId="0" applyNumberFormat="1" applyFont="1" applyBorder="1" applyAlignment="1">
      <alignment/>
    </xf>
    <xf numFmtId="0" fontId="21" fillId="42" borderId="10" xfId="0" applyFont="1" applyFill="1" applyBorder="1" applyAlignment="1">
      <alignment/>
    </xf>
    <xf numFmtId="0" fontId="20" fillId="42" borderId="10" xfId="0" applyFont="1" applyFill="1" applyBorder="1" applyAlignment="1">
      <alignment/>
    </xf>
    <xf numFmtId="3" fontId="61" fillId="0" borderId="10" xfId="0" applyNumberFormat="1" applyFont="1" applyFill="1" applyBorder="1" applyAlignment="1">
      <alignment horizontal="right" wrapText="1" readingOrder="1"/>
    </xf>
    <xf numFmtId="3" fontId="61" fillId="43" borderId="10" xfId="0" applyNumberFormat="1" applyFont="1" applyFill="1" applyBorder="1" applyAlignment="1">
      <alignment horizontal="right" wrapText="1" readingOrder="1"/>
    </xf>
    <xf numFmtId="0" fontId="62" fillId="43" borderId="10" xfId="0" applyFont="1" applyFill="1" applyBorder="1" applyAlignment="1">
      <alignment horizontal="left" wrapText="1" readingOrder="1"/>
    </xf>
    <xf numFmtId="3" fontId="61" fillId="37" borderId="10" xfId="0" applyNumberFormat="1" applyFont="1" applyFill="1" applyBorder="1" applyAlignment="1">
      <alignment horizontal="right" wrapText="1" readingOrder="1"/>
    </xf>
    <xf numFmtId="166" fontId="0" fillId="0" borderId="0" xfId="0" applyNumberFormat="1" applyFont="1" applyAlignment="1">
      <alignment/>
    </xf>
    <xf numFmtId="3" fontId="63" fillId="0" borderId="10" xfId="0" applyNumberFormat="1" applyFont="1" applyBorder="1" applyAlignment="1">
      <alignment/>
    </xf>
    <xf numFmtId="0" fontId="62" fillId="37" borderId="10" xfId="0" applyFont="1" applyFill="1" applyBorder="1" applyAlignment="1">
      <alignment horizontal="left" wrapText="1" readingOrder="1"/>
    </xf>
    <xf numFmtId="3" fontId="62" fillId="44" borderId="10" xfId="0" applyNumberFormat="1" applyFont="1" applyFill="1" applyBorder="1" applyAlignment="1">
      <alignment horizontal="right" wrapText="1" readingOrder="1"/>
    </xf>
    <xf numFmtId="3" fontId="0" fillId="0" borderId="0" xfId="0" applyNumberFormat="1" applyFill="1" applyBorder="1" applyAlignment="1">
      <alignment/>
    </xf>
    <xf numFmtId="0" fontId="62" fillId="0" borderId="0" xfId="0" applyFont="1" applyFill="1" applyBorder="1" applyAlignment="1">
      <alignment horizontal="left" wrapText="1" readingOrder="1"/>
    </xf>
    <xf numFmtId="3" fontId="62" fillId="0" borderId="0" xfId="0" applyNumberFormat="1" applyFont="1" applyFill="1" applyBorder="1" applyAlignment="1">
      <alignment horizontal="right" wrapText="1" readingOrder="1"/>
    </xf>
    <xf numFmtId="0" fontId="0" fillId="0" borderId="0" xfId="0" applyFill="1" applyBorder="1" applyAlignment="1">
      <alignment/>
    </xf>
    <xf numFmtId="0" fontId="62" fillId="0" borderId="10" xfId="0" applyFont="1" applyFill="1" applyBorder="1" applyAlignment="1">
      <alignment horizontal="left" wrapText="1" readingOrder="1"/>
    </xf>
    <xf numFmtId="3" fontId="64" fillId="37" borderId="10" xfId="0" applyNumberFormat="1" applyFont="1" applyFill="1" applyBorder="1" applyAlignment="1">
      <alignment/>
    </xf>
    <xf numFmtId="3" fontId="25" fillId="37" borderId="10" xfId="0" applyNumberFormat="1" applyFont="1" applyFill="1" applyBorder="1" applyAlignment="1">
      <alignment/>
    </xf>
    <xf numFmtId="3" fontId="26" fillId="0" borderId="10" xfId="0" applyNumberFormat="1" applyFont="1" applyBorder="1" applyAlignment="1">
      <alignment/>
    </xf>
    <xf numFmtId="0" fontId="26" fillId="0" borderId="10" xfId="0" applyFont="1" applyBorder="1" applyAlignment="1">
      <alignment/>
    </xf>
    <xf numFmtId="0" fontId="0" fillId="44" borderId="10" xfId="0" applyFont="1" applyFill="1" applyBorder="1" applyAlignment="1">
      <alignment/>
    </xf>
    <xf numFmtId="3" fontId="0" fillId="0" borderId="41" xfId="0" applyNumberFormat="1" applyFill="1" applyBorder="1" applyAlignment="1">
      <alignment/>
    </xf>
    <xf numFmtId="9" fontId="2" fillId="0" borderId="10" xfId="0" applyNumberFormat="1" applyFont="1" applyBorder="1" applyAlignment="1">
      <alignment horizontal="center"/>
    </xf>
    <xf numFmtId="9" fontId="0" fillId="0" borderId="10" xfId="0" applyNumberFormat="1" applyFont="1" applyFill="1" applyBorder="1" applyAlignment="1">
      <alignment horizontal="center" vertical="center"/>
    </xf>
    <xf numFmtId="166" fontId="2" fillId="0" borderId="10" xfId="0" applyNumberFormat="1" applyFont="1" applyBorder="1" applyAlignment="1">
      <alignment horizontal="center"/>
    </xf>
    <xf numFmtId="0" fontId="2" fillId="35" borderId="24"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quotePrefix="1">
      <alignment horizontal="right"/>
    </xf>
    <xf numFmtId="0" fontId="6" fillId="0" borderId="0" xfId="0" applyFont="1" applyAlignment="1">
      <alignment horizontal="right"/>
    </xf>
    <xf numFmtId="0" fontId="2" fillId="0" borderId="0" xfId="0" applyFont="1" applyAlignment="1">
      <alignment horizontal="left" vertical="center"/>
    </xf>
    <xf numFmtId="0" fontId="2" fillId="0" borderId="20" xfId="0" applyFont="1" applyBorder="1" applyAlignment="1">
      <alignment horizontal="justify" vertical="center"/>
    </xf>
    <xf numFmtId="0" fontId="2" fillId="0" borderId="42" xfId="0" applyFont="1" applyBorder="1" applyAlignment="1">
      <alignment horizontal="justify" vertical="center"/>
    </xf>
    <xf numFmtId="0" fontId="2" fillId="0" borderId="43" xfId="0" applyFont="1" applyBorder="1" applyAlignment="1">
      <alignment horizontal="justify" vertical="center"/>
    </xf>
    <xf numFmtId="0" fontId="6" fillId="0" borderId="0" xfId="0" applyFont="1" applyAlignment="1">
      <alignment horizontal="center" vertical="center" wrapText="1"/>
    </xf>
    <xf numFmtId="0" fontId="3" fillId="35" borderId="16"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65" fontId="0" fillId="0" borderId="47" xfId="0" applyNumberFormat="1" applyFill="1" applyBorder="1" applyAlignment="1">
      <alignment horizontal="center" vertical="center"/>
    </xf>
    <xf numFmtId="165" fontId="0" fillId="0" borderId="48" xfId="0" applyNumberFormat="1" applyFill="1" applyBorder="1" applyAlignment="1">
      <alignment horizontal="center" vertical="center"/>
    </xf>
    <xf numFmtId="0" fontId="0" fillId="33" borderId="0" xfId="0" applyFont="1" applyFill="1" applyBorder="1" applyAlignment="1">
      <alignment horizontal="center"/>
    </xf>
    <xf numFmtId="0" fontId="3" fillId="35" borderId="49"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2" fillId="0" borderId="20"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35" borderId="42" xfId="0" applyFont="1" applyFill="1" applyBorder="1" applyAlignment="1">
      <alignment horizontal="center" vertical="center" wrapText="1"/>
    </xf>
    <xf numFmtId="0" fontId="0" fillId="0" borderId="50" xfId="0"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2" fillId="35" borderId="16"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51" xfId="0" applyFont="1" applyFill="1" applyBorder="1" applyAlignment="1">
      <alignment horizontal="center" vertical="center" wrapText="1"/>
    </xf>
    <xf numFmtId="0" fontId="2" fillId="35" borderId="49"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49"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0" fillId="0" borderId="22" xfId="0" applyFont="1" applyBorder="1" applyAlignment="1" quotePrefix="1">
      <alignment horizontal="center" vertical="center" wrapText="1"/>
    </xf>
    <xf numFmtId="0" fontId="0" fillId="0" borderId="22" xfId="0" applyFont="1" applyBorder="1" applyAlignment="1">
      <alignment horizontal="center" vertical="center" wrapText="1"/>
    </xf>
    <xf numFmtId="0" fontId="9" fillId="33" borderId="52" xfId="0" applyFont="1" applyFill="1" applyBorder="1" applyAlignment="1">
      <alignment vertical="center" wrapText="1"/>
    </xf>
    <xf numFmtId="0" fontId="9" fillId="33" borderId="53" xfId="0" applyFont="1" applyFill="1" applyBorder="1" applyAlignment="1">
      <alignment vertical="center" wrapText="1"/>
    </xf>
    <xf numFmtId="0" fontId="9" fillId="33" borderId="54" xfId="0" applyFont="1" applyFill="1" applyBorder="1" applyAlignment="1">
      <alignmen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33" borderId="52"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5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22" xfId="0" applyBorder="1" applyAlignment="1">
      <alignment horizontal="center" vertical="center" wrapText="1"/>
    </xf>
    <xf numFmtId="0" fontId="2" fillId="35" borderId="26"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3" fontId="21" fillId="0" borderId="53" xfId="0" applyNumberFormat="1" applyFont="1" applyBorder="1" applyAlignment="1">
      <alignment horizontal="center"/>
    </xf>
    <xf numFmtId="0" fontId="0" fillId="0" borderId="52"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164" fontId="2" fillId="34" borderId="16" xfId="0" applyNumberFormat="1" applyFont="1" applyFill="1" applyBorder="1" applyAlignment="1">
      <alignment horizontal="center"/>
    </xf>
    <xf numFmtId="164" fontId="2" fillId="34" borderId="44" xfId="0" applyNumberFormat="1" applyFont="1" applyFill="1" applyBorder="1" applyAlignment="1">
      <alignment horizontal="center"/>
    </xf>
    <xf numFmtId="0" fontId="2" fillId="0" borderId="10" xfId="0" applyFont="1" applyFill="1" applyBorder="1" applyAlignment="1">
      <alignment horizontal="center"/>
    </xf>
    <xf numFmtId="0" fontId="0" fillId="0" borderId="16" xfId="0" applyBorder="1" applyAlignment="1">
      <alignment horizontal="center" vertical="center"/>
    </xf>
    <xf numFmtId="0" fontId="0" fillId="0" borderId="11" xfId="0" applyBorder="1" applyAlignment="1">
      <alignment horizontal="center" vertical="center"/>
    </xf>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0" fillId="0" borderId="47"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10" xfId="0" applyBorder="1" applyAlignment="1">
      <alignment horizontal="center" vertical="center"/>
    </xf>
    <xf numFmtId="0" fontId="0" fillId="0" borderId="57" xfId="0" applyBorder="1" applyAlignment="1">
      <alignment horizontal="center" vertical="center"/>
    </xf>
    <xf numFmtId="9" fontId="0" fillId="0" borderId="48" xfId="0" applyNumberFormat="1" applyFill="1" applyBorder="1" applyAlignment="1">
      <alignment horizontal="center" vertical="center"/>
    </xf>
    <xf numFmtId="0" fontId="0" fillId="0" borderId="32" xfId="0" applyFill="1" applyBorder="1" applyAlignment="1">
      <alignment horizontal="center" vertical="center"/>
    </xf>
    <xf numFmtId="9" fontId="0" fillId="0" borderId="24" xfId="0" applyNumberFormat="1" applyBorder="1" applyAlignment="1">
      <alignment horizontal="center" vertical="center"/>
    </xf>
    <xf numFmtId="0" fontId="0" fillId="0" borderId="32" xfId="0" applyBorder="1" applyAlignment="1">
      <alignment horizontal="center" vertical="center"/>
    </xf>
    <xf numFmtId="0" fontId="0" fillId="0" borderId="54" xfId="0" applyFill="1" applyBorder="1" applyAlignment="1">
      <alignment horizontal="center" vertical="center"/>
    </xf>
    <xf numFmtId="0" fontId="0" fillId="0" borderId="57" xfId="0" applyFill="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2" fillId="35" borderId="16" xfId="0" applyFont="1" applyFill="1" applyBorder="1" applyAlignment="1">
      <alignment horizontal="center" vertical="center"/>
    </xf>
    <xf numFmtId="0" fontId="2" fillId="35" borderId="35" xfId="0" applyFont="1" applyFill="1" applyBorder="1" applyAlignment="1">
      <alignment horizontal="center" vertical="center"/>
    </xf>
    <xf numFmtId="0" fontId="2" fillId="0" borderId="10" xfId="0" applyFont="1" applyBorder="1" applyAlignment="1">
      <alignment horizontal="center"/>
    </xf>
    <xf numFmtId="0" fontId="9" fillId="0" borderId="10" xfId="0" applyFont="1" applyFill="1" applyBorder="1" applyAlignment="1">
      <alignment horizontal="left" vertical="center" wrapText="1"/>
    </xf>
    <xf numFmtId="0" fontId="2" fillId="35" borderId="21" xfId="0" applyFont="1" applyFill="1" applyBorder="1" applyAlignment="1">
      <alignment horizontal="center" vertical="center" wrapText="1"/>
    </xf>
    <xf numFmtId="0" fontId="2" fillId="35" borderId="22" xfId="0" applyFont="1" applyFill="1" applyBorder="1" applyAlignment="1">
      <alignment horizontal="center" vertical="center" wrapText="1"/>
    </xf>
    <xf numFmtId="0" fontId="9" fillId="0" borderId="53" xfId="0" applyFont="1" applyFill="1" applyBorder="1" applyAlignment="1" quotePrefix="1">
      <alignment horizontal="left" vertical="center" wrapText="1"/>
    </xf>
    <xf numFmtId="0" fontId="9" fillId="0" borderId="54" xfId="0" applyFont="1" applyFill="1" applyBorder="1" applyAlignment="1" quotePrefix="1">
      <alignment horizontal="left" vertical="center" wrapText="1"/>
    </xf>
    <xf numFmtId="0" fontId="22" fillId="0" borderId="52" xfId="0" applyFont="1" applyBorder="1" applyAlignment="1">
      <alignment horizontal="center"/>
    </xf>
    <xf numFmtId="0" fontId="22" fillId="0" borderId="53" xfId="0" applyFont="1" applyBorder="1" applyAlignment="1">
      <alignment horizontal="center"/>
    </xf>
    <xf numFmtId="0" fontId="22" fillId="0" borderId="54" xfId="0" applyFont="1" applyBorder="1" applyAlignment="1">
      <alignment horizontal="center"/>
    </xf>
    <xf numFmtId="0" fontId="19" fillId="0" borderId="10" xfId="0" applyFont="1" applyBorder="1" applyAlignment="1">
      <alignment horizontal="center"/>
    </xf>
    <xf numFmtId="3" fontId="19" fillId="0" borderId="10" xfId="0" applyNumberFormat="1" applyFont="1" applyBorder="1" applyAlignment="1">
      <alignment horizontal="center"/>
    </xf>
    <xf numFmtId="9" fontId="0" fillId="0" borderId="61" xfId="0" applyNumberFormat="1" applyBorder="1" applyAlignment="1">
      <alignment horizontal="center" vertical="center"/>
    </xf>
    <xf numFmtId="0" fontId="0" fillId="0" borderId="62" xfId="0" applyBorder="1" applyAlignment="1">
      <alignment horizontal="center" vertical="center"/>
    </xf>
    <xf numFmtId="9"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60" fillId="0" borderId="10" xfId="0" applyFont="1" applyBorder="1" applyAlignment="1">
      <alignment horizontal="center" vertical="center" wrapText="1"/>
    </xf>
    <xf numFmtId="9" fontId="0" fillId="0" borderId="10" xfId="0" applyNumberFormat="1" applyBorder="1" applyAlignment="1">
      <alignment horizontal="center"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3" fontId="21" fillId="0" borderId="63" xfId="0" applyNumberFormat="1" applyFont="1" applyBorder="1" applyAlignment="1">
      <alignment horizontal="center"/>
    </xf>
    <xf numFmtId="0" fontId="13" fillId="0" borderId="10" xfId="0" applyFont="1" applyBorder="1" applyAlignment="1">
      <alignment horizontal="center"/>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165" fontId="0" fillId="0" borderId="47" xfId="48" applyNumberFormat="1" applyFont="1" applyBorder="1" applyAlignment="1">
      <alignment horizontal="center" vertical="center"/>
    </xf>
    <xf numFmtId="165" fontId="0" fillId="0" borderId="48" xfId="48" applyNumberFormat="1" applyFont="1" applyBorder="1" applyAlignment="1">
      <alignment horizontal="center" vertical="center"/>
    </xf>
    <xf numFmtId="0" fontId="60" fillId="0" borderId="61" xfId="0" applyFont="1" applyBorder="1" applyAlignment="1">
      <alignment horizontal="center" vertical="center" wrapText="1"/>
    </xf>
    <xf numFmtId="0" fontId="2" fillId="35" borderId="32" xfId="0" applyFont="1" applyFill="1" applyBorder="1" applyAlignment="1">
      <alignment horizontal="center" vertical="center" wrapText="1"/>
    </xf>
    <xf numFmtId="0" fontId="0" fillId="0" borderId="47" xfId="0" applyBorder="1" applyAlignment="1">
      <alignment horizontal="justify" vertical="center"/>
    </xf>
    <xf numFmtId="0" fontId="0" fillId="0" borderId="55" xfId="0" applyBorder="1" applyAlignment="1">
      <alignment horizontal="justify" vertical="center"/>
    </xf>
    <xf numFmtId="0" fontId="0" fillId="0" borderId="26" xfId="0" applyBorder="1" applyAlignment="1">
      <alignment horizontal="center" vertical="center"/>
    </xf>
    <xf numFmtId="0" fontId="0" fillId="0" borderId="24" xfId="0" applyBorder="1" applyAlignment="1">
      <alignment horizontal="center" vertical="center"/>
    </xf>
    <xf numFmtId="0" fontId="2" fillId="0" borderId="10" xfId="0" applyFont="1" applyBorder="1" applyAlignment="1">
      <alignment horizontal="center" vertical="center"/>
    </xf>
    <xf numFmtId="0" fontId="0" fillId="0" borderId="1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3" fillId="0" borderId="10" xfId="0" applyFont="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3" fontId="0" fillId="0" borderId="39" xfId="0" applyNumberFormat="1" applyBorder="1" applyAlignment="1">
      <alignment horizontal="center" vertical="center"/>
    </xf>
    <xf numFmtId="3" fontId="0" fillId="0" borderId="64" xfId="0" applyNumberFormat="1" applyBorder="1" applyAlignment="1">
      <alignment horizontal="center" vertical="center"/>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10" xfId="0" applyBorder="1" applyAlignment="1">
      <alignment horizontal="justify" vertical="center"/>
    </xf>
    <xf numFmtId="0" fontId="0" fillId="0" borderId="10" xfId="0" applyFont="1" applyFill="1" applyBorder="1" applyAlignment="1">
      <alignment vertical="center" wrapText="1"/>
    </xf>
    <xf numFmtId="3" fontId="0" fillId="0" borderId="47" xfId="48" applyNumberFormat="1" applyFont="1" applyFill="1" applyBorder="1" applyAlignment="1">
      <alignment horizontal="center" vertical="center"/>
    </xf>
    <xf numFmtId="3" fontId="0" fillId="0" borderId="56" xfId="48" applyNumberFormat="1" applyFont="1" applyFill="1" applyBorder="1" applyAlignment="1">
      <alignment horizontal="center" vertical="center"/>
    </xf>
    <xf numFmtId="3" fontId="0" fillId="0" borderId="22" xfId="48" applyNumberFormat="1" applyFont="1" applyFill="1" applyBorder="1" applyAlignment="1">
      <alignment horizontal="center" vertical="center"/>
    </xf>
    <xf numFmtId="9" fontId="0" fillId="0" borderId="49" xfId="0" applyNumberFormat="1" applyFill="1" applyBorder="1" applyAlignment="1">
      <alignment horizontal="center" vertical="center" wrapText="1"/>
    </xf>
    <xf numFmtId="0" fontId="0" fillId="0" borderId="43" xfId="0" applyFill="1" applyBorder="1" applyAlignment="1">
      <alignment horizontal="center" vertical="center" wrapText="1"/>
    </xf>
    <xf numFmtId="9" fontId="0" fillId="0" borderId="26" xfId="0" applyNumberFormat="1" applyFill="1" applyBorder="1" applyAlignment="1">
      <alignment horizontal="center" vertical="center"/>
    </xf>
    <xf numFmtId="0" fontId="3" fillId="0" borderId="10" xfId="0" applyFont="1" applyBorder="1" applyAlignment="1">
      <alignment horizontal="center" vertical="center"/>
    </xf>
    <xf numFmtId="0" fontId="2" fillId="35" borderId="0" xfId="0" applyFont="1" applyFill="1" applyBorder="1" applyAlignment="1">
      <alignment horizontal="center" vertical="center" wrapText="1"/>
    </xf>
    <xf numFmtId="0" fontId="2" fillId="35" borderId="25" xfId="0" applyFont="1" applyFill="1" applyBorder="1" applyAlignment="1">
      <alignment horizontal="center" vertical="center" wrapText="1"/>
    </xf>
    <xf numFmtId="3" fontId="17" fillId="0" borderId="10" xfId="0" applyNumberFormat="1" applyFont="1" applyFill="1" applyBorder="1" applyAlignment="1">
      <alignment horizontal="left" vertical="center" wrapText="1"/>
    </xf>
    <xf numFmtId="0" fontId="0" fillId="0" borderId="14" xfId="0" applyBorder="1" applyAlignment="1">
      <alignment horizontal="center" vertical="center"/>
    </xf>
    <xf numFmtId="0" fontId="0" fillId="0" borderId="66" xfId="0" applyBorder="1" applyAlignment="1">
      <alignment horizontal="center" vertical="center"/>
    </xf>
    <xf numFmtId="3" fontId="0" fillId="0" borderId="39" xfId="48" applyNumberFormat="1" applyFont="1" applyFill="1" applyBorder="1" applyAlignment="1">
      <alignment horizontal="center" vertical="center"/>
    </xf>
    <xf numFmtId="3" fontId="0" fillId="0" borderId="40" xfId="48"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9" xfId="0" applyFill="1" applyBorder="1" applyAlignment="1">
      <alignment horizontal="center" vertical="center" wrapText="1"/>
    </xf>
    <xf numFmtId="3" fontId="0" fillId="0" borderId="10" xfId="0" applyNumberFormat="1" applyFont="1" applyFill="1" applyBorder="1" applyAlignment="1">
      <alignment horizontal="left" vertical="center" wrapText="1"/>
    </xf>
    <xf numFmtId="3" fontId="0" fillId="0" borderId="10" xfId="0" applyNumberFormat="1" applyFill="1" applyBorder="1" applyAlignment="1">
      <alignment horizontal="left" vertical="center" wrapText="1"/>
    </xf>
    <xf numFmtId="0" fontId="9" fillId="33" borderId="10" xfId="0" applyFont="1"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22" descr="escudo alcaldia grises"/>
        <xdr:cNvPicPr preferRelativeResize="1">
          <a:picLocks noChangeAspect="1"/>
        </xdr:cNvPicPr>
      </xdr:nvPicPr>
      <xdr:blipFill>
        <a:blip r:embed="rId1"/>
        <a:stretch>
          <a:fillRect/>
        </a:stretch>
      </xdr:blipFill>
      <xdr:spPr>
        <a:xfrm>
          <a:off x="371475" y="9525"/>
          <a:ext cx="876300" cy="742950"/>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22" descr="escudo alcaldia grises"/>
        <xdr:cNvPicPr preferRelativeResize="1">
          <a:picLocks noChangeAspect="1"/>
        </xdr:cNvPicPr>
      </xdr:nvPicPr>
      <xdr:blipFill>
        <a:blip r:embed="rId1"/>
        <a:stretch>
          <a:fillRect/>
        </a:stretch>
      </xdr:blipFill>
      <xdr:spPr>
        <a:xfrm>
          <a:off x="371475" y="9525"/>
          <a:ext cx="8763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95250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7334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95250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28575</xdr:rowOff>
    </xdr:from>
    <xdr:to>
      <xdr:col>0</xdr:col>
      <xdr:colOff>1104900</xdr:colOff>
      <xdr:row>4</xdr:row>
      <xdr:rowOff>0</xdr:rowOff>
    </xdr:to>
    <xdr:pic>
      <xdr:nvPicPr>
        <xdr:cNvPr id="1" name="Picture 1" descr="escudo alcaldia grises"/>
        <xdr:cNvPicPr preferRelativeResize="1">
          <a:picLocks noChangeAspect="1"/>
        </xdr:cNvPicPr>
      </xdr:nvPicPr>
      <xdr:blipFill>
        <a:blip r:embed="rId1"/>
        <a:stretch>
          <a:fillRect/>
        </a:stretch>
      </xdr:blipFill>
      <xdr:spPr>
        <a:xfrm>
          <a:off x="371475" y="28575"/>
          <a:ext cx="733425" cy="742950"/>
        </a:xfrm>
        <a:prstGeom prst="rect">
          <a:avLst/>
        </a:prstGeom>
        <a:noFill/>
        <a:ln w="9525" cmpd="sng">
          <a:noFill/>
        </a:ln>
      </xdr:spPr>
    </xdr:pic>
    <xdr:clientData/>
  </xdr:twoCellAnchor>
  <xdr:twoCellAnchor>
    <xdr:from>
      <xdr:col>0</xdr:col>
      <xdr:colOff>371475</xdr:colOff>
      <xdr:row>0</xdr:row>
      <xdr:rowOff>28575</xdr:rowOff>
    </xdr:from>
    <xdr:to>
      <xdr:col>0</xdr:col>
      <xdr:colOff>1104900</xdr:colOff>
      <xdr:row>4</xdr:row>
      <xdr:rowOff>19050</xdr:rowOff>
    </xdr:to>
    <xdr:pic>
      <xdr:nvPicPr>
        <xdr:cNvPr id="2" name="Picture 1" descr="escudo alcaldia grises"/>
        <xdr:cNvPicPr preferRelativeResize="1">
          <a:picLocks noChangeAspect="1"/>
        </xdr:cNvPicPr>
      </xdr:nvPicPr>
      <xdr:blipFill>
        <a:blip r:embed="rId1"/>
        <a:stretch>
          <a:fillRect/>
        </a:stretch>
      </xdr:blipFill>
      <xdr:spPr>
        <a:xfrm>
          <a:off x="371475" y="28575"/>
          <a:ext cx="73342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xdr:rowOff>
    </xdr:from>
    <xdr:to>
      <xdr:col>0</xdr:col>
      <xdr:colOff>1247775</xdr:colOff>
      <xdr:row>4</xdr:row>
      <xdr:rowOff>133350</xdr:rowOff>
    </xdr:to>
    <xdr:pic>
      <xdr:nvPicPr>
        <xdr:cNvPr id="1"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twoCellAnchor>
    <xdr:from>
      <xdr:col>0</xdr:col>
      <xdr:colOff>371475</xdr:colOff>
      <xdr:row>0</xdr:row>
      <xdr:rowOff>9525</xdr:rowOff>
    </xdr:from>
    <xdr:to>
      <xdr:col>0</xdr:col>
      <xdr:colOff>1247775</xdr:colOff>
      <xdr:row>4</xdr:row>
      <xdr:rowOff>133350</xdr:rowOff>
    </xdr:to>
    <xdr:pic>
      <xdr:nvPicPr>
        <xdr:cNvPr id="2" name="Picture 1" descr="escudo alcaldia grises"/>
        <xdr:cNvPicPr preferRelativeResize="1">
          <a:picLocks noChangeAspect="1"/>
        </xdr:cNvPicPr>
      </xdr:nvPicPr>
      <xdr:blipFill>
        <a:blip r:embed="rId1"/>
        <a:stretch>
          <a:fillRect/>
        </a:stretch>
      </xdr:blipFill>
      <xdr:spPr>
        <a:xfrm>
          <a:off x="371475" y="9525"/>
          <a:ext cx="87630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b%2005-01-2011\ARCHIVOS%20PARA%20TRABAJAR\PRESUPUESTO%202011\INFORMES\SINEB\primer%20trim\Copia%20de%20SINEB%20PRIMER%20TRIMESTRE%20%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PTO INICIAL"/>
      <sheetName val="EJECUCION A MARZO 31 "/>
      <sheetName val="OBLIGACIONES 2010"/>
      <sheetName val="adiciones"/>
      <sheetName val="resumen rec. DS-ED-INF"/>
      <sheetName val="ing. rodrigo"/>
      <sheetName val="ingresos a dic 31"/>
      <sheetName val="ARC.1"/>
      <sheetName val="CGN - FUN"/>
      <sheetName val="RESUMEN ARC.1"/>
      <sheetName val="res. oscar"/>
      <sheetName val="RESUMEN ARCH 2"/>
      <sheetName val="resumen oscar"/>
      <sheetName val="ARC.2"/>
      <sheetName val="ARC.4  "/>
      <sheetName val="RESUMEN ARC 4"/>
      <sheetName val="RES.OSCAR "/>
      <sheetName val="ARC.5"/>
      <sheetName val="RES ARCH 5"/>
      <sheetName val="ARC.6"/>
      <sheetName val="RES ARCH 6"/>
      <sheetName val="resum. oscar"/>
      <sheetName val="ARC.7"/>
      <sheetName val="RES ARCH 7"/>
      <sheetName val="resum. oscar a"/>
      <sheetName val="registros a DIC. 30"/>
      <sheetName val="PAGOS"/>
      <sheetName val="arch 8"/>
      <sheetName val="resum. arc.8"/>
      <sheetName val="CALIDAD SEMESTRE"/>
      <sheetName val="resumen "/>
      <sheetName val="ARC. OSCAR"/>
      <sheetName val="ALIMENTACION SEMESTRE"/>
      <sheetName val="resumen"/>
      <sheetName val="resum.oscar"/>
      <sheetName val="archivo alim. D.SOCIAL"/>
      <sheetName val="RESERVAS DE CAJA PARA 2011"/>
    </sheetNames>
    <sheetDataSet>
      <sheetData sheetId="14">
        <row r="30">
          <cell r="L30">
            <v>250075330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20"/>
  <sheetViews>
    <sheetView zoomScalePageLayoutView="0" workbookViewId="0" topLeftCell="A23">
      <selection activeCell="A1" sqref="A1:I28"/>
    </sheetView>
  </sheetViews>
  <sheetFormatPr defaultColWidth="11.421875" defaultRowHeight="12.75"/>
  <cols>
    <col min="1" max="1" width="23.7109375" style="0" bestFit="1" customWidth="1"/>
    <col min="2" max="2" width="15.421875" style="0" customWidth="1"/>
    <col min="3" max="3" width="12.28125" style="0" customWidth="1"/>
    <col min="4" max="4" width="14.7109375" style="0" bestFit="1" customWidth="1"/>
    <col min="5" max="5" width="11.140625" style="0" bestFit="1" customWidth="1"/>
    <col min="6" max="6" width="13.57421875" style="0" customWidth="1"/>
    <col min="7" max="7" width="15.421875" style="0" bestFit="1" customWidth="1"/>
    <col min="8" max="8" width="12.28125" style="0" customWidth="1"/>
    <col min="9" max="9" width="13.57421875" style="0" customWidth="1"/>
    <col min="10" max="11" width="4.57421875" style="16" bestFit="1" customWidth="1"/>
    <col min="12" max="12" width="14.7109375" style="16" bestFit="1" customWidth="1"/>
    <col min="13" max="13" width="19.140625" style="25" bestFit="1" customWidth="1"/>
    <col min="14" max="14" width="18.140625" style="25" customWidth="1"/>
    <col min="15" max="15" width="18.140625" style="16" bestFit="1" customWidth="1"/>
    <col min="16" max="20" width="16.57421875" style="16" customWidth="1"/>
    <col min="21" max="21" width="18.140625" style="16" bestFit="1" customWidth="1"/>
    <col min="22" max="22" width="11.421875" style="16" customWidth="1"/>
    <col min="23" max="23" width="26.00390625" style="16" customWidth="1"/>
    <col min="24" max="24" width="11.421875" style="16" customWidth="1"/>
    <col min="25" max="25" width="27.421875" style="0" customWidth="1"/>
  </cols>
  <sheetData>
    <row r="1" spans="1:25" ht="14.25">
      <c r="A1" s="239"/>
      <c r="B1" s="246" t="s">
        <v>27</v>
      </c>
      <c r="C1" s="246"/>
      <c r="D1" s="246"/>
      <c r="E1" s="246"/>
      <c r="F1" s="61"/>
      <c r="G1" s="61"/>
      <c r="H1" s="61"/>
      <c r="I1" s="61" t="s">
        <v>97</v>
      </c>
      <c r="J1"/>
      <c r="M1" s="16"/>
      <c r="O1" s="25"/>
      <c r="Y1" s="16"/>
    </row>
    <row r="2" spans="1:25" ht="12.75">
      <c r="A2" s="239"/>
      <c r="B2" s="246"/>
      <c r="C2" s="246"/>
      <c r="D2" s="246"/>
      <c r="E2" s="246"/>
      <c r="F2" s="1"/>
      <c r="G2" s="1"/>
      <c r="H2" s="1"/>
      <c r="I2" s="1"/>
      <c r="J2"/>
      <c r="M2" s="16"/>
      <c r="O2" s="25"/>
      <c r="Y2" s="16"/>
    </row>
    <row r="3" spans="1:25" ht="12.75" customHeight="1">
      <c r="A3" s="239"/>
      <c r="B3" s="246"/>
      <c r="C3" s="246"/>
      <c r="D3" s="246"/>
      <c r="E3" s="246"/>
      <c r="F3" s="240" t="s">
        <v>218</v>
      </c>
      <c r="G3" s="241"/>
      <c r="H3" s="241"/>
      <c r="I3" s="241"/>
      <c r="J3"/>
      <c r="M3" s="16"/>
      <c r="O3" s="25"/>
      <c r="Q3" s="24"/>
      <c r="Y3" s="16"/>
    </row>
    <row r="4" spans="1:25" ht="9" customHeight="1">
      <c r="A4" s="239"/>
      <c r="B4" s="1"/>
      <c r="C4" s="1"/>
      <c r="D4" s="1"/>
      <c r="E4" s="1"/>
      <c r="F4" s="1"/>
      <c r="G4" s="1"/>
      <c r="H4" s="1"/>
      <c r="I4" s="1"/>
      <c r="J4"/>
      <c r="M4" s="16"/>
      <c r="O4" s="25"/>
      <c r="Y4" s="16"/>
    </row>
    <row r="5" spans="1:25" ht="12.75" customHeight="1" thickBot="1">
      <c r="A5" s="239"/>
      <c r="B5" s="1"/>
      <c r="C5" s="1"/>
      <c r="D5" s="1"/>
      <c r="E5" s="1"/>
      <c r="F5" s="242" t="s">
        <v>21</v>
      </c>
      <c r="G5" s="242"/>
      <c r="H5" s="242"/>
      <c r="I5" s="242"/>
      <c r="J5"/>
      <c r="M5" s="16"/>
      <c r="O5" s="25"/>
      <c r="R5" s="24"/>
      <c r="Y5" s="16"/>
    </row>
    <row r="6" spans="1:25" ht="24.75" customHeight="1">
      <c r="A6" s="247" t="s">
        <v>16</v>
      </c>
      <c r="B6" s="248"/>
      <c r="C6" s="248"/>
      <c r="D6" s="248"/>
      <c r="E6" s="248"/>
      <c r="F6" s="248"/>
      <c r="G6" s="248"/>
      <c r="H6" s="248"/>
      <c r="I6" s="249"/>
      <c r="J6"/>
      <c r="M6" s="16"/>
      <c r="O6" s="25"/>
      <c r="Y6" s="16"/>
    </row>
    <row r="7" spans="1:25" ht="15.75" customHeight="1" thickBot="1">
      <c r="A7" s="250" t="s">
        <v>26</v>
      </c>
      <c r="B7" s="251"/>
      <c r="C7" s="251"/>
      <c r="D7" s="251"/>
      <c r="E7" s="251"/>
      <c r="F7" s="251"/>
      <c r="G7" s="251"/>
      <c r="H7" s="251"/>
      <c r="I7" s="252"/>
      <c r="J7"/>
      <c r="M7" s="16"/>
      <c r="O7" s="25"/>
      <c r="P7" s="25"/>
      <c r="Q7" s="25"/>
      <c r="R7" s="25"/>
      <c r="S7" s="25"/>
      <c r="T7" s="25"/>
      <c r="U7" s="25"/>
      <c r="V7" s="25"/>
      <c r="Y7" s="16"/>
    </row>
    <row r="8" spans="1:25" ht="15.75" thickBot="1">
      <c r="A8" s="258" t="s">
        <v>221</v>
      </c>
      <c r="B8" s="259"/>
      <c r="C8" s="259"/>
      <c r="D8" s="259"/>
      <c r="E8" s="260"/>
      <c r="F8" s="258" t="s">
        <v>94</v>
      </c>
      <c r="G8" s="259"/>
      <c r="H8" s="259"/>
      <c r="I8" s="260"/>
      <c r="J8"/>
      <c r="M8" s="16"/>
      <c r="O8" s="25"/>
      <c r="P8" s="25"/>
      <c r="Q8" s="25"/>
      <c r="R8" s="25"/>
      <c r="S8" s="25"/>
      <c r="T8" s="25"/>
      <c r="U8" s="25"/>
      <c r="V8" s="25"/>
      <c r="Y8" s="16"/>
    </row>
    <row r="9" spans="1:25" ht="13.5" thickBot="1">
      <c r="A9" s="95" t="s">
        <v>0</v>
      </c>
      <c r="B9" s="261" t="s">
        <v>28</v>
      </c>
      <c r="C9" s="262"/>
      <c r="D9" s="262"/>
      <c r="E9" s="262"/>
      <c r="F9" s="262"/>
      <c r="G9" s="262"/>
      <c r="H9" s="262"/>
      <c r="I9" s="263"/>
      <c r="J9"/>
      <c r="M9" s="16"/>
      <c r="O9" s="25"/>
      <c r="P9" s="25"/>
      <c r="Q9" s="25"/>
      <c r="R9" s="25"/>
      <c r="S9" s="25"/>
      <c r="T9" s="25"/>
      <c r="U9" s="25"/>
      <c r="V9" s="25"/>
      <c r="Y9" s="16"/>
    </row>
    <row r="10" spans="1:25" ht="13.5" thickBot="1">
      <c r="A10" s="95" t="s">
        <v>1</v>
      </c>
      <c r="B10" s="243" t="s">
        <v>29</v>
      </c>
      <c r="C10" s="244"/>
      <c r="D10" s="244"/>
      <c r="E10" s="244"/>
      <c r="F10" s="244"/>
      <c r="G10" s="244"/>
      <c r="H10" s="244"/>
      <c r="I10" s="245"/>
      <c r="J10"/>
      <c r="M10" s="16"/>
      <c r="O10" s="25"/>
      <c r="P10" s="25"/>
      <c r="Q10" s="25"/>
      <c r="R10" s="25"/>
      <c r="S10" s="25"/>
      <c r="T10" s="25"/>
      <c r="U10" s="25"/>
      <c r="V10" s="25"/>
      <c r="Y10" s="16"/>
    </row>
    <row r="11" spans="1:25" ht="13.5" thickBot="1">
      <c r="A11" s="95" t="s">
        <v>2</v>
      </c>
      <c r="B11" s="243" t="s">
        <v>30</v>
      </c>
      <c r="C11" s="244"/>
      <c r="D11" s="244"/>
      <c r="E11" s="244"/>
      <c r="F11" s="244"/>
      <c r="G11" s="244"/>
      <c r="H11" s="244"/>
      <c r="I11" s="245"/>
      <c r="J11"/>
      <c r="M11" s="16"/>
      <c r="O11" s="25"/>
      <c r="P11" s="25"/>
      <c r="Q11" s="25"/>
      <c r="R11" s="25"/>
      <c r="S11" s="25"/>
      <c r="T11" s="25"/>
      <c r="U11" s="25"/>
      <c r="V11" s="25"/>
      <c r="Y11" s="16"/>
    </row>
    <row r="12" spans="1:25" ht="13.5" thickBot="1">
      <c r="A12" s="96" t="s">
        <v>3</v>
      </c>
      <c r="B12" s="243" t="s">
        <v>31</v>
      </c>
      <c r="C12" s="244"/>
      <c r="D12" s="244"/>
      <c r="E12" s="244"/>
      <c r="F12" s="244"/>
      <c r="G12" s="244"/>
      <c r="H12" s="244"/>
      <c r="I12" s="245"/>
      <c r="J12"/>
      <c r="M12" s="16"/>
      <c r="O12" s="25"/>
      <c r="P12" s="25"/>
      <c r="Q12" s="25"/>
      <c r="R12" s="25"/>
      <c r="S12" s="25"/>
      <c r="T12" s="25"/>
      <c r="V12" s="25"/>
      <c r="Y12" s="16"/>
    </row>
    <row r="13" spans="1:25" ht="23.25" customHeight="1" thickBot="1">
      <c r="A13" s="97" t="s">
        <v>19</v>
      </c>
      <c r="B13" s="276" t="s">
        <v>5</v>
      </c>
      <c r="C13" s="264"/>
      <c r="D13" s="264"/>
      <c r="E13" s="277"/>
      <c r="F13" s="264" t="s">
        <v>24</v>
      </c>
      <c r="G13" s="264"/>
      <c r="H13" s="276" t="s">
        <v>25</v>
      </c>
      <c r="I13" s="277"/>
      <c r="J13"/>
      <c r="M13" s="16"/>
      <c r="O13" s="25"/>
      <c r="P13" s="25"/>
      <c r="Q13" s="25"/>
      <c r="R13" s="25"/>
      <c r="S13" s="25"/>
      <c r="T13" s="25"/>
      <c r="V13" s="25"/>
      <c r="Y13" s="16"/>
    </row>
    <row r="14" spans="1:25" ht="64.5" customHeight="1">
      <c r="A14" s="10">
        <v>1</v>
      </c>
      <c r="B14" s="278" t="s">
        <v>79</v>
      </c>
      <c r="C14" s="279"/>
      <c r="D14" s="279"/>
      <c r="E14" s="279"/>
      <c r="F14" s="290" t="s">
        <v>85</v>
      </c>
      <c r="G14" s="290"/>
      <c r="H14" s="290"/>
      <c r="I14" s="290"/>
      <c r="J14"/>
      <c r="M14" s="16"/>
      <c r="O14" s="25"/>
      <c r="P14" s="25"/>
      <c r="S14" s="25"/>
      <c r="T14" s="25"/>
      <c r="V14" s="25"/>
      <c r="Y14" s="16"/>
    </row>
    <row r="15" spans="1:25" ht="46.5" customHeight="1">
      <c r="A15" s="10">
        <v>2</v>
      </c>
      <c r="B15" s="296" t="s">
        <v>98</v>
      </c>
      <c r="C15" s="296"/>
      <c r="D15" s="296"/>
      <c r="E15" s="296"/>
      <c r="F15" s="290"/>
      <c r="G15" s="290"/>
      <c r="H15" s="289"/>
      <c r="I15" s="289"/>
      <c r="J15"/>
      <c r="M15" s="16"/>
      <c r="O15" s="25"/>
      <c r="P15" s="25"/>
      <c r="V15" s="25"/>
      <c r="Y15" s="16"/>
    </row>
    <row r="16" spans="1:25" ht="39.75" customHeight="1" thickBot="1">
      <c r="A16" s="98">
        <v>3</v>
      </c>
      <c r="B16" s="297" t="s">
        <v>80</v>
      </c>
      <c r="C16" s="297"/>
      <c r="D16" s="297"/>
      <c r="E16" s="297"/>
      <c r="F16" s="290" t="s">
        <v>86</v>
      </c>
      <c r="G16" s="290"/>
      <c r="H16" s="290"/>
      <c r="I16" s="290"/>
      <c r="J16"/>
      <c r="M16" s="16"/>
      <c r="O16" s="25"/>
      <c r="P16" s="25"/>
      <c r="Q16" s="25"/>
      <c r="R16" s="25"/>
      <c r="S16" s="25"/>
      <c r="T16" s="25"/>
      <c r="U16" s="25"/>
      <c r="V16" s="25"/>
      <c r="Y16" s="16"/>
    </row>
    <row r="17" spans="1:25" ht="17.25" customHeight="1" thickBot="1">
      <c r="A17" s="99" t="s">
        <v>6</v>
      </c>
      <c r="B17" s="293" t="s">
        <v>67</v>
      </c>
      <c r="C17" s="294"/>
      <c r="D17" s="294"/>
      <c r="E17" s="294"/>
      <c r="F17" s="294"/>
      <c r="G17" s="294"/>
      <c r="H17" s="294"/>
      <c r="I17" s="295"/>
      <c r="J17"/>
      <c r="M17" s="16"/>
      <c r="O17" s="25"/>
      <c r="P17" s="25"/>
      <c r="Q17" s="24"/>
      <c r="R17" s="26"/>
      <c r="S17" s="25"/>
      <c r="T17" s="25"/>
      <c r="U17" s="25"/>
      <c r="V17" s="25"/>
      <c r="Y17" s="16"/>
    </row>
    <row r="18" spans="1:25" ht="18.75" customHeight="1" thickBot="1">
      <c r="A18" s="99" t="s">
        <v>23</v>
      </c>
      <c r="B18" s="268" t="s">
        <v>54</v>
      </c>
      <c r="C18" s="269"/>
      <c r="D18" s="269"/>
      <c r="E18" s="269"/>
      <c r="F18" s="269"/>
      <c r="G18" s="269"/>
      <c r="H18" s="269"/>
      <c r="I18" s="270"/>
      <c r="J18"/>
      <c r="M18" s="16"/>
      <c r="O18" s="25"/>
      <c r="P18" s="25"/>
      <c r="Y18" s="16"/>
    </row>
    <row r="19" spans="1:25" ht="15.75" customHeight="1" thickBot="1">
      <c r="A19" s="100">
        <v>710084</v>
      </c>
      <c r="B19" s="271"/>
      <c r="C19" s="272"/>
      <c r="D19" s="272"/>
      <c r="E19" s="272"/>
      <c r="F19" s="272"/>
      <c r="G19" s="272"/>
      <c r="H19" s="272"/>
      <c r="I19" s="273"/>
      <c r="J19"/>
      <c r="M19" s="16"/>
      <c r="O19" s="25"/>
      <c r="Y19" s="16"/>
    </row>
    <row r="20" spans="1:25" ht="48" customHeight="1" thickBot="1">
      <c r="A20" s="101"/>
      <c r="B20" s="102" t="s">
        <v>9</v>
      </c>
      <c r="C20" s="102" t="s">
        <v>10</v>
      </c>
      <c r="D20" s="102" t="s">
        <v>11</v>
      </c>
      <c r="E20" s="103" t="s">
        <v>15</v>
      </c>
      <c r="F20" s="276" t="s">
        <v>12</v>
      </c>
      <c r="G20" s="277"/>
      <c r="H20" s="274" t="s">
        <v>18</v>
      </c>
      <c r="I20" s="275"/>
      <c r="J20" s="13"/>
      <c r="M20" s="16"/>
      <c r="O20" s="25"/>
      <c r="Q20" s="24"/>
      <c r="R20" s="24"/>
      <c r="Y20" s="16"/>
    </row>
    <row r="21" spans="1:25" ht="18" customHeight="1">
      <c r="A21" s="104" t="s">
        <v>8</v>
      </c>
      <c r="B21" s="155">
        <v>40000</v>
      </c>
      <c r="C21" s="165">
        <v>20000</v>
      </c>
      <c r="D21" s="155"/>
      <c r="E21" s="105"/>
      <c r="F21" s="266"/>
      <c r="G21" s="267"/>
      <c r="H21" s="255">
        <f>SUM(B21:G21)</f>
        <v>60000</v>
      </c>
      <c r="I21" s="256"/>
      <c r="J21"/>
      <c r="M21" s="16"/>
      <c r="O21" s="25"/>
      <c r="Y21" s="16"/>
    </row>
    <row r="22" spans="1:25" ht="16.5" customHeight="1" thickBot="1">
      <c r="A22" s="106" t="s">
        <v>13</v>
      </c>
      <c r="B22" s="107"/>
      <c r="C22" s="107"/>
      <c r="D22" s="107"/>
      <c r="E22" s="107"/>
      <c r="F22" s="253" t="s">
        <v>22</v>
      </c>
      <c r="G22" s="265"/>
      <c r="H22" s="253">
        <f>SUM(B22:F22)</f>
        <v>0</v>
      </c>
      <c r="I22" s="254"/>
      <c r="J22"/>
      <c r="K22" s="27"/>
      <c r="L22" s="27"/>
      <c r="M22" s="27"/>
      <c r="N22" s="28"/>
      <c r="O22" s="28"/>
      <c r="P22" s="27"/>
      <c r="Q22" s="27"/>
      <c r="Y22" s="16"/>
    </row>
    <row r="23" spans="1:25" ht="60.75" customHeight="1">
      <c r="A23" s="291" t="s">
        <v>14</v>
      </c>
      <c r="B23" s="292"/>
      <c r="C23" s="292"/>
      <c r="D23" s="109" t="s">
        <v>20</v>
      </c>
      <c r="E23" s="236" t="s">
        <v>220</v>
      </c>
      <c r="F23" s="108" t="s">
        <v>4</v>
      </c>
      <c r="G23" s="108" t="s">
        <v>7</v>
      </c>
      <c r="H23" s="70" t="s">
        <v>99</v>
      </c>
      <c r="I23" s="70" t="s">
        <v>100</v>
      </c>
      <c r="J23"/>
      <c r="K23" s="257"/>
      <c r="L23" s="257"/>
      <c r="M23" s="27"/>
      <c r="N23" s="28"/>
      <c r="O23" s="28"/>
      <c r="P23" s="27"/>
      <c r="Q23" s="27"/>
      <c r="Y23" s="16"/>
    </row>
    <row r="24" spans="1:16" ht="45.75" customHeight="1">
      <c r="A24" s="286" t="s">
        <v>93</v>
      </c>
      <c r="B24" s="287"/>
      <c r="C24" s="288"/>
      <c r="D24" s="150">
        <v>1</v>
      </c>
      <c r="E24" s="151">
        <v>1</v>
      </c>
      <c r="F24" s="152">
        <v>0.3</v>
      </c>
      <c r="G24" s="153">
        <v>20000</v>
      </c>
      <c r="H24" s="152"/>
      <c r="I24" s="79"/>
      <c r="J24" s="62"/>
      <c r="K24" s="62"/>
      <c r="L24" s="27"/>
      <c r="M24" s="28"/>
      <c r="N24" s="28"/>
      <c r="O24" s="27"/>
      <c r="P24" s="27"/>
    </row>
    <row r="25" spans="1:16" ht="69" customHeight="1">
      <c r="A25" s="280" t="s">
        <v>203</v>
      </c>
      <c r="B25" s="281"/>
      <c r="C25" s="282"/>
      <c r="D25" s="150">
        <v>3</v>
      </c>
      <c r="E25" s="151">
        <v>1</v>
      </c>
      <c r="F25" s="152">
        <v>0.3</v>
      </c>
      <c r="G25" s="153">
        <v>20000</v>
      </c>
      <c r="H25" s="152"/>
      <c r="I25" s="153"/>
      <c r="J25" s="27"/>
      <c r="K25" s="27"/>
      <c r="L25" s="27"/>
      <c r="M25" s="28"/>
      <c r="N25" s="28"/>
      <c r="O25" s="27"/>
      <c r="P25" s="27"/>
    </row>
    <row r="26" spans="1:16" ht="69" customHeight="1">
      <c r="A26" s="286" t="s">
        <v>92</v>
      </c>
      <c r="B26" s="287"/>
      <c r="C26" s="288"/>
      <c r="D26" s="150">
        <v>3</v>
      </c>
      <c r="E26" s="151">
        <v>1</v>
      </c>
      <c r="F26" s="152">
        <v>0.2</v>
      </c>
      <c r="G26" s="153">
        <v>10000</v>
      </c>
      <c r="H26" s="152"/>
      <c r="I26" s="154"/>
      <c r="J26" s="27"/>
      <c r="K26" s="27"/>
      <c r="L26" s="27"/>
      <c r="M26" s="28"/>
      <c r="N26" s="28"/>
      <c r="O26" s="27"/>
      <c r="P26" s="27"/>
    </row>
    <row r="27" spans="1:16" ht="42.75" customHeight="1">
      <c r="A27" s="283" t="s">
        <v>219</v>
      </c>
      <c r="B27" s="284"/>
      <c r="C27" s="285"/>
      <c r="D27" s="150">
        <v>2</v>
      </c>
      <c r="E27" s="151">
        <v>1</v>
      </c>
      <c r="F27" s="152">
        <v>0.2</v>
      </c>
      <c r="G27" s="153">
        <v>10000</v>
      </c>
      <c r="H27" s="152"/>
      <c r="I27" s="153"/>
      <c r="J27" s="27"/>
      <c r="K27" s="27"/>
      <c r="L27" s="27"/>
      <c r="M27" s="28"/>
      <c r="N27" s="28"/>
      <c r="O27" s="27"/>
      <c r="P27" s="27"/>
    </row>
    <row r="28" spans="1:13" ht="28.5" customHeight="1">
      <c r="A28" s="304" t="s">
        <v>18</v>
      </c>
      <c r="B28" s="304"/>
      <c r="C28" s="304"/>
      <c r="D28" s="74"/>
      <c r="E28" s="74"/>
      <c r="F28" s="75">
        <f>SUM(F24:F27)</f>
        <v>1</v>
      </c>
      <c r="G28" s="76">
        <f>SUM(G24:G27)</f>
        <v>60000</v>
      </c>
      <c r="H28" s="77"/>
      <c r="I28" s="110"/>
      <c r="M28" s="25" t="e">
        <f>+I28+'al tablero'!I31+'Mi escuela moderna'!I30+'formacion para el trabajo'!I24+'alianzas para el campo'!I23+'cultura de la legalidad'!I23+'pereira digital'!I25+'conciencia verde'!I23+'Infantes y Adole'!I24+'migrac. sin exc'!#REF!</f>
        <v>#REF!</v>
      </c>
    </row>
    <row r="29" spans="7:12" ht="11.25" customHeight="1">
      <c r="G29" s="13"/>
      <c r="H29" s="21"/>
      <c r="L29" s="179"/>
    </row>
    <row r="30" spans="7:8" ht="12.75" hidden="1">
      <c r="G30" s="12"/>
      <c r="H30" s="21"/>
    </row>
    <row r="31" spans="1:9" ht="30.75" customHeight="1" hidden="1" thickBot="1">
      <c r="A31" s="38"/>
      <c r="B31" s="37"/>
      <c r="C31" s="37"/>
      <c r="D31" s="37"/>
      <c r="E31" s="37"/>
      <c r="F31" s="16"/>
      <c r="G31" s="16"/>
      <c r="H31" s="21"/>
      <c r="I31" s="16"/>
    </row>
    <row r="32" spans="1:9" ht="24" customHeight="1" hidden="1">
      <c r="A32" s="27"/>
      <c r="B32" s="37"/>
      <c r="C32" s="37"/>
      <c r="D32" s="37"/>
      <c r="E32" s="37"/>
      <c r="F32" s="16"/>
      <c r="G32" s="302" t="s">
        <v>61</v>
      </c>
      <c r="H32" s="303"/>
      <c r="I32" s="16"/>
    </row>
    <row r="33" spans="1:9" ht="30" customHeight="1" hidden="1">
      <c r="A33" s="38"/>
      <c r="B33" s="37"/>
      <c r="C33" s="37"/>
      <c r="D33" s="37"/>
      <c r="E33" s="37"/>
      <c r="F33" s="16"/>
      <c r="G33" s="46">
        <v>2498500000</v>
      </c>
      <c r="H33" s="45">
        <v>84683941255</v>
      </c>
      <c r="I33" s="16"/>
    </row>
    <row r="34" spans="1:9" ht="30.75" customHeight="1" hidden="1">
      <c r="A34" s="38"/>
      <c r="B34" s="37"/>
      <c r="C34" s="37"/>
      <c r="D34" s="37"/>
      <c r="E34" s="37"/>
      <c r="F34" s="16"/>
      <c r="G34" s="46">
        <v>861264145</v>
      </c>
      <c r="H34" s="45">
        <v>5870487595</v>
      </c>
      <c r="I34" s="16"/>
    </row>
    <row r="35" spans="1:9" ht="25.5" customHeight="1" hidden="1">
      <c r="A35" s="39"/>
      <c r="B35" s="40"/>
      <c r="C35" s="40"/>
      <c r="D35" s="40"/>
      <c r="E35" s="40"/>
      <c r="F35" s="16"/>
      <c r="G35" s="46">
        <v>995000000</v>
      </c>
      <c r="H35" s="45">
        <v>905946547</v>
      </c>
      <c r="I35" s="16"/>
    </row>
    <row r="36" spans="1:9" ht="18.75" customHeight="1" hidden="1">
      <c r="A36" s="27"/>
      <c r="B36" s="27"/>
      <c r="C36" s="36"/>
      <c r="D36" s="27"/>
      <c r="E36" s="27"/>
      <c r="F36" s="16"/>
      <c r="G36" s="46">
        <v>340000000</v>
      </c>
      <c r="H36" s="45">
        <v>12924876385</v>
      </c>
      <c r="I36" s="16"/>
    </row>
    <row r="37" spans="1:9" ht="20.25" customHeight="1" hidden="1">
      <c r="A37" s="41"/>
      <c r="B37" s="27"/>
      <c r="C37" s="37"/>
      <c r="D37" s="42"/>
      <c r="E37" s="27"/>
      <c r="G37" s="46">
        <v>15000000</v>
      </c>
      <c r="H37" s="44"/>
      <c r="I37" s="13"/>
    </row>
    <row r="38" spans="1:8" ht="24" customHeight="1" hidden="1" thickBot="1">
      <c r="A38" s="27"/>
      <c r="B38" s="27"/>
      <c r="C38" s="37"/>
      <c r="D38" s="27"/>
      <c r="E38" s="27"/>
      <c r="G38" s="47">
        <f>SUM(G33:G37)</f>
        <v>4709764145</v>
      </c>
      <c r="H38" s="48">
        <f>SUM(H33:H36)</f>
        <v>104385251782</v>
      </c>
    </row>
    <row r="39" spans="1:8" ht="12.75" hidden="1">
      <c r="A39" s="22"/>
      <c r="G39" s="43" t="s">
        <v>62</v>
      </c>
      <c r="H39" t="s">
        <v>63</v>
      </c>
    </row>
    <row r="40" ht="12.75" hidden="1"/>
    <row r="41" ht="12.75" hidden="1"/>
    <row r="42" spans="6:8" ht="12.75" hidden="1">
      <c r="F42" s="50"/>
      <c r="G42" s="49"/>
      <c r="H42" s="51"/>
    </row>
    <row r="43" spans="6:8" ht="12.75" hidden="1">
      <c r="F43" s="54">
        <f>+C21</f>
        <v>20000</v>
      </c>
      <c r="G43" s="49"/>
      <c r="H43" s="50"/>
    </row>
    <row r="44" spans="6:8" ht="12.75" hidden="1">
      <c r="F44" s="54">
        <f>+'al tablero'!C20</f>
        <v>8688592</v>
      </c>
      <c r="G44" s="49"/>
      <c r="H44" s="50"/>
    </row>
    <row r="45" spans="6:8" ht="12.75" hidden="1">
      <c r="F45" s="54" t="str">
        <f>+'Mi escuela moderna'!C21</f>
        <v>Recursos Propios</v>
      </c>
      <c r="G45" s="49"/>
      <c r="H45" s="50"/>
    </row>
    <row r="46" spans="6:8" ht="12.75" hidden="1">
      <c r="F46" s="54" t="str">
        <f>+'formacion para el trabajo'!C18</f>
        <v>Recursos Propios</v>
      </c>
      <c r="G46" s="52"/>
      <c r="H46" s="50"/>
    </row>
    <row r="47" spans="6:8" ht="12.75" hidden="1">
      <c r="F47" s="54" t="str">
        <f>+'alianzas para el campo'!C18</f>
        <v>Recursos Propios</v>
      </c>
      <c r="G47" s="49"/>
      <c r="H47" s="51"/>
    </row>
    <row r="48" spans="6:8" ht="12.75" hidden="1">
      <c r="F48" s="54">
        <f>+'cultura de la legalidad'!C19</f>
        <v>15000000</v>
      </c>
      <c r="G48" s="50"/>
      <c r="H48" s="50"/>
    </row>
    <row r="49" spans="6:8" ht="12.75" hidden="1">
      <c r="F49" s="53">
        <f>SUM(F43:F48)</f>
        <v>23708592</v>
      </c>
      <c r="G49" s="50"/>
      <c r="H49" s="50"/>
    </row>
    <row r="50" spans="6:8" ht="12.75" hidden="1">
      <c r="F50" s="53"/>
      <c r="G50" s="50"/>
      <c r="H50" s="50"/>
    </row>
    <row r="51" spans="6:8" ht="12.75" hidden="1">
      <c r="F51" s="53">
        <v>10917241</v>
      </c>
      <c r="G51" s="50"/>
      <c r="H51" s="50"/>
    </row>
    <row r="52" spans="6:8" ht="12.75" hidden="1">
      <c r="F52" s="53">
        <f>F51-F49</f>
        <v>-12791351</v>
      </c>
      <c r="G52" s="50"/>
      <c r="H52" s="50"/>
    </row>
    <row r="53" spans="1:12" ht="24.75">
      <c r="A53" s="298" t="s">
        <v>144</v>
      </c>
      <c r="B53" s="298"/>
      <c r="C53" s="298"/>
      <c r="D53" s="298"/>
      <c r="E53" s="298"/>
      <c r="G53">
        <v>525546380</v>
      </c>
      <c r="I53" s="13">
        <f>+G28-G53</f>
        <v>-525486380</v>
      </c>
      <c r="L53" s="179"/>
    </row>
    <row r="54" spans="1:8" ht="12.75">
      <c r="A54" s="167" t="s">
        <v>115</v>
      </c>
      <c r="B54" s="168" t="s">
        <v>113</v>
      </c>
      <c r="C54" s="120">
        <v>130000000</v>
      </c>
      <c r="D54" s="168" t="s">
        <v>108</v>
      </c>
      <c r="E54" s="120">
        <v>6880000</v>
      </c>
      <c r="G54" s="12">
        <f>+C54-B63-B68-B71</f>
        <v>0</v>
      </c>
      <c r="H54" s="166" t="s">
        <v>141</v>
      </c>
    </row>
    <row r="55" spans="1:12" ht="12.75">
      <c r="A55" s="79" t="s">
        <v>107</v>
      </c>
      <c r="B55" s="79"/>
      <c r="C55" s="169" t="s">
        <v>108</v>
      </c>
      <c r="D55" s="79"/>
      <c r="E55" s="79"/>
      <c r="L55" s="179"/>
    </row>
    <row r="56" spans="1:7" ht="12.75">
      <c r="A56" s="169" t="s">
        <v>109</v>
      </c>
      <c r="B56" s="120">
        <v>10000000</v>
      </c>
      <c r="C56" s="79"/>
      <c r="D56" s="120"/>
      <c r="E56" s="79"/>
      <c r="G56" s="12"/>
    </row>
    <row r="57" spans="1:5" ht="12.75">
      <c r="A57" s="79"/>
      <c r="B57" s="120">
        <v>2520000</v>
      </c>
      <c r="C57" s="79"/>
      <c r="D57" s="120">
        <v>2520000</v>
      </c>
      <c r="E57" s="79"/>
    </row>
    <row r="58" spans="1:5" ht="12.75">
      <c r="A58" s="79"/>
      <c r="B58" s="120">
        <v>2000000</v>
      </c>
      <c r="C58" s="79"/>
      <c r="D58" s="120"/>
      <c r="E58" s="79"/>
    </row>
    <row r="59" spans="1:5" ht="12.75">
      <c r="A59" s="79"/>
      <c r="B59" s="120">
        <v>580000</v>
      </c>
      <c r="C59" s="79"/>
      <c r="D59" s="120">
        <v>360000</v>
      </c>
      <c r="E59" s="79"/>
    </row>
    <row r="60" spans="1:5" ht="12.75">
      <c r="A60" s="79"/>
      <c r="B60" s="120">
        <v>4000000</v>
      </c>
      <c r="C60" s="79"/>
      <c r="D60" s="120">
        <v>4000000</v>
      </c>
      <c r="E60" s="79"/>
    </row>
    <row r="61" spans="1:5" ht="12.75">
      <c r="A61" s="79"/>
      <c r="B61" s="120">
        <v>20000000</v>
      </c>
      <c r="C61" s="79"/>
      <c r="D61" s="120"/>
      <c r="E61" s="79"/>
    </row>
    <row r="62" spans="1:5" ht="15">
      <c r="A62" s="79"/>
      <c r="B62" s="120">
        <v>20902000</v>
      </c>
      <c r="C62" s="178" t="s">
        <v>198</v>
      </c>
      <c r="D62" s="120"/>
      <c r="E62" s="79"/>
    </row>
    <row r="63" spans="1:5" ht="15">
      <c r="A63" s="79"/>
      <c r="B63" s="227">
        <f>SUM(B56:B62)</f>
        <v>60002000</v>
      </c>
      <c r="C63" s="79"/>
      <c r="D63" s="170">
        <f>SUM(D56:D61)</f>
        <v>6880000</v>
      </c>
      <c r="E63" s="79"/>
    </row>
    <row r="64" spans="1:5" ht="12.75">
      <c r="A64" s="120"/>
      <c r="B64" s="79"/>
      <c r="C64" s="79"/>
      <c r="D64" s="120"/>
      <c r="E64" s="79"/>
    </row>
    <row r="65" spans="1:5" ht="12.75">
      <c r="A65" s="171" t="s">
        <v>110</v>
      </c>
      <c r="B65" s="79"/>
      <c r="C65" s="79"/>
      <c r="D65" s="120"/>
      <c r="E65" s="79"/>
    </row>
    <row r="66" spans="1:5" ht="12.75">
      <c r="A66" s="169" t="s">
        <v>111</v>
      </c>
      <c r="B66" s="120">
        <v>19998000</v>
      </c>
      <c r="C66" s="79"/>
      <c r="D66" s="120"/>
      <c r="E66" s="79"/>
    </row>
    <row r="67" spans="1:5" ht="12.75">
      <c r="A67" s="171" t="s">
        <v>112</v>
      </c>
      <c r="B67" s="120">
        <v>30000000</v>
      </c>
      <c r="C67" s="79"/>
      <c r="D67" s="120"/>
      <c r="E67" s="79"/>
    </row>
    <row r="68" spans="1:5" ht="15">
      <c r="A68" s="120"/>
      <c r="B68" s="194">
        <f>SUM(B66:B67)</f>
        <v>49998000</v>
      </c>
      <c r="C68" s="79"/>
      <c r="D68" s="120"/>
      <c r="E68" s="79"/>
    </row>
    <row r="69" spans="1:5" ht="12.75">
      <c r="A69" s="120"/>
      <c r="B69" s="170"/>
      <c r="C69" s="79"/>
      <c r="D69" s="120"/>
      <c r="E69" s="79"/>
    </row>
    <row r="70" spans="1:5" ht="15">
      <c r="A70" s="120" t="s">
        <v>117</v>
      </c>
      <c r="B70" s="170">
        <v>20000000</v>
      </c>
      <c r="C70" s="178" t="s">
        <v>142</v>
      </c>
      <c r="D70" s="120"/>
      <c r="E70" s="79"/>
    </row>
    <row r="71" spans="1:5" ht="15">
      <c r="A71" s="120"/>
      <c r="B71" s="228">
        <f>SUM(B70)</f>
        <v>20000000</v>
      </c>
      <c r="C71" s="79"/>
      <c r="D71" s="120"/>
      <c r="E71" s="79"/>
    </row>
    <row r="72" spans="1:5" ht="12.75">
      <c r="A72" s="120"/>
      <c r="B72" s="170"/>
      <c r="C72" s="79"/>
      <c r="D72" s="120"/>
      <c r="E72" s="79"/>
    </row>
    <row r="73" spans="1:5" ht="12.75">
      <c r="A73" s="120"/>
      <c r="B73" s="170">
        <f>+B63+B68+B71</f>
        <v>130000000</v>
      </c>
      <c r="C73" s="79"/>
      <c r="D73" s="120"/>
      <c r="E73" s="79"/>
    </row>
    <row r="74" spans="1:5" ht="12.75">
      <c r="A74" s="120"/>
      <c r="B74" s="120"/>
      <c r="C74" s="79"/>
      <c r="D74" s="79"/>
      <c r="E74" s="79"/>
    </row>
    <row r="75" spans="1:5" ht="37.5" customHeight="1">
      <c r="A75" s="298" t="s">
        <v>9</v>
      </c>
      <c r="B75" s="298"/>
      <c r="C75" s="298"/>
      <c r="D75" s="298"/>
      <c r="E75" s="298"/>
    </row>
    <row r="76" spans="1:8" ht="12.75">
      <c r="A76" s="172" t="s">
        <v>114</v>
      </c>
      <c r="B76" s="171" t="s">
        <v>113</v>
      </c>
      <c r="C76" s="120">
        <v>90000000</v>
      </c>
      <c r="D76" s="169" t="s">
        <v>108</v>
      </c>
      <c r="E76" s="79">
        <v>0</v>
      </c>
      <c r="G76" s="4">
        <f>+C76-B80</f>
        <v>0</v>
      </c>
      <c r="H76" s="164" t="s">
        <v>141</v>
      </c>
    </row>
    <row r="77" spans="1:5" ht="12.75">
      <c r="A77" s="171" t="s">
        <v>116</v>
      </c>
      <c r="B77" s="120">
        <v>40000000</v>
      </c>
      <c r="C77" s="79"/>
      <c r="D77" s="79"/>
      <c r="E77" s="79"/>
    </row>
    <row r="78" spans="1:5" ht="12.75">
      <c r="A78" s="171" t="s">
        <v>117</v>
      </c>
      <c r="B78" s="120">
        <f>5000000+20000000</f>
        <v>25000000</v>
      </c>
      <c r="C78" s="79"/>
      <c r="D78" s="79"/>
      <c r="E78" s="79"/>
    </row>
    <row r="79" spans="1:5" ht="12.75">
      <c r="A79" s="171" t="s">
        <v>110</v>
      </c>
      <c r="B79" s="120">
        <v>25000000</v>
      </c>
      <c r="C79" s="79"/>
      <c r="D79" s="79"/>
      <c r="E79" s="79"/>
    </row>
    <row r="80" spans="1:5" ht="15">
      <c r="A80" s="120"/>
      <c r="B80" s="175">
        <f>SUM(B77:B79)</f>
        <v>90000000</v>
      </c>
      <c r="C80" s="79"/>
      <c r="D80" s="79"/>
      <c r="E80" s="79"/>
    </row>
    <row r="81" spans="1:5" ht="12.75">
      <c r="A81" s="120"/>
      <c r="B81" s="120"/>
      <c r="C81" s="79"/>
      <c r="D81" s="79"/>
      <c r="E81" s="79"/>
    </row>
    <row r="82" spans="1:8" ht="12.75">
      <c r="A82" s="172" t="s">
        <v>118</v>
      </c>
      <c r="B82" s="172" t="s">
        <v>113</v>
      </c>
      <c r="C82" s="120">
        <v>100000000</v>
      </c>
      <c r="D82" s="167" t="s">
        <v>108</v>
      </c>
      <c r="E82" s="120">
        <v>83879200</v>
      </c>
      <c r="G82" s="4">
        <f>+C82-B94</f>
        <v>0</v>
      </c>
      <c r="H82" s="164" t="s">
        <v>142</v>
      </c>
    </row>
    <row r="83" spans="1:5" ht="12.75">
      <c r="A83" s="171" t="s">
        <v>119</v>
      </c>
      <c r="B83" s="120"/>
      <c r="C83" s="79"/>
      <c r="D83" s="79"/>
      <c r="E83" s="79"/>
    </row>
    <row r="84" spans="1:5" ht="12.75">
      <c r="A84" s="173" t="s">
        <v>120</v>
      </c>
      <c r="B84" s="120">
        <v>7615000</v>
      </c>
      <c r="C84" s="79"/>
      <c r="D84" s="120">
        <v>7615000</v>
      </c>
      <c r="E84" s="79"/>
    </row>
    <row r="85" spans="1:5" ht="12.75">
      <c r="A85" s="173" t="s">
        <v>121</v>
      </c>
      <c r="B85" s="120">
        <v>5148400</v>
      </c>
      <c r="C85" s="79"/>
      <c r="D85" s="120">
        <v>5148400</v>
      </c>
      <c r="E85" s="79"/>
    </row>
    <row r="86" spans="1:5" ht="12.75">
      <c r="A86" s="173" t="s">
        <v>122</v>
      </c>
      <c r="B86" s="120">
        <v>20000000</v>
      </c>
      <c r="C86" s="79"/>
      <c r="D86" s="120">
        <v>20000000</v>
      </c>
      <c r="E86" s="79"/>
    </row>
    <row r="87" spans="1:5" ht="12.75">
      <c r="A87" s="173" t="s">
        <v>123</v>
      </c>
      <c r="B87" s="120">
        <v>4301000</v>
      </c>
      <c r="C87" s="79"/>
      <c r="D87" s="120">
        <v>4301000</v>
      </c>
      <c r="E87" s="79"/>
    </row>
    <row r="88" spans="1:5" ht="12.75">
      <c r="A88" s="173" t="s">
        <v>124</v>
      </c>
      <c r="B88" s="120">
        <v>9987600</v>
      </c>
      <c r="C88" s="79"/>
      <c r="D88" s="120">
        <v>9987600</v>
      </c>
      <c r="E88" s="79"/>
    </row>
    <row r="89" spans="1:5" ht="12.75">
      <c r="A89" s="173" t="s">
        <v>125</v>
      </c>
      <c r="B89" s="120">
        <v>20000000</v>
      </c>
      <c r="C89" s="79"/>
      <c r="D89" s="120">
        <v>20000000</v>
      </c>
      <c r="E89" s="79"/>
    </row>
    <row r="90" spans="1:5" ht="12.75">
      <c r="A90" s="173" t="s">
        <v>126</v>
      </c>
      <c r="B90" s="120">
        <v>1435600</v>
      </c>
      <c r="C90" s="79"/>
      <c r="D90" s="120">
        <v>1435600</v>
      </c>
      <c r="E90" s="79"/>
    </row>
    <row r="91" spans="1:5" ht="12.75">
      <c r="A91" s="173" t="s">
        <v>127</v>
      </c>
      <c r="B91" s="120">
        <v>9991600</v>
      </c>
      <c r="C91" s="79"/>
      <c r="D91" s="120">
        <v>9991600</v>
      </c>
      <c r="E91" s="79"/>
    </row>
    <row r="92" spans="1:5" ht="12.75">
      <c r="A92" s="173" t="s">
        <v>128</v>
      </c>
      <c r="B92" s="120">
        <v>5400000</v>
      </c>
      <c r="C92" s="79"/>
      <c r="D92" s="120">
        <v>5400000</v>
      </c>
      <c r="E92" s="79"/>
    </row>
    <row r="93" spans="1:5" ht="13.5">
      <c r="A93" s="229" t="s">
        <v>142</v>
      </c>
      <c r="B93" s="120">
        <v>16120800</v>
      </c>
      <c r="C93" s="79"/>
      <c r="D93" s="120"/>
      <c r="E93" s="79"/>
    </row>
    <row r="94" spans="1:5" ht="15">
      <c r="A94" s="79"/>
      <c r="B94" s="194">
        <f>SUM(B84:B93)</f>
        <v>100000000</v>
      </c>
      <c r="C94" s="79"/>
      <c r="D94" s="170">
        <f>SUM(D84:D92)</f>
        <v>83879200</v>
      </c>
      <c r="E94" s="79"/>
    </row>
    <row r="95" spans="1:5" ht="12.75">
      <c r="A95" s="79"/>
      <c r="B95" s="120"/>
      <c r="C95" s="79"/>
      <c r="D95" s="79"/>
      <c r="E95" s="79"/>
    </row>
    <row r="96" spans="1:5" ht="12.75">
      <c r="A96" s="79"/>
      <c r="B96" s="120"/>
      <c r="C96" s="79"/>
      <c r="D96" s="79"/>
      <c r="E96" s="79"/>
    </row>
    <row r="97" spans="1:8" ht="12.75">
      <c r="A97" s="167" t="s">
        <v>129</v>
      </c>
      <c r="B97" s="171" t="s">
        <v>113</v>
      </c>
      <c r="C97" s="120">
        <v>205546380</v>
      </c>
      <c r="D97" s="169" t="s">
        <v>140</v>
      </c>
      <c r="E97" s="120">
        <v>174400130</v>
      </c>
      <c r="G97" s="4">
        <f>+C97-B115</f>
        <v>0</v>
      </c>
      <c r="H97" s="164" t="s">
        <v>141</v>
      </c>
    </row>
    <row r="98" spans="1:5" ht="12.75">
      <c r="A98" s="174" t="s">
        <v>130</v>
      </c>
      <c r="B98" s="120">
        <v>5160000</v>
      </c>
      <c r="C98" s="79"/>
      <c r="D98" s="120">
        <v>5160000</v>
      </c>
      <c r="E98" s="79"/>
    </row>
    <row r="99" spans="1:5" ht="12.75">
      <c r="A99" s="174" t="s">
        <v>131</v>
      </c>
      <c r="B99" s="120">
        <v>4000000</v>
      </c>
      <c r="C99" s="79"/>
      <c r="D99" s="120">
        <v>4000000</v>
      </c>
      <c r="E99" s="79"/>
    </row>
    <row r="100" spans="1:5" ht="12.75">
      <c r="A100" s="174" t="s">
        <v>132</v>
      </c>
      <c r="B100" s="120">
        <v>10000000</v>
      </c>
      <c r="C100" s="79"/>
      <c r="D100" s="120">
        <v>10000000</v>
      </c>
      <c r="E100" s="79"/>
    </row>
    <row r="101" spans="1:5" ht="12.75">
      <c r="A101" s="174" t="s">
        <v>133</v>
      </c>
      <c r="B101" s="120">
        <v>5800000</v>
      </c>
      <c r="C101" s="79"/>
      <c r="D101" s="120">
        <v>5800000</v>
      </c>
      <c r="E101" s="79"/>
    </row>
    <row r="102" spans="1:5" ht="12.75">
      <c r="A102" s="174" t="s">
        <v>125</v>
      </c>
      <c r="B102" s="120">
        <v>29959200</v>
      </c>
      <c r="C102" s="79"/>
      <c r="D102" s="120">
        <v>29959200</v>
      </c>
      <c r="E102" s="79"/>
    </row>
    <row r="103" spans="1:5" ht="12.75">
      <c r="A103" s="174" t="s">
        <v>134</v>
      </c>
      <c r="B103" s="120">
        <v>29985630</v>
      </c>
      <c r="C103" s="79"/>
      <c r="D103" s="120">
        <v>29985630</v>
      </c>
      <c r="E103" s="79"/>
    </row>
    <row r="104" spans="1:8" ht="12.75">
      <c r="A104" s="174" t="s">
        <v>135</v>
      </c>
      <c r="B104" s="120">
        <v>5486800</v>
      </c>
      <c r="C104" s="79"/>
      <c r="D104" s="120">
        <v>5486800</v>
      </c>
      <c r="E104" s="79"/>
      <c r="H104" s="4"/>
    </row>
    <row r="105" spans="1:7" ht="12.75">
      <c r="A105" s="174" t="s">
        <v>123</v>
      </c>
      <c r="B105" s="120">
        <v>5720000</v>
      </c>
      <c r="C105" s="79"/>
      <c r="D105" s="120">
        <v>5720000</v>
      </c>
      <c r="E105" s="79"/>
      <c r="G105" s="4"/>
    </row>
    <row r="106" spans="1:5" ht="12.75">
      <c r="A106" s="174" t="s">
        <v>128</v>
      </c>
      <c r="B106" s="120">
        <v>8982800</v>
      </c>
      <c r="C106" s="79"/>
      <c r="D106" s="120">
        <v>8982800</v>
      </c>
      <c r="E106" s="79"/>
    </row>
    <row r="107" spans="1:5" ht="12.75">
      <c r="A107" s="174" t="s">
        <v>136</v>
      </c>
      <c r="B107" s="120">
        <v>5511800</v>
      </c>
      <c r="C107" s="79"/>
      <c r="D107" s="120">
        <v>5511800</v>
      </c>
      <c r="E107" s="79"/>
    </row>
    <row r="108" spans="1:5" ht="12.75">
      <c r="A108" s="174" t="s">
        <v>122</v>
      </c>
      <c r="B108" s="120">
        <v>30000000</v>
      </c>
      <c r="C108" s="79"/>
      <c r="D108" s="120">
        <v>30000000</v>
      </c>
      <c r="E108" s="79"/>
    </row>
    <row r="109" spans="1:5" ht="12.75">
      <c r="A109" s="174" t="s">
        <v>137</v>
      </c>
      <c r="B109" s="120">
        <v>19000000</v>
      </c>
      <c r="C109" s="79"/>
      <c r="D109" s="120">
        <v>19000000</v>
      </c>
      <c r="E109" s="79"/>
    </row>
    <row r="110" spans="1:5" ht="12.75">
      <c r="A110" s="174" t="s">
        <v>126</v>
      </c>
      <c r="B110" s="120">
        <v>8273900</v>
      </c>
      <c r="C110" s="79"/>
      <c r="D110" s="120">
        <v>8273900</v>
      </c>
      <c r="E110" s="79"/>
    </row>
    <row r="111" spans="1:5" ht="12.75">
      <c r="A111" s="174" t="s">
        <v>127</v>
      </c>
      <c r="B111" s="120">
        <v>6000000</v>
      </c>
      <c r="C111" s="79"/>
      <c r="D111" s="120">
        <v>6000000</v>
      </c>
      <c r="E111" s="79"/>
    </row>
    <row r="112" spans="1:5" ht="12.75">
      <c r="A112" s="174" t="s">
        <v>138</v>
      </c>
      <c r="B112" s="120">
        <v>23000000</v>
      </c>
      <c r="C112" s="79"/>
      <c r="D112" s="79"/>
      <c r="E112" s="79"/>
    </row>
    <row r="113" spans="1:5" ht="12.75">
      <c r="A113" s="174" t="s">
        <v>139</v>
      </c>
      <c r="B113" s="120">
        <v>520000</v>
      </c>
      <c r="C113" s="79"/>
      <c r="D113" s="120">
        <v>520000</v>
      </c>
      <c r="E113" s="79"/>
    </row>
    <row r="114" spans="1:5" ht="15">
      <c r="A114" s="230" t="s">
        <v>142</v>
      </c>
      <c r="B114" s="175">
        <v>8146250</v>
      </c>
      <c r="C114" s="79"/>
      <c r="D114" s="120"/>
      <c r="E114" s="79"/>
    </row>
    <row r="115" spans="1:5" ht="12.75">
      <c r="A115" s="79"/>
      <c r="B115" s="170">
        <f>SUM(B98:B114)</f>
        <v>205546380</v>
      </c>
      <c r="C115" s="79"/>
      <c r="D115" s="170">
        <f>SUM(D98:D113)</f>
        <v>174400130</v>
      </c>
      <c r="E115" s="79"/>
    </row>
    <row r="116" spans="1:5" ht="12.75">
      <c r="A116" s="79"/>
      <c r="B116" s="79"/>
      <c r="C116" s="79"/>
      <c r="D116" s="79"/>
      <c r="E116" s="79"/>
    </row>
    <row r="117" spans="1:5" ht="12.75">
      <c r="A117" s="79"/>
      <c r="B117" s="79"/>
      <c r="C117" s="79"/>
      <c r="D117" s="79"/>
      <c r="E117" s="79"/>
    </row>
    <row r="118" spans="1:8" ht="12.75">
      <c r="A118" s="79"/>
      <c r="B118" s="120">
        <f>+B63+B68+B80+B94+B115+B71</f>
        <v>525546380</v>
      </c>
      <c r="C118" s="120">
        <f>+C54+C76+C82+C97</f>
        <v>525546380</v>
      </c>
      <c r="D118" s="120">
        <f>+D63+D94+D115</f>
        <v>265159330</v>
      </c>
      <c r="E118" s="120">
        <f>+E54+E82+E97</f>
        <v>265159330</v>
      </c>
      <c r="G118" s="4">
        <f>+G54+G76+G97+G82</f>
        <v>0</v>
      </c>
      <c r="H118" s="164" t="s">
        <v>143</v>
      </c>
    </row>
    <row r="119" spans="1:5" ht="12.75">
      <c r="A119" s="79"/>
      <c r="B119" s="79"/>
      <c r="C119" s="79"/>
      <c r="D119" s="79"/>
      <c r="E119" s="79"/>
    </row>
    <row r="120" spans="1:5" ht="15">
      <c r="A120" s="79"/>
      <c r="B120" s="175">
        <f>+C118-B118</f>
        <v>0</v>
      </c>
      <c r="C120" s="299" t="s">
        <v>142</v>
      </c>
      <c r="D120" s="300"/>
      <c r="E120" s="301"/>
    </row>
  </sheetData>
  <sheetProtection/>
  <mergeCells count="43">
    <mergeCell ref="A75:E75"/>
    <mergeCell ref="A53:E53"/>
    <mergeCell ref="C120:E120"/>
    <mergeCell ref="G32:H32"/>
    <mergeCell ref="A28:C28"/>
    <mergeCell ref="A25:C25"/>
    <mergeCell ref="A27:C27"/>
    <mergeCell ref="A26:C26"/>
    <mergeCell ref="A24:C24"/>
    <mergeCell ref="H13:I13"/>
    <mergeCell ref="H15:I15"/>
    <mergeCell ref="F15:G15"/>
    <mergeCell ref="H14:I14"/>
    <mergeCell ref="A23:C23"/>
    <mergeCell ref="B17:I17"/>
    <mergeCell ref="B13:E13"/>
    <mergeCell ref="F14:G14"/>
    <mergeCell ref="B15:E15"/>
    <mergeCell ref="B16:E16"/>
    <mergeCell ref="F16:G16"/>
    <mergeCell ref="H16:I16"/>
    <mergeCell ref="H22:I22"/>
    <mergeCell ref="H21:I21"/>
    <mergeCell ref="K23:L23"/>
    <mergeCell ref="F8:I8"/>
    <mergeCell ref="B9:I9"/>
    <mergeCell ref="B10:I10"/>
    <mergeCell ref="F13:G13"/>
    <mergeCell ref="F22:G22"/>
    <mergeCell ref="F21:G21"/>
    <mergeCell ref="B18:I19"/>
    <mergeCell ref="H20:I20"/>
    <mergeCell ref="F20:G20"/>
    <mergeCell ref="B14:E14"/>
    <mergeCell ref="A8:E8"/>
    <mergeCell ref="B12:I12"/>
    <mergeCell ref="A1:A5"/>
    <mergeCell ref="F3:I3"/>
    <mergeCell ref="F5:I5"/>
    <mergeCell ref="B11:I11"/>
    <mergeCell ref="B1:E3"/>
    <mergeCell ref="A6:I6"/>
    <mergeCell ref="A7:I7"/>
  </mergeCells>
  <printOptions horizontalCentered="1" verticalCentered="1"/>
  <pageMargins left="1.220472440944882" right="0.3937007874015748" top="0.3937007874015748" bottom="0.31496062992125984" header="0" footer="0"/>
  <pageSetup horizontalDpi="600" verticalDpi="600" orientation="landscape" scale="70"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C30" sqref="C30"/>
    </sheetView>
  </sheetViews>
  <sheetFormatPr defaultColWidth="11.421875" defaultRowHeight="12.75"/>
  <cols>
    <col min="1" max="1" width="24.8515625" style="0" customWidth="1"/>
    <col min="6" max="6" width="13.7109375" style="0" customWidth="1"/>
  </cols>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91"/>
  <sheetViews>
    <sheetView zoomScalePageLayoutView="0" workbookViewId="0" topLeftCell="A30">
      <selection activeCell="A1" sqref="A1:I31"/>
    </sheetView>
  </sheetViews>
  <sheetFormatPr defaultColWidth="11.421875" defaultRowHeight="12.75"/>
  <cols>
    <col min="1" max="1" width="30.57421875" style="0" bestFit="1" customWidth="1"/>
    <col min="2" max="2" width="16.8515625" style="0" customWidth="1"/>
    <col min="3" max="3" width="12.7109375" style="0" bestFit="1" customWidth="1"/>
    <col min="4" max="4" width="13.00390625" style="0" bestFit="1" customWidth="1"/>
    <col min="5" max="5" width="14.421875" style="0" customWidth="1"/>
    <col min="6" max="6" width="13.28125" style="0" customWidth="1"/>
    <col min="7" max="7" width="16.421875" style="0" customWidth="1"/>
    <col min="8" max="8" width="12.7109375" style="0" bestFit="1" customWidth="1"/>
    <col min="9" max="9" width="14.57421875" style="0" customWidth="1"/>
    <col min="10" max="10" width="15.00390625" style="0" customWidth="1"/>
    <col min="11" max="11" width="16.00390625" style="0" customWidth="1"/>
    <col min="12" max="12" width="13.28125" style="0" bestFit="1" customWidth="1"/>
    <col min="13" max="13" width="14.7109375" style="0" bestFit="1" customWidth="1"/>
  </cols>
  <sheetData>
    <row r="1" spans="1:9" ht="14.25" customHeight="1">
      <c r="A1" s="305"/>
      <c r="B1" s="307" t="s">
        <v>27</v>
      </c>
      <c r="C1" s="307"/>
      <c r="D1" s="307"/>
      <c r="E1" s="307"/>
      <c r="F1" s="61"/>
      <c r="G1" s="61"/>
      <c r="H1" s="61"/>
      <c r="I1" s="61" t="s">
        <v>97</v>
      </c>
    </row>
    <row r="2" spans="1:9" ht="12.75" customHeight="1">
      <c r="A2" s="306"/>
      <c r="B2" s="308"/>
      <c r="C2" s="308"/>
      <c r="D2" s="308"/>
      <c r="E2" s="308"/>
      <c r="F2" s="1"/>
      <c r="G2" s="1"/>
      <c r="H2" s="1"/>
      <c r="I2" s="1"/>
    </row>
    <row r="3" spans="1:9" ht="14.25">
      <c r="A3" s="306"/>
      <c r="B3" s="308"/>
      <c r="C3" s="308"/>
      <c r="D3" s="308"/>
      <c r="E3" s="308"/>
      <c r="F3" s="240" t="s">
        <v>218</v>
      </c>
      <c r="G3" s="241"/>
      <c r="H3" s="241"/>
      <c r="I3" s="241"/>
    </row>
    <row r="4" spans="1:9" ht="9.75" customHeight="1">
      <c r="A4" s="306"/>
      <c r="B4" s="3"/>
      <c r="C4" s="3"/>
      <c r="D4" s="3"/>
      <c r="E4" s="3"/>
      <c r="F4" s="3"/>
      <c r="G4" s="3"/>
      <c r="H4" s="3"/>
      <c r="I4" s="111"/>
    </row>
    <row r="5" spans="1:9" ht="7.5" customHeight="1" thickBot="1">
      <c r="A5" s="306"/>
      <c r="B5" s="3"/>
      <c r="C5" s="3"/>
      <c r="D5" s="3"/>
      <c r="E5" s="3"/>
      <c r="F5" s="309" t="s">
        <v>21</v>
      </c>
      <c r="G5" s="309"/>
      <c r="H5" s="309"/>
      <c r="I5" s="310"/>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29</v>
      </c>
      <c r="C10" s="244"/>
      <c r="D10" s="244"/>
      <c r="E10" s="244"/>
      <c r="F10" s="244"/>
      <c r="G10" s="244"/>
      <c r="H10" s="244"/>
      <c r="I10" s="245"/>
    </row>
    <row r="11" spans="1:9" ht="13.5" thickBot="1">
      <c r="A11" s="95" t="s">
        <v>2</v>
      </c>
      <c r="B11" s="243" t="s">
        <v>30</v>
      </c>
      <c r="C11" s="244"/>
      <c r="D11" s="244"/>
      <c r="E11" s="244"/>
      <c r="F11" s="244"/>
      <c r="G11" s="244"/>
      <c r="H11" s="244"/>
      <c r="I11" s="245"/>
    </row>
    <row r="12" spans="1:9" ht="13.5" thickBot="1">
      <c r="A12" s="96" t="s">
        <v>3</v>
      </c>
      <c r="B12" s="243" t="s">
        <v>32</v>
      </c>
      <c r="C12" s="244"/>
      <c r="D12" s="244"/>
      <c r="E12" s="244"/>
      <c r="F12" s="244"/>
      <c r="G12" s="244"/>
      <c r="H12" s="244"/>
      <c r="I12" s="245"/>
    </row>
    <row r="13" spans="1:9" ht="12.75" customHeight="1" thickBot="1">
      <c r="A13" s="97" t="s">
        <v>19</v>
      </c>
      <c r="B13" s="276" t="s">
        <v>5</v>
      </c>
      <c r="C13" s="264"/>
      <c r="D13" s="264"/>
      <c r="E13" s="277"/>
      <c r="F13" s="269" t="s">
        <v>24</v>
      </c>
      <c r="G13" s="269"/>
      <c r="H13" s="268" t="s">
        <v>25</v>
      </c>
      <c r="I13" s="270"/>
    </row>
    <row r="14" spans="1:9" ht="28.5" customHeight="1">
      <c r="A14" s="112">
        <v>1</v>
      </c>
      <c r="B14" s="311" t="s">
        <v>78</v>
      </c>
      <c r="C14" s="312"/>
      <c r="D14" s="312"/>
      <c r="E14" s="313"/>
      <c r="F14" s="316" t="s">
        <v>87</v>
      </c>
      <c r="G14" s="317"/>
      <c r="H14" s="318"/>
      <c r="I14" s="319"/>
    </row>
    <row r="15" spans="1:9" ht="21" customHeight="1" thickBot="1">
      <c r="A15" s="113">
        <v>2</v>
      </c>
      <c r="B15" s="322" t="s">
        <v>90</v>
      </c>
      <c r="C15" s="323"/>
      <c r="D15" s="323"/>
      <c r="E15" s="324"/>
      <c r="F15" s="320"/>
      <c r="G15" s="321"/>
      <c r="H15" s="314"/>
      <c r="I15" s="315"/>
    </row>
    <row r="16" spans="1:9" ht="22.5" customHeight="1" thickBot="1">
      <c r="A16" s="99" t="s">
        <v>6</v>
      </c>
      <c r="B16" s="293" t="s">
        <v>67</v>
      </c>
      <c r="C16" s="294"/>
      <c r="D16" s="294"/>
      <c r="E16" s="294"/>
      <c r="F16" s="294"/>
      <c r="G16" s="294"/>
      <c r="H16" s="294"/>
      <c r="I16" s="295"/>
    </row>
    <row r="17" spans="1:11" ht="15.75" customHeight="1" thickBot="1">
      <c r="A17" s="99" t="s">
        <v>23</v>
      </c>
      <c r="B17" s="268" t="s">
        <v>54</v>
      </c>
      <c r="C17" s="269"/>
      <c r="D17" s="269"/>
      <c r="E17" s="269"/>
      <c r="F17" s="269"/>
      <c r="G17" s="269"/>
      <c r="H17" s="269"/>
      <c r="I17" s="270"/>
      <c r="K17" s="164">
        <f>5790+800</f>
        <v>6590</v>
      </c>
    </row>
    <row r="18" spans="1:9" ht="13.5" thickBot="1">
      <c r="A18" s="100" t="s">
        <v>101</v>
      </c>
      <c r="B18" s="271"/>
      <c r="C18" s="272"/>
      <c r="D18" s="272"/>
      <c r="E18" s="272"/>
      <c r="F18" s="272"/>
      <c r="G18" s="272"/>
      <c r="H18" s="272"/>
      <c r="I18" s="273"/>
    </row>
    <row r="19" spans="1:12" ht="39" thickBot="1">
      <c r="A19" s="114"/>
      <c r="B19" s="115" t="s">
        <v>9</v>
      </c>
      <c r="C19" s="115" t="s">
        <v>10</v>
      </c>
      <c r="D19" s="115" t="s">
        <v>11</v>
      </c>
      <c r="E19" s="116" t="s">
        <v>15</v>
      </c>
      <c r="F19" s="268" t="s">
        <v>12</v>
      </c>
      <c r="G19" s="270"/>
      <c r="H19" s="325" t="s">
        <v>18</v>
      </c>
      <c r="I19" s="326"/>
      <c r="L19" s="4"/>
    </row>
    <row r="20" spans="1:9" ht="15" customHeight="1">
      <c r="A20" s="8" t="s">
        <v>8</v>
      </c>
      <c r="B20" s="156">
        <v>98429276</v>
      </c>
      <c r="C20" s="156">
        <v>8688592</v>
      </c>
      <c r="D20" s="156"/>
      <c r="E20" s="2"/>
      <c r="F20" s="314"/>
      <c r="G20" s="314"/>
      <c r="H20" s="255">
        <f>SUM(B20:G20)</f>
        <v>107117868</v>
      </c>
      <c r="I20" s="256"/>
    </row>
    <row r="21" spans="1:11" ht="15.75" customHeight="1">
      <c r="A21" s="8" t="s">
        <v>13</v>
      </c>
      <c r="B21" s="2"/>
      <c r="C21" s="2"/>
      <c r="D21" s="2"/>
      <c r="E21" s="2"/>
      <c r="F21" s="314" t="s">
        <v>22</v>
      </c>
      <c r="G21" s="314"/>
      <c r="H21" s="314"/>
      <c r="I21" s="314"/>
      <c r="K21" t="s">
        <v>211</v>
      </c>
    </row>
    <row r="22" spans="1:11" ht="63.75">
      <c r="A22" s="329" t="s">
        <v>14</v>
      </c>
      <c r="B22" s="330"/>
      <c r="C22" s="330"/>
      <c r="D22" s="118" t="s">
        <v>20</v>
      </c>
      <c r="E22" s="237" t="s">
        <v>222</v>
      </c>
      <c r="F22" s="117" t="s">
        <v>4</v>
      </c>
      <c r="G22" s="117" t="s">
        <v>7</v>
      </c>
      <c r="H22" s="118" t="s">
        <v>25</v>
      </c>
      <c r="I22" s="119" t="s">
        <v>100</v>
      </c>
      <c r="K22">
        <f>4363397330+2243974000</f>
        <v>6607371330</v>
      </c>
    </row>
    <row r="23" spans="1:13" ht="21.75" customHeight="1">
      <c r="A23" s="328" t="s">
        <v>204</v>
      </c>
      <c r="B23" s="328"/>
      <c r="C23" s="328"/>
      <c r="D23" s="11">
        <v>1</v>
      </c>
      <c r="E23" s="89">
        <v>1</v>
      </c>
      <c r="F23" s="65">
        <v>0.15</v>
      </c>
      <c r="G23" s="90">
        <v>2410150</v>
      </c>
      <c r="H23" s="234"/>
      <c r="I23" s="120"/>
      <c r="J23" s="4"/>
      <c r="L23" s="15"/>
      <c r="M23" s="55"/>
    </row>
    <row r="24" spans="1:13" ht="25.5" customHeight="1">
      <c r="A24" s="328" t="s">
        <v>55</v>
      </c>
      <c r="B24" s="328"/>
      <c r="C24" s="328"/>
      <c r="D24" s="11">
        <v>1</v>
      </c>
      <c r="E24" s="14">
        <v>1</v>
      </c>
      <c r="F24" s="7">
        <v>0.15</v>
      </c>
      <c r="G24" s="158">
        <v>789850</v>
      </c>
      <c r="H24" s="7"/>
      <c r="I24" s="120"/>
      <c r="J24" s="4"/>
      <c r="L24" s="15">
        <v>2032073000</v>
      </c>
      <c r="M24" s="55"/>
    </row>
    <row r="25" spans="1:13" ht="27.75" customHeight="1">
      <c r="A25" s="328" t="s">
        <v>105</v>
      </c>
      <c r="B25" s="328"/>
      <c r="C25" s="328"/>
      <c r="D25" s="11">
        <v>1</v>
      </c>
      <c r="E25" s="14">
        <v>1</v>
      </c>
      <c r="F25" s="7">
        <v>0.1</v>
      </c>
      <c r="G25" s="90">
        <v>250000</v>
      </c>
      <c r="H25" s="7"/>
      <c r="I25" s="120"/>
      <c r="J25" s="4"/>
      <c r="L25" s="56">
        <f>+'[1]ARC.2'!$L$30</f>
        <v>250075330</v>
      </c>
      <c r="M25" s="55"/>
    </row>
    <row r="26" spans="1:14" ht="36.75" customHeight="1">
      <c r="A26" s="328" t="s">
        <v>205</v>
      </c>
      <c r="B26" s="328"/>
      <c r="C26" s="328"/>
      <c r="D26" s="11">
        <v>1</v>
      </c>
      <c r="E26" s="14">
        <v>1</v>
      </c>
      <c r="F26" s="7">
        <v>0.1</v>
      </c>
      <c r="G26" s="90">
        <v>3023223</v>
      </c>
      <c r="H26" s="7"/>
      <c r="I26" s="120"/>
      <c r="J26" s="4"/>
      <c r="L26" s="56">
        <f>+L24-L25</f>
        <v>1781997670</v>
      </c>
      <c r="M26" s="55"/>
      <c r="N26" s="4"/>
    </row>
    <row r="27" spans="1:13" ht="42.75" customHeight="1">
      <c r="A27" s="328" t="s">
        <v>216</v>
      </c>
      <c r="B27" s="328"/>
      <c r="C27" s="328"/>
      <c r="D27" s="11" t="s">
        <v>64</v>
      </c>
      <c r="E27" s="14">
        <v>1</v>
      </c>
      <c r="F27" s="7">
        <v>0.15</v>
      </c>
      <c r="G27" s="157">
        <v>89876645</v>
      </c>
      <c r="H27" s="7"/>
      <c r="I27" s="157"/>
      <c r="J27" s="4"/>
      <c r="K27" s="205" t="s">
        <v>191</v>
      </c>
      <c r="L27" s="206"/>
      <c r="M27" s="207"/>
    </row>
    <row r="28" spans="1:13" ht="33" customHeight="1">
      <c r="A28" s="283" t="s">
        <v>223</v>
      </c>
      <c r="B28" s="331"/>
      <c r="C28" s="332"/>
      <c r="D28" s="11" t="s">
        <v>56</v>
      </c>
      <c r="E28" s="14">
        <v>1</v>
      </c>
      <c r="F28" s="7">
        <v>0.1</v>
      </c>
      <c r="G28" s="90">
        <v>1000000</v>
      </c>
      <c r="H28" s="7"/>
      <c r="I28" s="90"/>
      <c r="K28" s="208"/>
      <c r="L28" s="206"/>
      <c r="M28" s="207"/>
    </row>
    <row r="29" spans="1:13" ht="63" customHeight="1">
      <c r="A29" s="328" t="s">
        <v>206</v>
      </c>
      <c r="B29" s="328"/>
      <c r="C29" s="328"/>
      <c r="D29" s="11" t="s">
        <v>64</v>
      </c>
      <c r="E29" s="14">
        <v>1</v>
      </c>
      <c r="F29" s="7">
        <v>0.15</v>
      </c>
      <c r="G29" s="90">
        <v>4800000</v>
      </c>
      <c r="H29" s="7"/>
      <c r="I29" s="90"/>
      <c r="K29">
        <f>1000+1200+105</f>
        <v>2305</v>
      </c>
      <c r="L29" s="15"/>
      <c r="M29" s="55"/>
    </row>
    <row r="30" spans="1:13" ht="30.75" customHeight="1">
      <c r="A30" s="328" t="s">
        <v>192</v>
      </c>
      <c r="B30" s="328"/>
      <c r="C30" s="328"/>
      <c r="D30" s="11">
        <v>1</v>
      </c>
      <c r="E30" s="14">
        <v>1</v>
      </c>
      <c r="F30" s="7">
        <v>0.1</v>
      </c>
      <c r="G30" s="90">
        <v>4968000</v>
      </c>
      <c r="H30" s="7"/>
      <c r="I30" s="120"/>
      <c r="L30" s="218"/>
      <c r="M30" s="4"/>
    </row>
    <row r="31" spans="1:13" ht="25.5" customHeight="1">
      <c r="A31" s="327" t="s">
        <v>18</v>
      </c>
      <c r="B31" s="327"/>
      <c r="C31" s="327"/>
      <c r="D31" s="79"/>
      <c r="E31" s="79"/>
      <c r="F31" s="233">
        <f>SUM(F23:F30)</f>
        <v>1</v>
      </c>
      <c r="G31" s="88">
        <f>SUM(G23:G30)</f>
        <v>107117868</v>
      </c>
      <c r="H31" s="235"/>
      <c r="I31" s="120">
        <f>SUM(I23:I30)</f>
        <v>0</v>
      </c>
      <c r="L31" s="120"/>
      <c r="M31" s="4"/>
    </row>
    <row r="32" spans="1:13" ht="25.5" customHeight="1">
      <c r="A32" s="333" t="s">
        <v>62</v>
      </c>
      <c r="B32" s="334"/>
      <c r="C32" s="334"/>
      <c r="D32" s="334"/>
      <c r="E32" s="335"/>
      <c r="F32" s="19"/>
      <c r="G32" s="211"/>
      <c r="H32" s="211"/>
      <c r="I32" s="179"/>
      <c r="J32" s="4"/>
      <c r="L32" s="64"/>
      <c r="M32" s="4"/>
    </row>
    <row r="33" spans="1:13" ht="18.75" customHeight="1">
      <c r="A33" s="213" t="s">
        <v>193</v>
      </c>
      <c r="B33" s="120">
        <v>5891913680</v>
      </c>
      <c r="C33" s="191" t="s">
        <v>140</v>
      </c>
      <c r="D33" s="120">
        <v>4057523136</v>
      </c>
      <c r="E33" s="209">
        <f>+B33-A63</f>
        <v>191542350</v>
      </c>
      <c r="F33" s="204" t="s">
        <v>142</v>
      </c>
      <c r="G33" s="58"/>
      <c r="H33" s="59"/>
      <c r="I33" s="27"/>
      <c r="J33" s="27"/>
      <c r="K33" s="27"/>
      <c r="L33" s="37"/>
      <c r="M33" s="58"/>
    </row>
    <row r="34" spans="1:12" ht="12.75">
      <c r="A34" s="79"/>
      <c r="B34" s="191"/>
      <c r="C34" s="79"/>
      <c r="D34" s="79"/>
      <c r="E34" s="79"/>
      <c r="G34" s="64"/>
      <c r="L34" s="64"/>
    </row>
    <row r="35" spans="1:12" ht="15">
      <c r="A35" s="169" t="s">
        <v>173</v>
      </c>
      <c r="B35" s="79"/>
      <c r="C35" s="169" t="s">
        <v>140</v>
      </c>
      <c r="D35" s="79"/>
      <c r="E35" s="79"/>
      <c r="G35" s="336" t="s">
        <v>176</v>
      </c>
      <c r="H35" s="336"/>
      <c r="I35" s="336"/>
      <c r="J35" s="336"/>
      <c r="K35" s="336"/>
      <c r="L35" s="336"/>
    </row>
    <row r="36" spans="1:12" ht="15">
      <c r="A36" s="187" t="s">
        <v>171</v>
      </c>
      <c r="B36" s="79"/>
      <c r="C36" s="79"/>
      <c r="D36" s="79"/>
      <c r="E36" s="79"/>
      <c r="G36" s="120">
        <f>+B81+F79+B89+B94</f>
        <v>2675647287</v>
      </c>
      <c r="H36" s="169" t="s">
        <v>190</v>
      </c>
      <c r="I36" s="120">
        <f>+D81+D89+D94</f>
        <v>2544674400</v>
      </c>
      <c r="J36" s="79"/>
      <c r="K36" s="120"/>
      <c r="L36" s="120"/>
    </row>
    <row r="37" spans="1:12" ht="12.75">
      <c r="A37" s="120">
        <v>24723000</v>
      </c>
      <c r="B37" s="79">
        <v>224</v>
      </c>
      <c r="C37" s="120">
        <v>24723000</v>
      </c>
      <c r="D37" s="79"/>
      <c r="E37" s="79"/>
      <c r="F37" s="4"/>
      <c r="G37" s="120">
        <f>+A59+A60</f>
        <v>2243974000</v>
      </c>
      <c r="H37" s="169" t="s">
        <v>9</v>
      </c>
      <c r="I37" s="120">
        <f>+C61</f>
        <v>1370355000</v>
      </c>
      <c r="J37" s="120"/>
      <c r="K37" s="120"/>
      <c r="L37" s="120"/>
    </row>
    <row r="38" spans="1:12" ht="12.75">
      <c r="A38" s="120">
        <v>49000000</v>
      </c>
      <c r="B38" s="79">
        <v>224</v>
      </c>
      <c r="C38" s="120">
        <v>49000000</v>
      </c>
      <c r="D38" s="79"/>
      <c r="E38" s="79"/>
      <c r="G38" s="183">
        <f>SUM(G36:G37)</f>
        <v>4919621287</v>
      </c>
      <c r="H38" s="79"/>
      <c r="I38" s="120">
        <f>SUM(I36:I37)</f>
        <v>3915029400</v>
      </c>
      <c r="J38" s="79"/>
      <c r="K38" s="120"/>
      <c r="L38" s="120"/>
    </row>
    <row r="39" spans="1:5" ht="12.75">
      <c r="A39" s="120">
        <v>60460191</v>
      </c>
      <c r="B39" s="79">
        <v>224</v>
      </c>
      <c r="C39" s="120">
        <v>60460191</v>
      </c>
      <c r="D39" s="79"/>
      <c r="E39" s="79"/>
    </row>
    <row r="40" spans="1:12" ht="15">
      <c r="A40" s="120">
        <v>29739094</v>
      </c>
      <c r="B40" s="79">
        <v>224</v>
      </c>
      <c r="C40" s="120">
        <v>29739094</v>
      </c>
      <c r="D40" s="79"/>
      <c r="E40" s="79"/>
      <c r="G40" s="336" t="s">
        <v>195</v>
      </c>
      <c r="H40" s="336"/>
      <c r="I40" s="336"/>
      <c r="J40" s="79"/>
      <c r="K40" s="337" t="s">
        <v>197</v>
      </c>
      <c r="L40" s="337"/>
    </row>
    <row r="41" spans="1:12" ht="12.75">
      <c r="A41" s="120">
        <v>86153045</v>
      </c>
      <c r="B41" s="79">
        <v>224</v>
      </c>
      <c r="C41" s="120">
        <v>86153045</v>
      </c>
      <c r="D41" s="79"/>
      <c r="E41" s="79"/>
      <c r="F41" s="64"/>
      <c r="G41" s="169" t="s">
        <v>113</v>
      </c>
      <c r="H41" s="79"/>
      <c r="I41" s="169" t="s">
        <v>108</v>
      </c>
      <c r="J41" s="79"/>
      <c r="K41" s="169" t="s">
        <v>113</v>
      </c>
      <c r="L41" s="169" t="s">
        <v>108</v>
      </c>
    </row>
    <row r="42" spans="1:12" ht="12.75">
      <c r="A42" s="183">
        <f>SUM(A37:A41)</f>
        <v>250075330</v>
      </c>
      <c r="B42" s="79"/>
      <c r="C42" s="183">
        <f>SUM(C37:C41)</f>
        <v>250075330</v>
      </c>
      <c r="D42" s="79"/>
      <c r="E42" s="79"/>
      <c r="F42" s="64"/>
      <c r="G42" s="214">
        <v>93242987042</v>
      </c>
      <c r="H42" s="216">
        <v>215</v>
      </c>
      <c r="I42" s="221">
        <v>43868778352</v>
      </c>
      <c r="J42" s="79"/>
      <c r="K42" s="221">
        <v>446647287</v>
      </c>
      <c r="L42" s="221">
        <v>389495000</v>
      </c>
    </row>
    <row r="43" spans="1:12" ht="12.75">
      <c r="A43" s="120"/>
      <c r="B43" s="79"/>
      <c r="C43" s="79"/>
      <c r="D43" s="79"/>
      <c r="E43" s="79"/>
      <c r="F43" s="64"/>
      <c r="G43" s="215">
        <v>12789943512</v>
      </c>
      <c r="H43" s="216">
        <v>219</v>
      </c>
      <c r="I43" s="221">
        <v>7319127652</v>
      </c>
      <c r="J43" s="79"/>
      <c r="K43" s="221">
        <v>1429000000</v>
      </c>
      <c r="L43" s="221">
        <v>1419820000</v>
      </c>
    </row>
    <row r="44" spans="1:12" ht="15">
      <c r="A44" s="186" t="s">
        <v>172</v>
      </c>
      <c r="B44" s="79"/>
      <c r="C44" s="79"/>
      <c r="D44" s="79"/>
      <c r="E44" s="120"/>
      <c r="F44" s="64"/>
      <c r="G44" s="215">
        <v>1111351280</v>
      </c>
      <c r="H44" s="216">
        <v>254</v>
      </c>
      <c r="I44" s="221">
        <v>465159762</v>
      </c>
      <c r="J44" s="79"/>
      <c r="K44" s="221">
        <v>800000000</v>
      </c>
      <c r="L44" s="221">
        <v>735359400</v>
      </c>
    </row>
    <row r="45" spans="1:12" ht="12.75">
      <c r="A45" s="120">
        <v>688850000</v>
      </c>
      <c r="B45" s="79">
        <v>224</v>
      </c>
      <c r="C45" s="120">
        <v>9092806</v>
      </c>
      <c r="D45" s="79"/>
      <c r="E45" s="79"/>
      <c r="F45" s="4"/>
      <c r="G45" s="215">
        <v>5911206151</v>
      </c>
      <c r="H45" s="216">
        <v>278</v>
      </c>
      <c r="I45" s="221">
        <v>2852319037</v>
      </c>
      <c r="J45" s="79"/>
      <c r="K45" s="221">
        <v>5891913680</v>
      </c>
      <c r="L45" s="221">
        <v>4057523136</v>
      </c>
    </row>
    <row r="46" spans="1:12" ht="12.75">
      <c r="A46" s="183">
        <f>SUM(A45)</f>
        <v>688850000</v>
      </c>
      <c r="B46" s="79"/>
      <c r="C46" s="183">
        <f>SUM(C45)</f>
        <v>9092806</v>
      </c>
      <c r="D46" s="79"/>
      <c r="E46" s="79"/>
      <c r="F46" s="64"/>
      <c r="G46" s="215">
        <v>4996486367</v>
      </c>
      <c r="H46" s="216">
        <v>829</v>
      </c>
      <c r="I46" s="221">
        <v>3875934276</v>
      </c>
      <c r="J46" s="79"/>
      <c r="K46" s="221">
        <v>912174902</v>
      </c>
      <c r="L46" s="221">
        <v>171428074</v>
      </c>
    </row>
    <row r="47" spans="1:12" ht="12.75">
      <c r="A47" s="120"/>
      <c r="B47" s="79"/>
      <c r="C47" s="120"/>
      <c r="D47" s="79"/>
      <c r="E47" s="79"/>
      <c r="G47" s="215">
        <v>1312500</v>
      </c>
      <c r="H47" s="216">
        <v>860</v>
      </c>
      <c r="I47" s="221">
        <v>0</v>
      </c>
      <c r="J47" s="79"/>
      <c r="K47" s="79"/>
      <c r="L47" s="79"/>
    </row>
    <row r="48" spans="1:12" ht="12.75">
      <c r="A48" s="120"/>
      <c r="B48" s="79"/>
      <c r="C48" s="120"/>
      <c r="D48" s="79"/>
      <c r="E48" s="79"/>
      <c r="G48" s="215">
        <v>1877090375</v>
      </c>
      <c r="H48" s="216">
        <v>462</v>
      </c>
      <c r="I48" s="221">
        <v>47707237</v>
      </c>
      <c r="J48" s="79"/>
      <c r="K48" s="120">
        <f>SUM(K42:K47)</f>
        <v>9479735869</v>
      </c>
      <c r="L48" s="120">
        <f>SUM(L42:L47)</f>
        <v>6773625610</v>
      </c>
    </row>
    <row r="49" spans="1:12" ht="15">
      <c r="A49" s="186" t="s">
        <v>174</v>
      </c>
      <c r="B49" s="79"/>
      <c r="C49" s="120"/>
      <c r="D49" s="79"/>
      <c r="E49" s="79"/>
      <c r="G49" s="217">
        <v>6823908567</v>
      </c>
      <c r="H49" s="220">
        <v>101</v>
      </c>
      <c r="I49" s="221">
        <v>6695000492</v>
      </c>
      <c r="J49" s="79"/>
      <c r="K49" s="79"/>
      <c r="L49" s="79"/>
    </row>
    <row r="50" spans="1:12" ht="12.75">
      <c r="A50" s="120">
        <v>89472000</v>
      </c>
      <c r="B50" s="210" t="s">
        <v>175</v>
      </c>
      <c r="C50" s="120">
        <v>0</v>
      </c>
      <c r="D50" s="79"/>
      <c r="E50" s="79"/>
      <c r="G50" s="217">
        <v>500000000</v>
      </c>
      <c r="H50" s="220">
        <v>927</v>
      </c>
      <c r="I50" s="221">
        <v>500000000</v>
      </c>
      <c r="J50" s="79"/>
      <c r="K50" s="79"/>
      <c r="L50" s="79"/>
    </row>
    <row r="51" spans="1:12" ht="12.75">
      <c r="A51" s="120">
        <v>1273000000</v>
      </c>
      <c r="B51" s="79">
        <v>224</v>
      </c>
      <c r="C51" s="120">
        <v>1273000000</v>
      </c>
      <c r="D51" s="79"/>
      <c r="E51" s="79"/>
      <c r="G51" s="217">
        <v>106036400</v>
      </c>
      <c r="H51" s="220">
        <v>428</v>
      </c>
      <c r="I51" s="221">
        <v>99740000</v>
      </c>
      <c r="J51" s="120"/>
      <c r="K51" s="79"/>
      <c r="L51" s="79"/>
    </row>
    <row r="52" spans="1:12" ht="12.75">
      <c r="A52" s="120">
        <v>654500000</v>
      </c>
      <c r="B52" s="79">
        <v>224</v>
      </c>
      <c r="C52" s="120">
        <v>654500000</v>
      </c>
      <c r="D52" s="79"/>
      <c r="E52" s="79"/>
      <c r="G52" s="120">
        <f>SUM(G42:G51)</f>
        <v>127360322194</v>
      </c>
      <c r="H52" s="79"/>
      <c r="I52" s="120">
        <f>SUM(I42:I51)</f>
        <v>65723766808</v>
      </c>
      <c r="J52" s="79"/>
      <c r="K52" s="120">
        <f>+I52+L48</f>
        <v>72497392418</v>
      </c>
      <c r="L52" s="79"/>
    </row>
    <row r="53" spans="1:12" ht="12.75">
      <c r="A53" s="120">
        <v>500500000</v>
      </c>
      <c r="B53" s="79">
        <v>224</v>
      </c>
      <c r="C53" s="120">
        <v>500500000</v>
      </c>
      <c r="D53" s="79"/>
      <c r="E53" s="79"/>
      <c r="G53" s="79"/>
      <c r="H53" s="79"/>
      <c r="I53" s="79"/>
      <c r="J53" s="79"/>
      <c r="K53" s="120">
        <f>+I31</f>
        <v>0</v>
      </c>
      <c r="L53" s="79"/>
    </row>
    <row r="54" spans="1:12" ht="12.75">
      <c r="A54" s="120"/>
      <c r="B54" s="79"/>
      <c r="C54" s="120"/>
      <c r="D54" s="79"/>
      <c r="E54" s="79"/>
      <c r="G54" s="181"/>
      <c r="H54" s="226"/>
      <c r="I54" s="79"/>
      <c r="J54" s="79"/>
      <c r="K54" s="120">
        <f>+K53-K52</f>
        <v>-72497392418</v>
      </c>
      <c r="L54" s="79"/>
    </row>
    <row r="55" spans="1:8" ht="12.75">
      <c r="A55" s="183">
        <f>SUM(A50:A54)</f>
        <v>2517472000</v>
      </c>
      <c r="B55" s="79"/>
      <c r="C55" s="183">
        <f>SUM(C50:C54)</f>
        <v>2428000000</v>
      </c>
      <c r="D55" s="79"/>
      <c r="E55" s="79"/>
      <c r="G55" s="224"/>
      <c r="H55" s="223"/>
    </row>
    <row r="56" spans="1:8" ht="12.75">
      <c r="A56" s="120"/>
      <c r="B56" s="79"/>
      <c r="C56" s="120"/>
      <c r="D56" s="79"/>
      <c r="E56" s="79"/>
      <c r="G56" s="224"/>
      <c r="H56" s="223"/>
    </row>
    <row r="57" spans="1:10" ht="12.75">
      <c r="A57" s="120"/>
      <c r="B57" s="79"/>
      <c r="C57" s="120"/>
      <c r="D57" s="79"/>
      <c r="E57" s="79"/>
      <c r="G57" s="224"/>
      <c r="H57" s="223"/>
      <c r="J57" s="4"/>
    </row>
    <row r="58" spans="1:8" ht="15">
      <c r="A58" s="186" t="s">
        <v>176</v>
      </c>
      <c r="B58" s="79"/>
      <c r="C58" s="79"/>
      <c r="D58" s="79"/>
      <c r="E58" s="79"/>
      <c r="G58" s="224"/>
      <c r="H58" s="223"/>
    </row>
    <row r="59" spans="1:8" ht="12.75">
      <c r="A59" s="120">
        <v>1384250000</v>
      </c>
      <c r="B59" s="79">
        <v>224</v>
      </c>
      <c r="C59" s="120">
        <v>1370355000</v>
      </c>
      <c r="D59" s="79"/>
      <c r="E59" s="79"/>
      <c r="G59" s="222"/>
      <c r="H59" s="225"/>
    </row>
    <row r="60" spans="1:5" ht="12.75">
      <c r="A60" s="120">
        <v>859724000</v>
      </c>
      <c r="B60" s="79">
        <v>224</v>
      </c>
      <c r="C60" s="120">
        <v>0</v>
      </c>
      <c r="D60" s="79"/>
      <c r="E60" s="79"/>
    </row>
    <row r="61" spans="1:7" ht="12.75">
      <c r="A61" s="183">
        <f>SUM(A59:A60)</f>
        <v>2243974000</v>
      </c>
      <c r="B61" s="79"/>
      <c r="C61" s="183">
        <f>SUM(C59:C60)</f>
        <v>1370355000</v>
      </c>
      <c r="D61" s="79"/>
      <c r="E61" s="79"/>
      <c r="G61" s="4">
        <f>+G52+G59</f>
        <v>127360322194</v>
      </c>
    </row>
    <row r="62" spans="1:5" ht="12.75">
      <c r="A62" s="120"/>
      <c r="B62" s="79"/>
      <c r="C62" s="120"/>
      <c r="D62" s="79"/>
      <c r="E62" s="79"/>
    </row>
    <row r="63" spans="1:5" ht="12.75">
      <c r="A63" s="120">
        <f>+A42+A46+A55+A61</f>
        <v>5700371330</v>
      </c>
      <c r="B63" s="120">
        <f>+B33</f>
        <v>5891913680</v>
      </c>
      <c r="C63" s="120">
        <f>+C42+C46+C55+C61</f>
        <v>4057523136</v>
      </c>
      <c r="D63" s="79"/>
      <c r="E63" s="79"/>
    </row>
    <row r="64" spans="1:5" ht="12.75">
      <c r="A64" s="120"/>
      <c r="B64" s="79"/>
      <c r="C64" s="120"/>
      <c r="D64" s="79"/>
      <c r="E64" s="79"/>
    </row>
    <row r="65" spans="1:5" ht="12.75">
      <c r="A65" s="120"/>
      <c r="B65" s="79"/>
      <c r="C65" s="120"/>
      <c r="D65" s="79"/>
      <c r="E65" s="79"/>
    </row>
    <row r="66" spans="1:7" ht="24.75">
      <c r="A66" s="212" t="s">
        <v>177</v>
      </c>
      <c r="B66" s="169" t="s">
        <v>178</v>
      </c>
      <c r="C66" s="120">
        <v>912174902</v>
      </c>
      <c r="D66" s="171" t="s">
        <v>140</v>
      </c>
      <c r="E66" s="120">
        <v>528364749</v>
      </c>
      <c r="F66" s="202">
        <f>+C66-B75</f>
        <v>5174902</v>
      </c>
      <c r="G66" s="203" t="s">
        <v>142</v>
      </c>
    </row>
    <row r="67" spans="1:5" ht="12.75">
      <c r="A67" s="79"/>
      <c r="B67" s="120"/>
      <c r="C67" s="120"/>
      <c r="D67" s="79"/>
      <c r="E67" s="79"/>
    </row>
    <row r="68" spans="1:5" ht="15">
      <c r="A68" s="178" t="s">
        <v>172</v>
      </c>
      <c r="B68" s="120">
        <v>843000000</v>
      </c>
      <c r="C68" s="120"/>
      <c r="D68" s="120">
        <v>180520880</v>
      </c>
      <c r="E68" s="79"/>
    </row>
    <row r="69" spans="1:7" ht="12.75">
      <c r="A69" s="79"/>
      <c r="B69" s="183">
        <f>SUM(B68)</f>
        <v>843000000</v>
      </c>
      <c r="C69" s="120"/>
      <c r="D69" s="183">
        <f>SUM(D68)</f>
        <v>180520880</v>
      </c>
      <c r="E69" s="79"/>
      <c r="G69" s="4">
        <f>+B83+190000000</f>
        <v>289740000</v>
      </c>
    </row>
    <row r="70" spans="1:5" ht="12.75">
      <c r="A70" s="79"/>
      <c r="B70" s="120"/>
      <c r="C70" s="120"/>
      <c r="D70" s="120"/>
      <c r="E70" s="79"/>
    </row>
    <row r="71" spans="1:5" ht="15">
      <c r="A71" s="178" t="s">
        <v>174</v>
      </c>
      <c r="B71" s="120">
        <v>64000000</v>
      </c>
      <c r="C71" s="120"/>
      <c r="D71" s="120">
        <v>0</v>
      </c>
      <c r="E71" s="79"/>
    </row>
    <row r="72" spans="1:5" ht="12.75">
      <c r="A72" s="79"/>
      <c r="B72" s="120"/>
      <c r="C72" s="120"/>
      <c r="D72" s="120"/>
      <c r="E72" s="79"/>
    </row>
    <row r="73" spans="1:5" ht="12.75">
      <c r="A73" s="79"/>
      <c r="B73" s="183">
        <f>SUM(B71:B72)</f>
        <v>64000000</v>
      </c>
      <c r="C73" s="120"/>
      <c r="D73" s="120">
        <f>SUM(D71:D72)</f>
        <v>0</v>
      </c>
      <c r="E73" s="79"/>
    </row>
    <row r="74" spans="1:5" ht="12.75">
      <c r="A74" s="79"/>
      <c r="B74" s="120"/>
      <c r="C74" s="120"/>
      <c r="D74" s="120"/>
      <c r="E74" s="79"/>
    </row>
    <row r="75" spans="1:5" ht="12.75">
      <c r="A75" s="79"/>
      <c r="B75" s="120">
        <f>+B69+B73</f>
        <v>907000000</v>
      </c>
      <c r="C75" s="120">
        <f>+C66</f>
        <v>912174902</v>
      </c>
      <c r="D75" s="120">
        <f>+D69+D73</f>
        <v>180520880</v>
      </c>
      <c r="E75" s="120">
        <f>+E66</f>
        <v>528364749</v>
      </c>
    </row>
    <row r="76" spans="1:5" ht="12.75">
      <c r="A76" s="79"/>
      <c r="B76" s="120"/>
      <c r="C76" s="120"/>
      <c r="D76" s="120"/>
      <c r="E76" s="79"/>
    </row>
    <row r="77" spans="1:5" ht="12.75">
      <c r="A77" s="79"/>
      <c r="B77" s="120"/>
      <c r="C77" s="183">
        <f>+C75-B75</f>
        <v>5174902</v>
      </c>
      <c r="D77" s="185" t="s">
        <v>142</v>
      </c>
      <c r="E77" s="79"/>
    </row>
    <row r="78" spans="1:5" ht="41.25" customHeight="1">
      <c r="A78" s="333" t="s">
        <v>194</v>
      </c>
      <c r="B78" s="334"/>
      <c r="C78" s="334"/>
      <c r="D78" s="334"/>
      <c r="E78" s="335"/>
    </row>
    <row r="79" spans="1:9" ht="12.75">
      <c r="A79" s="169" t="s">
        <v>179</v>
      </c>
      <c r="B79" s="171" t="s">
        <v>178</v>
      </c>
      <c r="C79" s="120">
        <v>552683687</v>
      </c>
      <c r="D79" s="171" t="s">
        <v>140</v>
      </c>
      <c r="E79" s="120">
        <v>489235000</v>
      </c>
      <c r="F79" s="183">
        <f>+C79-B85</f>
        <v>31963600</v>
      </c>
      <c r="G79" s="184" t="s">
        <v>142</v>
      </c>
      <c r="I79" s="4">
        <f>+B81+B82+B89+B94</f>
        <v>2649980087</v>
      </c>
    </row>
    <row r="80" spans="1:7" ht="12.75">
      <c r="A80" s="79"/>
      <c r="B80" s="120"/>
      <c r="C80" s="120"/>
      <c r="D80" s="120"/>
      <c r="E80" s="120"/>
      <c r="F80" s="79"/>
      <c r="G80" s="79"/>
    </row>
    <row r="81" spans="1:7" ht="12.75">
      <c r="A81" s="169" t="s">
        <v>176</v>
      </c>
      <c r="B81" s="120">
        <v>414683687</v>
      </c>
      <c r="C81" s="120"/>
      <c r="D81" s="120">
        <v>389495000</v>
      </c>
      <c r="E81" s="120"/>
      <c r="F81" s="79"/>
      <c r="G81" s="79"/>
    </row>
    <row r="82" spans="1:7" ht="12.75">
      <c r="A82" s="169" t="s">
        <v>180</v>
      </c>
      <c r="B82" s="219">
        <v>6296400</v>
      </c>
      <c r="C82" s="120"/>
      <c r="D82" s="120">
        <v>0</v>
      </c>
      <c r="E82" s="120"/>
      <c r="F82" s="79"/>
      <c r="G82" s="79"/>
    </row>
    <row r="83" spans="1:7" ht="12.75">
      <c r="A83" s="169" t="s">
        <v>181</v>
      </c>
      <c r="B83" s="219">
        <v>99740000</v>
      </c>
      <c r="C83" s="79"/>
      <c r="D83" s="120">
        <v>99740000</v>
      </c>
      <c r="E83" s="120"/>
      <c r="F83" s="79"/>
      <c r="G83" s="79"/>
    </row>
    <row r="84" spans="1:7" ht="12.75">
      <c r="A84" s="79"/>
      <c r="B84" s="120"/>
      <c r="C84" s="79"/>
      <c r="D84" s="120"/>
      <c r="E84" s="120"/>
      <c r="F84" s="79"/>
      <c r="G84" s="79"/>
    </row>
    <row r="85" spans="1:7" ht="12.75">
      <c r="A85" s="79"/>
      <c r="B85" s="183">
        <f>SUM(B81:B84)</f>
        <v>520720087</v>
      </c>
      <c r="C85" s="79"/>
      <c r="D85" s="183">
        <f>SUM(D81:D84)</f>
        <v>489235000</v>
      </c>
      <c r="E85" s="120"/>
      <c r="F85" s="79"/>
      <c r="G85" s="79"/>
    </row>
    <row r="86" spans="1:7" ht="12.75">
      <c r="A86" s="79"/>
      <c r="B86" s="120"/>
      <c r="C86" s="79"/>
      <c r="D86" s="120"/>
      <c r="E86" s="120"/>
      <c r="F86" s="79"/>
      <c r="G86" s="79"/>
    </row>
    <row r="87" spans="1:7" ht="12.75">
      <c r="A87" s="79"/>
      <c r="B87" s="120"/>
      <c r="C87" s="79"/>
      <c r="D87" s="120"/>
      <c r="E87" s="120"/>
      <c r="F87" s="79"/>
      <c r="G87" s="79"/>
    </row>
    <row r="88" spans="1:7" ht="12.75">
      <c r="A88" s="169" t="s">
        <v>182</v>
      </c>
      <c r="B88" s="171" t="s">
        <v>178</v>
      </c>
      <c r="C88" s="120">
        <v>1429000000</v>
      </c>
      <c r="D88" s="171" t="s">
        <v>140</v>
      </c>
      <c r="E88" s="120">
        <v>1419820000</v>
      </c>
      <c r="F88" s="79"/>
      <c r="G88" s="79"/>
    </row>
    <row r="89" spans="1:7" ht="12.75">
      <c r="A89" s="169" t="s">
        <v>176</v>
      </c>
      <c r="B89" s="120">
        <v>1429000000</v>
      </c>
      <c r="C89" s="79"/>
      <c r="D89" s="120">
        <v>1419820000</v>
      </c>
      <c r="E89" s="120"/>
      <c r="F89" s="79"/>
      <c r="G89" s="79"/>
    </row>
    <row r="90" spans="1:7" ht="12.75">
      <c r="A90" s="79"/>
      <c r="B90" s="183">
        <f>SUM(B89)</f>
        <v>1429000000</v>
      </c>
      <c r="C90" s="79"/>
      <c r="D90" s="183">
        <f>SUM(D89)</f>
        <v>1419820000</v>
      </c>
      <c r="E90" s="120"/>
      <c r="F90" s="79"/>
      <c r="G90" s="79"/>
    </row>
    <row r="91" spans="1:7" ht="12.75">
      <c r="A91" s="79"/>
      <c r="B91" s="120"/>
      <c r="C91" s="79"/>
      <c r="D91" s="120"/>
      <c r="E91" s="120"/>
      <c r="F91" s="79"/>
      <c r="G91" s="79"/>
    </row>
    <row r="92" spans="1:7" ht="12.75">
      <c r="A92" s="79"/>
      <c r="B92" s="120"/>
      <c r="C92" s="79"/>
      <c r="D92" s="120"/>
      <c r="E92" s="120"/>
      <c r="F92" s="79"/>
      <c r="G92" s="79"/>
    </row>
    <row r="93" spans="1:7" ht="12.75">
      <c r="A93" s="169" t="s">
        <v>183</v>
      </c>
      <c r="B93" s="171" t="s">
        <v>113</v>
      </c>
      <c r="C93" s="120">
        <v>1300000000</v>
      </c>
      <c r="D93" s="171" t="s">
        <v>140</v>
      </c>
      <c r="E93" s="120">
        <v>1235359400</v>
      </c>
      <c r="F93" s="183">
        <f>+C93-B97</f>
        <v>0</v>
      </c>
      <c r="G93" s="184" t="s">
        <v>142</v>
      </c>
    </row>
    <row r="94" spans="1:7" ht="12.75">
      <c r="A94" s="169" t="s">
        <v>176</v>
      </c>
      <c r="B94" s="120">
        <v>800000000</v>
      </c>
      <c r="C94" s="120"/>
      <c r="D94" s="120">
        <v>735359400</v>
      </c>
      <c r="E94" s="79"/>
      <c r="F94" s="79"/>
      <c r="G94" s="79"/>
    </row>
    <row r="95" spans="1:7" ht="12.75">
      <c r="A95" s="169" t="s">
        <v>145</v>
      </c>
      <c r="B95" s="219">
        <v>500000000</v>
      </c>
      <c r="C95" s="120"/>
      <c r="D95" s="120">
        <v>500000000</v>
      </c>
      <c r="E95" s="79"/>
      <c r="F95" s="79"/>
      <c r="G95" s="79"/>
    </row>
    <row r="96" spans="1:7" ht="12.75">
      <c r="A96" s="79"/>
      <c r="B96" s="120"/>
      <c r="C96" s="120"/>
      <c r="D96" s="120"/>
      <c r="E96" s="120"/>
      <c r="F96" s="79"/>
      <c r="G96" s="79"/>
    </row>
    <row r="97" spans="1:7" ht="12.75">
      <c r="A97" s="79"/>
      <c r="B97" s="183">
        <f>SUM(B94:B96)</f>
        <v>1300000000</v>
      </c>
      <c r="C97" s="120"/>
      <c r="D97" s="183">
        <f>SUM(D94:D96)</f>
        <v>1235359400</v>
      </c>
      <c r="E97" s="79"/>
      <c r="F97" s="79"/>
      <c r="G97" s="79"/>
    </row>
    <row r="98" spans="1:9" ht="12.75">
      <c r="A98" s="79"/>
      <c r="B98" s="79"/>
      <c r="C98" s="120"/>
      <c r="D98" s="79"/>
      <c r="E98" s="120"/>
      <c r="F98" s="79"/>
      <c r="G98" s="79"/>
      <c r="I98" s="4">
        <f>+F99+F79</f>
        <v>141183148</v>
      </c>
    </row>
    <row r="99" spans="1:7" ht="12.75">
      <c r="A99" s="169" t="s">
        <v>184</v>
      </c>
      <c r="B99" s="169" t="s">
        <v>185</v>
      </c>
      <c r="C99" s="120">
        <v>6823908567</v>
      </c>
      <c r="D99" s="169" t="s">
        <v>140</v>
      </c>
      <c r="E99" s="120">
        <v>6695000492</v>
      </c>
      <c r="F99" s="183">
        <f>+C99-B107</f>
        <v>109219548</v>
      </c>
      <c r="G99" s="184" t="s">
        <v>142</v>
      </c>
    </row>
    <row r="100" spans="1:7" ht="12.75">
      <c r="A100" s="169" t="s">
        <v>186</v>
      </c>
      <c r="B100" s="120">
        <f>4472035274+83035127+58774010+132611908+1249560239+105337162+24739194</f>
        <v>6126092914</v>
      </c>
      <c r="C100" s="120"/>
      <c r="D100" s="79"/>
      <c r="E100" s="120">
        <f>+B100-3092422</f>
        <v>6123000492</v>
      </c>
      <c r="F100" s="79"/>
      <c r="G100" s="79"/>
    </row>
    <row r="101" spans="1:7" ht="12.75">
      <c r="A101" s="169" t="s">
        <v>187</v>
      </c>
      <c r="B101" s="182">
        <v>358000000</v>
      </c>
      <c r="C101" s="120"/>
      <c r="D101" s="79"/>
      <c r="E101" s="120">
        <v>358000000</v>
      </c>
      <c r="F101" s="79"/>
      <c r="G101" s="79"/>
    </row>
    <row r="102" spans="1:7" ht="12.75">
      <c r="A102" s="169" t="s">
        <v>174</v>
      </c>
      <c r="B102" s="182">
        <v>35200000</v>
      </c>
      <c r="C102" s="120"/>
      <c r="D102" s="79"/>
      <c r="E102" s="120">
        <v>24000000</v>
      </c>
      <c r="F102" s="79"/>
      <c r="G102" s="79"/>
    </row>
    <row r="103" spans="1:7" ht="12.75">
      <c r="A103" s="169" t="s">
        <v>188</v>
      </c>
      <c r="B103" s="182">
        <v>5000000</v>
      </c>
      <c r="C103" s="120"/>
      <c r="D103" s="79"/>
      <c r="E103" s="120"/>
      <c r="F103" s="79"/>
      <c r="G103" s="79"/>
    </row>
    <row r="104" spans="1:7" ht="12.75">
      <c r="A104" s="169" t="s">
        <v>189</v>
      </c>
      <c r="B104" s="182">
        <f>191814+204291</f>
        <v>396105</v>
      </c>
      <c r="C104" s="120"/>
      <c r="D104" s="79"/>
      <c r="E104" s="120"/>
      <c r="F104" s="79"/>
      <c r="G104" s="79"/>
    </row>
    <row r="105" spans="1:7" ht="12.75">
      <c r="A105" s="169" t="s">
        <v>181</v>
      </c>
      <c r="B105" s="120">
        <v>190000000</v>
      </c>
      <c r="C105" s="120"/>
      <c r="D105" s="79"/>
      <c r="E105" s="120">
        <v>190000000</v>
      </c>
      <c r="F105" s="79"/>
      <c r="G105" s="79"/>
    </row>
    <row r="106" spans="1:7" ht="12.75">
      <c r="A106" s="79"/>
      <c r="B106" s="120"/>
      <c r="C106" s="120"/>
      <c r="D106" s="79"/>
      <c r="E106" s="120"/>
      <c r="F106" s="79"/>
      <c r="G106" s="79"/>
    </row>
    <row r="107" spans="1:7" ht="12.75">
      <c r="A107" s="79"/>
      <c r="B107" s="120">
        <f>SUM(B100:B106)</f>
        <v>6714689019</v>
      </c>
      <c r="C107" s="120">
        <f>+C99-B107</f>
        <v>109219548</v>
      </c>
      <c r="D107" s="79"/>
      <c r="E107" s="120">
        <f>SUM(E100:E106)</f>
        <v>6695000492</v>
      </c>
      <c r="F107" s="79"/>
      <c r="G107" s="79"/>
    </row>
    <row r="108" spans="1:7" ht="12.75">
      <c r="A108" s="79"/>
      <c r="B108" s="79"/>
      <c r="C108" s="120"/>
      <c r="D108" s="79"/>
      <c r="E108" s="120"/>
      <c r="F108" s="79"/>
      <c r="G108" s="79"/>
    </row>
    <row r="109" spans="2:5" ht="12.75">
      <c r="B109" s="4"/>
      <c r="C109" s="4"/>
      <c r="E109" s="4"/>
    </row>
    <row r="110" spans="1:5" ht="12.75">
      <c r="A110" s="164" t="s">
        <v>196</v>
      </c>
      <c r="B110" s="4"/>
      <c r="C110" s="4"/>
      <c r="E110" s="4"/>
    </row>
    <row r="111" spans="1:5" ht="12.75">
      <c r="A111" s="164" t="s">
        <v>195</v>
      </c>
      <c r="B111" s="219">
        <v>6296400</v>
      </c>
      <c r="C111" s="120">
        <v>0</v>
      </c>
      <c r="E111" s="4"/>
    </row>
    <row r="112" spans="2:5" ht="12.75">
      <c r="B112" s="219">
        <v>99740000</v>
      </c>
      <c r="C112" s="120">
        <v>99740000</v>
      </c>
      <c r="E112" s="4"/>
    </row>
    <row r="113" spans="2:5" ht="12.75">
      <c r="B113" s="219">
        <v>500000000</v>
      </c>
      <c r="C113" s="120">
        <v>500000000</v>
      </c>
      <c r="E113" s="4"/>
    </row>
    <row r="114" spans="2:5" ht="12.75">
      <c r="B114" s="120">
        <f>4472035274+83035127+58774010+132611908+1249560239+105337162+24739194</f>
        <v>6126092914</v>
      </c>
      <c r="C114" s="120">
        <v>6123000492</v>
      </c>
      <c r="E114" s="4"/>
    </row>
    <row r="115" spans="2:5" ht="12.75">
      <c r="B115" s="182">
        <v>358000000</v>
      </c>
      <c r="C115" s="120">
        <v>358000000</v>
      </c>
      <c r="E115" s="4"/>
    </row>
    <row r="116" spans="2:5" ht="12.75">
      <c r="B116" s="182">
        <v>35200000</v>
      </c>
      <c r="C116" s="120">
        <v>24000000</v>
      </c>
      <c r="E116" s="4"/>
    </row>
    <row r="117" spans="2:5" ht="12.75">
      <c r="B117" s="182">
        <v>5000000</v>
      </c>
      <c r="C117" s="120"/>
      <c r="E117" s="4"/>
    </row>
    <row r="118" spans="2:5" ht="12.75">
      <c r="B118" s="182">
        <f>191814+204291</f>
        <v>396105</v>
      </c>
      <c r="C118" s="120"/>
      <c r="E118" s="4"/>
    </row>
    <row r="119" spans="2:5" ht="12.75">
      <c r="B119" s="120">
        <v>190000000</v>
      </c>
      <c r="C119" s="120">
        <v>190000000</v>
      </c>
      <c r="E119" s="4"/>
    </row>
    <row r="120" spans="2:5" ht="12.75">
      <c r="B120" s="183">
        <v>109219548</v>
      </c>
      <c r="C120" s="4"/>
      <c r="D120" s="164" t="s">
        <v>142</v>
      </c>
      <c r="E120" s="4"/>
    </row>
    <row r="121" spans="3:5" ht="12.75">
      <c r="C121" s="4"/>
      <c r="E121" s="4"/>
    </row>
    <row r="122" spans="2:5" ht="12.75">
      <c r="B122" s="4">
        <f>SUM(B111:B121)</f>
        <v>7429944967</v>
      </c>
      <c r="C122" s="4">
        <f>SUM(C111:C121)</f>
        <v>7294740492</v>
      </c>
      <c r="E122" s="4"/>
    </row>
    <row r="123" spans="3:5" ht="12.75">
      <c r="C123" s="4"/>
      <c r="E123" s="4"/>
    </row>
    <row r="124" spans="3:5" ht="12.75">
      <c r="C124" s="4"/>
      <c r="E124" s="4"/>
    </row>
    <row r="125" spans="3:5" ht="12.75">
      <c r="C125" s="4"/>
      <c r="E125" s="4"/>
    </row>
    <row r="126" spans="3:5" ht="12.75">
      <c r="C126" s="4"/>
      <c r="E126" s="4"/>
    </row>
    <row r="127" spans="3:5" ht="12.75">
      <c r="C127" s="4"/>
      <c r="E127" s="4"/>
    </row>
    <row r="128" spans="3:5" ht="12.75">
      <c r="C128" s="4"/>
      <c r="E128" s="4"/>
    </row>
    <row r="129" spans="3:5" ht="12.75">
      <c r="C129" s="4"/>
      <c r="E129" s="4"/>
    </row>
    <row r="130" spans="3:5" ht="12.75">
      <c r="C130" s="4"/>
      <c r="E130" s="4"/>
    </row>
    <row r="131" spans="3:5" ht="12.75">
      <c r="C131" s="4"/>
      <c r="E131" s="4"/>
    </row>
    <row r="132" spans="3:5" ht="12.75">
      <c r="C132" s="4"/>
      <c r="E132" s="4"/>
    </row>
    <row r="133" ht="12.75">
      <c r="E133" s="4"/>
    </row>
    <row r="134" ht="12.75">
      <c r="E134" s="4"/>
    </row>
    <row r="135" ht="12.75">
      <c r="E135" s="4"/>
    </row>
    <row r="136" ht="12.75">
      <c r="E136" s="4"/>
    </row>
    <row r="137" ht="12.75">
      <c r="E137" s="4"/>
    </row>
    <row r="138" ht="12.75">
      <c r="E138" s="4"/>
    </row>
    <row r="139" ht="12.75">
      <c r="E139" s="4"/>
    </row>
    <row r="140" ht="12.75">
      <c r="E140" s="4"/>
    </row>
    <row r="141" ht="12.75">
      <c r="E141" s="4"/>
    </row>
    <row r="142" ht="12.75">
      <c r="E142" s="4"/>
    </row>
    <row r="143" ht="12.75">
      <c r="E143" s="4"/>
    </row>
    <row r="144" ht="12.75">
      <c r="E144" s="4"/>
    </row>
    <row r="145" ht="12.75">
      <c r="E145" s="4"/>
    </row>
    <row r="146" ht="12.75">
      <c r="E146" s="4"/>
    </row>
    <row r="147" ht="12.75">
      <c r="E147" s="4"/>
    </row>
    <row r="148" ht="12.75">
      <c r="E148" s="4"/>
    </row>
    <row r="149" ht="12.75">
      <c r="E149" s="4"/>
    </row>
    <row r="150" ht="12.75">
      <c r="E150" s="4"/>
    </row>
    <row r="151" ht="12.75">
      <c r="E151" s="4"/>
    </row>
    <row r="152" ht="12.75">
      <c r="E152" s="4"/>
    </row>
    <row r="153" ht="12.75">
      <c r="E153" s="4"/>
    </row>
    <row r="154" ht="12.75">
      <c r="E154" s="4"/>
    </row>
    <row r="155" ht="12.75">
      <c r="E155" s="4"/>
    </row>
    <row r="156" ht="12.75">
      <c r="E156" s="4"/>
    </row>
    <row r="157" ht="12.75">
      <c r="E157" s="4"/>
    </row>
    <row r="158" ht="12.75">
      <c r="E158" s="4"/>
    </row>
    <row r="159" ht="12.75">
      <c r="E159" s="4"/>
    </row>
    <row r="160" ht="12.75">
      <c r="E160" s="4"/>
    </row>
    <row r="161" ht="12.75">
      <c r="E161" s="4"/>
    </row>
    <row r="162" ht="12.75">
      <c r="E162" s="4"/>
    </row>
    <row r="163" ht="12.75">
      <c r="E163" s="4"/>
    </row>
    <row r="164" ht="12.75">
      <c r="E164" s="4"/>
    </row>
    <row r="165" ht="12.75">
      <c r="E165" s="4"/>
    </row>
    <row r="166" ht="12.75">
      <c r="E166" s="4"/>
    </row>
    <row r="167" ht="12.75">
      <c r="E167" s="4"/>
    </row>
    <row r="168" ht="12.75">
      <c r="E168" s="4"/>
    </row>
    <row r="169" ht="12.75">
      <c r="E169" s="4"/>
    </row>
    <row r="170" ht="12.75">
      <c r="E170" s="4"/>
    </row>
    <row r="171" ht="12.75">
      <c r="E171" s="4"/>
    </row>
    <row r="172" ht="12.75">
      <c r="E172" s="4"/>
    </row>
    <row r="173" ht="12.75">
      <c r="E173" s="4"/>
    </row>
    <row r="174" ht="12.75">
      <c r="E174" s="4"/>
    </row>
    <row r="175" ht="12.75">
      <c r="E175" s="4"/>
    </row>
    <row r="176" ht="12.75">
      <c r="E176" s="4"/>
    </row>
    <row r="177" ht="12.75">
      <c r="E177" s="4"/>
    </row>
    <row r="178" ht="12.75">
      <c r="E178" s="4"/>
    </row>
    <row r="179" ht="12.75">
      <c r="E179" s="4"/>
    </row>
    <row r="180" ht="12.75">
      <c r="E180" s="4"/>
    </row>
    <row r="181" ht="12.75">
      <c r="E181" s="4"/>
    </row>
    <row r="182" ht="12.75">
      <c r="E182" s="4"/>
    </row>
    <row r="183" ht="12.75">
      <c r="E183" s="4"/>
    </row>
    <row r="184" ht="12.75">
      <c r="E184" s="4"/>
    </row>
    <row r="185" ht="12.75">
      <c r="E185" s="4"/>
    </row>
    <row r="186" ht="12.75">
      <c r="E186" s="4"/>
    </row>
    <row r="187" ht="12.75">
      <c r="E187" s="4"/>
    </row>
    <row r="188" ht="12.75">
      <c r="E188" s="4"/>
    </row>
    <row r="189" ht="12.75">
      <c r="E189" s="4"/>
    </row>
    <row r="190" ht="12.75">
      <c r="E190" s="4"/>
    </row>
    <row r="191" ht="12.75">
      <c r="E191" s="4"/>
    </row>
  </sheetData>
  <sheetProtection/>
  <mergeCells count="44">
    <mergeCell ref="A32:E32"/>
    <mergeCell ref="A78:E78"/>
    <mergeCell ref="G40:I40"/>
    <mergeCell ref="K40:L40"/>
    <mergeCell ref="G35:L35"/>
    <mergeCell ref="A31:C31"/>
    <mergeCell ref="A27:C27"/>
    <mergeCell ref="A22:C22"/>
    <mergeCell ref="A23:C23"/>
    <mergeCell ref="A29:C29"/>
    <mergeCell ref="A30:C30"/>
    <mergeCell ref="A28:C28"/>
    <mergeCell ref="A26:C26"/>
    <mergeCell ref="A24:C24"/>
    <mergeCell ref="A25:C25"/>
    <mergeCell ref="F21:G21"/>
    <mergeCell ref="F20:G20"/>
    <mergeCell ref="F19:G19"/>
    <mergeCell ref="B16:I16"/>
    <mergeCell ref="B17:I18"/>
    <mergeCell ref="H19:I19"/>
    <mergeCell ref="H20:I20"/>
    <mergeCell ref="H21:I21"/>
    <mergeCell ref="A7:I7"/>
    <mergeCell ref="B9:I9"/>
    <mergeCell ref="B10:I10"/>
    <mergeCell ref="H13:I13"/>
    <mergeCell ref="B11:I11"/>
    <mergeCell ref="A8:E8"/>
    <mergeCell ref="B14:E14"/>
    <mergeCell ref="H15:I15"/>
    <mergeCell ref="F8:I8"/>
    <mergeCell ref="B12:I12"/>
    <mergeCell ref="F13:G13"/>
    <mergeCell ref="F14:G14"/>
    <mergeCell ref="B13:E13"/>
    <mergeCell ref="H14:I14"/>
    <mergeCell ref="F15:G15"/>
    <mergeCell ref="B15:E15"/>
    <mergeCell ref="A1:A5"/>
    <mergeCell ref="B1:E3"/>
    <mergeCell ref="F3:I3"/>
    <mergeCell ref="F5:I5"/>
    <mergeCell ref="A6:I6"/>
  </mergeCells>
  <printOptions horizontalCentered="1" verticalCentered="1"/>
  <pageMargins left="0.7480314960629921" right="0.3937007874015748" top="0.25" bottom="0.42" header="0" footer="0"/>
  <pageSetup horizontalDpi="600" verticalDpi="600" orientation="landscape" scale="80" r:id="rId4"/>
  <drawing r:id="rId3"/>
  <legacyDrawing r:id="rId2"/>
</worksheet>
</file>

<file path=xl/worksheets/sheet3.xml><?xml version="1.0" encoding="utf-8"?>
<worksheet xmlns="http://schemas.openxmlformats.org/spreadsheetml/2006/main" xmlns:r="http://schemas.openxmlformats.org/officeDocument/2006/relationships">
  <dimension ref="A1:X250"/>
  <sheetViews>
    <sheetView zoomScale="90" zoomScaleNormal="90" zoomScalePageLayoutView="0" workbookViewId="0" topLeftCell="A24">
      <selection activeCell="I36" sqref="I36"/>
    </sheetView>
  </sheetViews>
  <sheetFormatPr defaultColWidth="11.421875" defaultRowHeight="12.75"/>
  <cols>
    <col min="1" max="1" width="28.7109375" style="0" customWidth="1"/>
    <col min="2" max="2" width="15.57421875" style="0" customWidth="1"/>
    <col min="3" max="3" width="17.28125" style="0" bestFit="1" customWidth="1"/>
    <col min="4" max="4" width="14.421875" style="0" bestFit="1" customWidth="1"/>
    <col min="5" max="5" width="16.8515625" style="0" bestFit="1" customWidth="1"/>
    <col min="6" max="6" width="15.00390625" style="0" customWidth="1"/>
    <col min="7" max="7" width="20.00390625" style="0" bestFit="1" customWidth="1"/>
    <col min="8" max="8" width="12.7109375" style="0" customWidth="1"/>
    <col min="9" max="9" width="14.8515625" style="0" customWidth="1"/>
    <col min="10" max="10" width="8.140625" style="0" bestFit="1" customWidth="1"/>
    <col min="11" max="11" width="10.7109375" style="0" customWidth="1"/>
    <col min="12" max="12" width="8.00390625" style="0" bestFit="1" customWidth="1"/>
    <col min="13" max="13" width="12.7109375" style="0" bestFit="1" customWidth="1"/>
  </cols>
  <sheetData>
    <row r="1" spans="1:9" ht="14.25" customHeight="1">
      <c r="A1" s="305"/>
      <c r="B1" s="307" t="s">
        <v>27</v>
      </c>
      <c r="C1" s="307"/>
      <c r="D1" s="307"/>
      <c r="E1" s="307"/>
      <c r="F1" s="61"/>
      <c r="G1" s="61"/>
      <c r="H1" s="61"/>
      <c r="I1" s="121" t="s">
        <v>97</v>
      </c>
    </row>
    <row r="2" spans="1:9" ht="12.75" customHeight="1">
      <c r="A2" s="306"/>
      <c r="B2" s="308"/>
      <c r="C2" s="308"/>
      <c r="D2" s="308"/>
      <c r="E2" s="308"/>
      <c r="F2" s="3"/>
      <c r="G2" s="3"/>
      <c r="H2" s="3"/>
      <c r="I2" s="122"/>
    </row>
    <row r="3" spans="1:9" ht="14.25">
      <c r="A3" s="306"/>
      <c r="B3" s="308"/>
      <c r="C3" s="308"/>
      <c r="D3" s="308"/>
      <c r="E3" s="308"/>
      <c r="F3" s="240" t="s">
        <v>218</v>
      </c>
      <c r="G3" s="241"/>
      <c r="H3" s="241"/>
      <c r="I3" s="241"/>
    </row>
    <row r="4" spans="1:9" ht="19.5" customHeight="1">
      <c r="A4" s="306"/>
      <c r="B4" s="3"/>
      <c r="C4" s="3"/>
      <c r="D4" s="3"/>
      <c r="E4" s="3"/>
      <c r="F4" s="3"/>
      <c r="G4" s="3"/>
      <c r="H4" s="3"/>
      <c r="I4" s="122"/>
    </row>
    <row r="5" spans="1:9" ht="15" customHeight="1" thickBot="1">
      <c r="A5" s="306"/>
      <c r="B5" s="3"/>
      <c r="C5" s="3"/>
      <c r="D5" s="3"/>
      <c r="E5" s="3"/>
      <c r="F5" s="309" t="s">
        <v>21</v>
      </c>
      <c r="G5" s="309"/>
      <c r="H5" s="309"/>
      <c r="I5" s="310"/>
    </row>
    <row r="6" spans="1:9" ht="15" customHeight="1">
      <c r="A6" s="247" t="s">
        <v>16</v>
      </c>
      <c r="B6" s="248"/>
      <c r="C6" s="248"/>
      <c r="D6" s="248"/>
      <c r="E6" s="248"/>
      <c r="F6" s="248"/>
      <c r="G6" s="248"/>
      <c r="H6" s="248"/>
      <c r="I6" s="249"/>
    </row>
    <row r="7" spans="1:9" ht="15.75" customHeight="1" thickBot="1">
      <c r="A7" s="250" t="s">
        <v>26</v>
      </c>
      <c r="B7" s="251"/>
      <c r="C7" s="251"/>
      <c r="D7" s="251"/>
      <c r="E7" s="251"/>
      <c r="F7" s="251"/>
      <c r="G7" s="251"/>
      <c r="H7" s="251"/>
      <c r="I7" s="252"/>
    </row>
    <row r="8" spans="1:9" ht="15.75" customHeight="1" thickBot="1">
      <c r="A8" s="258" t="s">
        <v>224</v>
      </c>
      <c r="B8" s="259"/>
      <c r="C8" s="259"/>
      <c r="D8" s="259"/>
      <c r="E8" s="260"/>
      <c r="F8" s="258" t="s">
        <v>94</v>
      </c>
      <c r="G8" s="259"/>
      <c r="H8" s="259"/>
      <c r="I8" s="260"/>
    </row>
    <row r="9" spans="1:9" ht="12.75" customHeight="1" thickBot="1">
      <c r="A9" s="95" t="s">
        <v>0</v>
      </c>
      <c r="B9" s="261" t="s">
        <v>28</v>
      </c>
      <c r="C9" s="262"/>
      <c r="D9" s="262"/>
      <c r="E9" s="262"/>
      <c r="F9" s="262"/>
      <c r="G9" s="262"/>
      <c r="H9" s="262"/>
      <c r="I9" s="263"/>
    </row>
    <row r="10" spans="1:9" ht="13.5" thickBot="1">
      <c r="A10" s="95" t="s">
        <v>1</v>
      </c>
      <c r="B10" s="243" t="s">
        <v>29</v>
      </c>
      <c r="C10" s="244"/>
      <c r="D10" s="244"/>
      <c r="E10" s="244"/>
      <c r="F10" s="244"/>
      <c r="G10" s="244"/>
      <c r="H10" s="244"/>
      <c r="I10" s="245"/>
    </row>
    <row r="11" spans="1:9" ht="12.75" customHeight="1" thickBot="1">
      <c r="A11" s="95" t="s">
        <v>2</v>
      </c>
      <c r="B11" s="243" t="s">
        <v>30</v>
      </c>
      <c r="C11" s="244"/>
      <c r="D11" s="244"/>
      <c r="E11" s="244"/>
      <c r="F11" s="244"/>
      <c r="G11" s="244"/>
      <c r="H11" s="244"/>
      <c r="I11" s="245"/>
    </row>
    <row r="12" spans="1:9" ht="17.25" customHeight="1" thickBot="1">
      <c r="A12" s="96" t="s">
        <v>3</v>
      </c>
      <c r="B12" s="243" t="s">
        <v>33</v>
      </c>
      <c r="C12" s="244"/>
      <c r="D12" s="244"/>
      <c r="E12" s="244"/>
      <c r="F12" s="244"/>
      <c r="G12" s="244"/>
      <c r="H12" s="244"/>
      <c r="I12" s="245"/>
    </row>
    <row r="13" spans="1:9" ht="38.25" customHeight="1">
      <c r="A13" s="123" t="s">
        <v>19</v>
      </c>
      <c r="B13" s="292" t="s">
        <v>5</v>
      </c>
      <c r="C13" s="292"/>
      <c r="D13" s="292"/>
      <c r="E13" s="292"/>
      <c r="F13" s="292" t="s">
        <v>24</v>
      </c>
      <c r="G13" s="292"/>
      <c r="H13" s="292" t="s">
        <v>25</v>
      </c>
      <c r="I13" s="356"/>
    </row>
    <row r="14" spans="1:9" ht="36" customHeight="1">
      <c r="A14" s="113">
        <v>1</v>
      </c>
      <c r="B14" s="296" t="s">
        <v>34</v>
      </c>
      <c r="C14" s="296"/>
      <c r="D14" s="296"/>
      <c r="E14" s="296"/>
      <c r="F14" s="340" t="s">
        <v>58</v>
      </c>
      <c r="G14" s="341"/>
      <c r="H14" s="343"/>
      <c r="I14" s="315"/>
    </row>
    <row r="15" spans="1:9" ht="27" customHeight="1">
      <c r="A15" s="113">
        <v>2</v>
      </c>
      <c r="B15" s="342" t="s">
        <v>82</v>
      </c>
      <c r="C15" s="342"/>
      <c r="D15" s="342"/>
      <c r="E15" s="342"/>
      <c r="F15" s="340"/>
      <c r="G15" s="341"/>
      <c r="H15" s="343"/>
      <c r="I15" s="315"/>
    </row>
    <row r="16" spans="1:9" ht="33" customHeight="1">
      <c r="A16" s="113">
        <v>3</v>
      </c>
      <c r="B16" s="342" t="s">
        <v>81</v>
      </c>
      <c r="C16" s="342"/>
      <c r="D16" s="342"/>
      <c r="E16" s="342"/>
      <c r="F16" s="340" t="s">
        <v>88</v>
      </c>
      <c r="G16" s="341"/>
      <c r="H16" s="343"/>
      <c r="I16" s="315"/>
    </row>
    <row r="17" spans="1:9" ht="39.75" customHeight="1" thickBot="1">
      <c r="A17" s="124">
        <v>4</v>
      </c>
      <c r="B17" s="355" t="s">
        <v>35</v>
      </c>
      <c r="C17" s="355"/>
      <c r="D17" s="355"/>
      <c r="E17" s="355"/>
      <c r="F17" s="340" t="s">
        <v>59</v>
      </c>
      <c r="G17" s="341"/>
      <c r="H17" s="338"/>
      <c r="I17" s="339"/>
    </row>
    <row r="18" spans="1:9" ht="32.25" customHeight="1" thickBot="1">
      <c r="A18" s="99" t="s">
        <v>6</v>
      </c>
      <c r="B18" s="293" t="s">
        <v>67</v>
      </c>
      <c r="C18" s="294"/>
      <c r="D18" s="294"/>
      <c r="E18" s="294"/>
      <c r="F18" s="294"/>
      <c r="G18" s="294"/>
      <c r="H18" s="294"/>
      <c r="I18" s="295"/>
    </row>
    <row r="19" spans="1:9" ht="21.75" customHeight="1" thickBot="1">
      <c r="A19" s="99" t="s">
        <v>23</v>
      </c>
      <c r="B19" s="268" t="s">
        <v>17</v>
      </c>
      <c r="C19" s="269"/>
      <c r="D19" s="269"/>
      <c r="E19" s="269"/>
      <c r="F19" s="269"/>
      <c r="G19" s="269"/>
      <c r="H19" s="269"/>
      <c r="I19" s="270"/>
    </row>
    <row r="20" spans="1:9" ht="13.5" thickBot="1">
      <c r="A20" s="100" t="s">
        <v>71</v>
      </c>
      <c r="B20" s="271"/>
      <c r="C20" s="272"/>
      <c r="D20" s="272"/>
      <c r="E20" s="272"/>
      <c r="F20" s="272"/>
      <c r="G20" s="272"/>
      <c r="H20" s="272"/>
      <c r="I20" s="273"/>
    </row>
    <row r="21" spans="1:9" ht="22.5" customHeight="1" thickBot="1">
      <c r="A21" s="101"/>
      <c r="B21" s="102" t="s">
        <v>9</v>
      </c>
      <c r="C21" s="102" t="s">
        <v>10</v>
      </c>
      <c r="D21" s="102" t="s">
        <v>11</v>
      </c>
      <c r="E21" s="103" t="s">
        <v>15</v>
      </c>
      <c r="F21" s="276" t="s">
        <v>12</v>
      </c>
      <c r="G21" s="277"/>
      <c r="H21" s="274" t="s">
        <v>18</v>
      </c>
      <c r="I21" s="275"/>
    </row>
    <row r="22" spans="1:9" ht="17.25" customHeight="1">
      <c r="A22" s="104" t="s">
        <v>8</v>
      </c>
      <c r="B22" s="159">
        <v>220000</v>
      </c>
      <c r="C22" s="159">
        <v>400000</v>
      </c>
      <c r="D22" s="125"/>
      <c r="E22" s="125"/>
      <c r="F22" s="351"/>
      <c r="G22" s="352"/>
      <c r="H22" s="353">
        <f>SUM(B22:G22)</f>
        <v>620000</v>
      </c>
      <c r="I22" s="354"/>
    </row>
    <row r="23" spans="1:9" ht="27" customHeight="1" thickBot="1">
      <c r="A23" s="106" t="s">
        <v>13</v>
      </c>
      <c r="B23" s="107"/>
      <c r="C23" s="107"/>
      <c r="D23" s="107"/>
      <c r="E23" s="107"/>
      <c r="F23" s="253" t="s">
        <v>22</v>
      </c>
      <c r="G23" s="265"/>
      <c r="H23" s="253"/>
      <c r="I23" s="254"/>
    </row>
    <row r="24" spans="1:24" ht="39" customHeight="1">
      <c r="A24" s="348" t="s">
        <v>14</v>
      </c>
      <c r="B24" s="349"/>
      <c r="C24" s="349"/>
      <c r="D24" s="126" t="s">
        <v>20</v>
      </c>
      <c r="E24" s="236" t="s">
        <v>220</v>
      </c>
      <c r="F24" s="115" t="s">
        <v>4</v>
      </c>
      <c r="G24" s="115" t="s">
        <v>7</v>
      </c>
      <c r="H24" s="70" t="s">
        <v>25</v>
      </c>
      <c r="I24" s="71" t="s">
        <v>100</v>
      </c>
      <c r="J24" s="62"/>
      <c r="K24" s="62"/>
      <c r="L24" s="27"/>
      <c r="M24" s="28"/>
      <c r="N24" s="28"/>
      <c r="O24" s="27"/>
      <c r="P24" s="27"/>
      <c r="Q24" s="16"/>
      <c r="R24" s="16"/>
      <c r="S24" s="16"/>
      <c r="T24" s="16"/>
      <c r="U24" s="16"/>
      <c r="V24" s="16"/>
      <c r="W24" s="16"/>
      <c r="X24" s="16"/>
    </row>
    <row r="25" spans="1:24" ht="45" customHeight="1">
      <c r="A25" s="350" t="s">
        <v>207</v>
      </c>
      <c r="B25" s="350"/>
      <c r="C25" s="350"/>
      <c r="D25" s="72">
        <v>1</v>
      </c>
      <c r="E25" s="73">
        <v>1</v>
      </c>
      <c r="F25" s="73">
        <v>0.3</v>
      </c>
      <c r="G25" s="176">
        <v>400000</v>
      </c>
      <c r="H25" s="91"/>
      <c r="I25" s="160"/>
      <c r="J25" s="62"/>
      <c r="K25" s="62"/>
      <c r="L25" s="27"/>
      <c r="M25" s="28"/>
      <c r="N25" s="28"/>
      <c r="O25" s="27"/>
      <c r="P25" s="27"/>
      <c r="Q25" s="16"/>
      <c r="R25" s="16"/>
      <c r="S25" s="16"/>
      <c r="T25" s="16"/>
      <c r="U25" s="16"/>
      <c r="V25" s="16"/>
      <c r="W25" s="16"/>
      <c r="X25" s="16"/>
    </row>
    <row r="26" spans="1:24" ht="60" customHeight="1">
      <c r="A26" s="344" t="s">
        <v>212</v>
      </c>
      <c r="B26" s="345"/>
      <c r="C26" s="345"/>
      <c r="D26" s="72">
        <v>2</v>
      </c>
      <c r="E26" s="73">
        <v>1</v>
      </c>
      <c r="F26" s="73">
        <v>0.1</v>
      </c>
      <c r="G26" s="162">
        <v>30000</v>
      </c>
      <c r="H26" s="91"/>
      <c r="I26" s="160"/>
      <c r="J26" s="62"/>
      <c r="K26" s="62"/>
      <c r="L26" s="27"/>
      <c r="M26" s="28"/>
      <c r="N26" s="28"/>
      <c r="O26" s="27"/>
      <c r="P26" s="27"/>
      <c r="Q26" s="16"/>
      <c r="R26" s="16"/>
      <c r="S26" s="16"/>
      <c r="T26" s="16"/>
      <c r="U26" s="16"/>
      <c r="V26" s="16"/>
      <c r="W26" s="16"/>
      <c r="X26" s="16"/>
    </row>
    <row r="27" spans="1:24" ht="48.75" customHeight="1">
      <c r="A27" s="344" t="s">
        <v>208</v>
      </c>
      <c r="B27" s="345"/>
      <c r="C27" s="345"/>
      <c r="D27" s="72">
        <v>3</v>
      </c>
      <c r="E27" s="73">
        <v>1</v>
      </c>
      <c r="F27" s="73">
        <v>0.25</v>
      </c>
      <c r="G27" s="162">
        <v>130000</v>
      </c>
      <c r="H27" s="92"/>
      <c r="I27" s="160"/>
      <c r="J27" s="62"/>
      <c r="K27" s="62"/>
      <c r="L27" s="27"/>
      <c r="M27" s="28"/>
      <c r="N27" s="28"/>
      <c r="O27" s="27"/>
      <c r="P27" s="27"/>
      <c r="Q27" s="16"/>
      <c r="R27" s="16"/>
      <c r="S27" s="16"/>
      <c r="T27" s="16"/>
      <c r="U27" s="16"/>
      <c r="V27" s="16"/>
      <c r="W27" s="16"/>
      <c r="X27" s="16"/>
    </row>
    <row r="28" spans="1:24" ht="28.5" customHeight="1">
      <c r="A28" s="344" t="s">
        <v>215</v>
      </c>
      <c r="B28" s="345"/>
      <c r="C28" s="345"/>
      <c r="D28" s="72">
        <v>4</v>
      </c>
      <c r="E28" s="73">
        <v>1</v>
      </c>
      <c r="F28" s="73">
        <v>0.15</v>
      </c>
      <c r="G28" s="162">
        <v>30000</v>
      </c>
      <c r="H28" s="92"/>
      <c r="I28" s="161"/>
      <c r="J28" s="62"/>
      <c r="K28" s="62"/>
      <c r="L28" s="27"/>
      <c r="M28" s="28"/>
      <c r="N28" s="28"/>
      <c r="O28" s="27"/>
      <c r="P28" s="27"/>
      <c r="Q28" s="16"/>
      <c r="R28" s="16"/>
      <c r="S28" s="16"/>
      <c r="T28" s="16"/>
      <c r="U28" s="16"/>
      <c r="V28" s="16"/>
      <c r="W28" s="16"/>
      <c r="X28" s="16"/>
    </row>
    <row r="29" spans="1:24" ht="25.5" customHeight="1">
      <c r="A29" s="344" t="s">
        <v>217</v>
      </c>
      <c r="B29" s="345"/>
      <c r="C29" s="345"/>
      <c r="D29" s="72" t="s">
        <v>56</v>
      </c>
      <c r="E29" s="73">
        <v>1</v>
      </c>
      <c r="F29" s="73">
        <v>0.2</v>
      </c>
      <c r="G29" s="160">
        <v>30000</v>
      </c>
      <c r="H29" s="91"/>
      <c r="I29" s="160"/>
      <c r="J29" s="62"/>
      <c r="K29" s="62"/>
      <c r="L29" s="27"/>
      <c r="M29" s="28"/>
      <c r="N29" s="28"/>
      <c r="O29" s="27"/>
      <c r="P29" s="27"/>
      <c r="Q29" s="16"/>
      <c r="R29" s="16"/>
      <c r="S29" s="16"/>
      <c r="T29" s="16"/>
      <c r="U29" s="16"/>
      <c r="V29" s="16"/>
      <c r="W29" s="16"/>
      <c r="X29" s="16"/>
    </row>
    <row r="30" spans="1:9" ht="15.75">
      <c r="A30" s="347" t="s">
        <v>18</v>
      </c>
      <c r="B30" s="347"/>
      <c r="C30" s="347"/>
      <c r="D30" s="67"/>
      <c r="E30" s="32"/>
      <c r="F30" s="63">
        <f>SUM(F25:F29)</f>
        <v>1</v>
      </c>
      <c r="G30" s="160">
        <f>SUM(G25:G29)</f>
        <v>620000</v>
      </c>
      <c r="H30" s="93"/>
      <c r="I30" s="160"/>
    </row>
    <row r="31" spans="1:10" ht="27" customHeight="1">
      <c r="A31" s="17"/>
      <c r="B31" s="17"/>
      <c r="C31" s="17"/>
      <c r="D31" s="18"/>
      <c r="E31" s="18"/>
      <c r="F31" s="19"/>
      <c r="G31" s="23"/>
      <c r="H31" s="20"/>
      <c r="J31" s="13"/>
    </row>
    <row r="32" spans="1:8" ht="24.75">
      <c r="A32" s="298"/>
      <c r="B32" s="298"/>
      <c r="C32" s="298"/>
      <c r="D32" s="298"/>
      <c r="E32" s="346"/>
      <c r="F32" s="31"/>
      <c r="G32" s="30"/>
      <c r="H32" s="31"/>
    </row>
    <row r="33" spans="1:9" ht="15">
      <c r="A33" s="177" t="s">
        <v>115</v>
      </c>
      <c r="B33" s="168" t="s">
        <v>113</v>
      </c>
      <c r="C33" s="120">
        <v>450000000</v>
      </c>
      <c r="D33" s="168" t="s">
        <v>108</v>
      </c>
      <c r="E33" s="120">
        <v>260974000</v>
      </c>
      <c r="F33" s="79"/>
      <c r="G33" s="120">
        <f>+C33-B36</f>
        <v>0</v>
      </c>
      <c r="H33" s="179"/>
      <c r="I33" s="164"/>
    </row>
    <row r="34" spans="1:8" ht="12.75">
      <c r="A34" s="169" t="s">
        <v>213</v>
      </c>
      <c r="B34" s="120">
        <f>344930000+34470000+30000000</f>
        <v>409400000</v>
      </c>
      <c r="C34" s="79"/>
      <c r="D34" s="120">
        <f>+E33-D35</f>
        <v>260374000</v>
      </c>
      <c r="E34" s="79"/>
      <c r="F34" s="79"/>
      <c r="G34" s="79"/>
      <c r="H34" s="16"/>
    </row>
    <row r="35" spans="1:8" ht="12.75">
      <c r="A35" s="169" t="s">
        <v>214</v>
      </c>
      <c r="B35" s="120">
        <f>600000+10000000+30000000</f>
        <v>40600000</v>
      </c>
      <c r="C35" s="169"/>
      <c r="D35" s="120">
        <f>600000</f>
        <v>600000</v>
      </c>
      <c r="E35" s="79"/>
      <c r="F35" s="79"/>
      <c r="G35" s="79"/>
      <c r="H35" s="179"/>
    </row>
    <row r="36" spans="1:8" ht="12.75">
      <c r="A36" s="79"/>
      <c r="B36" s="170">
        <f>SUM(B34:B35)</f>
        <v>450000000</v>
      </c>
      <c r="C36" s="79"/>
      <c r="D36" s="170">
        <f>SUM(D34:D35)</f>
        <v>260974000</v>
      </c>
      <c r="E36" s="79"/>
      <c r="F36" s="79"/>
      <c r="G36" s="79"/>
      <c r="H36" s="16"/>
    </row>
    <row r="37" spans="1:8" ht="12.75">
      <c r="A37" s="79"/>
      <c r="B37" s="120"/>
      <c r="C37" s="79"/>
      <c r="D37" s="120"/>
      <c r="E37" s="79"/>
      <c r="F37" s="79"/>
      <c r="G37" s="79"/>
      <c r="H37" s="16"/>
    </row>
    <row r="38" spans="1:8" ht="12.75">
      <c r="A38" s="79"/>
      <c r="B38" s="120"/>
      <c r="C38" s="79"/>
      <c r="D38" s="120"/>
      <c r="E38" s="79"/>
      <c r="F38" s="79"/>
      <c r="G38" s="79"/>
      <c r="H38" s="16"/>
    </row>
    <row r="39" spans="1:8" ht="15">
      <c r="A39" s="177" t="s">
        <v>146</v>
      </c>
      <c r="B39" s="171" t="s">
        <v>113</v>
      </c>
      <c r="C39" s="120">
        <v>220000000</v>
      </c>
      <c r="D39" s="171" t="s">
        <v>108</v>
      </c>
      <c r="E39" s="120">
        <v>129880000</v>
      </c>
      <c r="F39" s="180">
        <f>+C39-B44</f>
        <v>0</v>
      </c>
      <c r="G39" s="169" t="s">
        <v>142</v>
      </c>
      <c r="H39" s="16"/>
    </row>
    <row r="40" spans="1:8" ht="12.75">
      <c r="A40" s="169" t="s">
        <v>147</v>
      </c>
      <c r="B40" s="120">
        <v>129880000</v>
      </c>
      <c r="C40" s="79"/>
      <c r="D40" s="120">
        <v>129880000</v>
      </c>
      <c r="E40" s="79"/>
      <c r="F40" s="79"/>
      <c r="G40" s="79"/>
      <c r="H40" s="16"/>
    </row>
    <row r="41" spans="1:8" ht="12.75">
      <c r="A41" s="231" t="s">
        <v>201</v>
      </c>
      <c r="B41" s="120">
        <v>20000000</v>
      </c>
      <c r="C41" s="79"/>
      <c r="D41" s="120"/>
      <c r="E41" s="79"/>
      <c r="F41" s="79"/>
      <c r="G41" s="79"/>
      <c r="H41" s="16"/>
    </row>
    <row r="42" spans="1:8" ht="12.75">
      <c r="A42" s="231" t="s">
        <v>200</v>
      </c>
      <c r="B42" s="120">
        <v>30000000</v>
      </c>
      <c r="C42" s="79"/>
      <c r="D42" s="120"/>
      <c r="E42" s="79"/>
      <c r="F42" s="79"/>
      <c r="G42" s="79"/>
      <c r="H42" s="16"/>
    </row>
    <row r="43" spans="1:8" ht="15">
      <c r="A43" s="169" t="s">
        <v>202</v>
      </c>
      <c r="B43" s="232">
        <v>40120000</v>
      </c>
      <c r="C43" s="178" t="s">
        <v>142</v>
      </c>
      <c r="D43" s="170">
        <f>SUM(D40)</f>
        <v>129880000</v>
      </c>
      <c r="E43" s="79"/>
      <c r="F43" s="79"/>
      <c r="G43" s="79"/>
      <c r="H43" s="16"/>
    </row>
    <row r="44" spans="1:8" ht="12.75">
      <c r="A44" s="79"/>
      <c r="B44" s="170">
        <f>SUM(B40:B43)</f>
        <v>220000000</v>
      </c>
      <c r="C44" s="79"/>
      <c r="D44" s="120"/>
      <c r="E44" s="79"/>
      <c r="F44" s="79"/>
      <c r="G44" s="79"/>
      <c r="H44" s="16"/>
    </row>
    <row r="45" spans="1:8" ht="12.75">
      <c r="A45" s="79"/>
      <c r="B45" s="120"/>
      <c r="C45" s="79"/>
      <c r="D45" s="120"/>
      <c r="E45" s="79"/>
      <c r="F45" s="79"/>
      <c r="G45" s="79"/>
      <c r="H45" s="16"/>
    </row>
    <row r="46" spans="1:8" ht="15">
      <c r="A46" s="177" t="s">
        <v>148</v>
      </c>
      <c r="B46" s="171" t="s">
        <v>113</v>
      </c>
      <c r="C46" s="120">
        <v>250000000</v>
      </c>
      <c r="D46" s="171" t="s">
        <v>108</v>
      </c>
      <c r="E46" s="79">
        <v>234579000</v>
      </c>
      <c r="F46" s="79"/>
      <c r="G46" s="120">
        <f>+C46-B49</f>
        <v>0</v>
      </c>
      <c r="H46" s="16"/>
    </row>
    <row r="47" spans="1:8" ht="12.75">
      <c r="A47" s="169" t="s">
        <v>145</v>
      </c>
      <c r="B47" s="120">
        <v>250000000</v>
      </c>
      <c r="C47" s="79"/>
      <c r="D47" s="120">
        <v>234579000</v>
      </c>
      <c r="E47" s="79"/>
      <c r="F47" s="79"/>
      <c r="G47" s="79"/>
      <c r="H47" s="16"/>
    </row>
    <row r="48" spans="1:8" ht="12.75">
      <c r="A48" s="79"/>
      <c r="B48" s="120"/>
      <c r="C48" s="79"/>
      <c r="D48" s="120"/>
      <c r="E48" s="79"/>
      <c r="F48" s="79"/>
      <c r="G48" s="79"/>
      <c r="H48" s="16"/>
    </row>
    <row r="49" spans="1:8" ht="12.75">
      <c r="A49" s="79"/>
      <c r="B49" s="170">
        <f>SUM(B47:B48)</f>
        <v>250000000</v>
      </c>
      <c r="C49" s="79"/>
      <c r="D49" s="170">
        <f>SUM(D47:D48)</f>
        <v>234579000</v>
      </c>
      <c r="E49" s="79"/>
      <c r="F49" s="79"/>
      <c r="G49" s="79"/>
      <c r="H49" s="16"/>
    </row>
    <row r="50" spans="1:8" ht="12.75">
      <c r="A50" s="79"/>
      <c r="B50" s="120"/>
      <c r="C50" s="79"/>
      <c r="D50" s="120"/>
      <c r="E50" s="79"/>
      <c r="F50" s="79"/>
      <c r="G50" s="79"/>
      <c r="H50" s="16"/>
    </row>
    <row r="51" spans="1:8" ht="15">
      <c r="A51" s="177" t="s">
        <v>149</v>
      </c>
      <c r="B51" s="171" t="s">
        <v>113</v>
      </c>
      <c r="C51" s="120">
        <v>100000000</v>
      </c>
      <c r="D51" s="171" t="s">
        <v>108</v>
      </c>
      <c r="E51" s="120">
        <v>51660479</v>
      </c>
      <c r="F51" s="180">
        <f>+C51-B60</f>
        <v>0</v>
      </c>
      <c r="G51" s="169" t="s">
        <v>142</v>
      </c>
      <c r="H51" s="16"/>
    </row>
    <row r="52" spans="1:8" ht="12.75">
      <c r="A52" s="169" t="s">
        <v>150</v>
      </c>
      <c r="B52" s="120"/>
      <c r="C52" s="79"/>
      <c r="D52" s="120"/>
      <c r="E52" s="79"/>
      <c r="F52" s="79"/>
      <c r="G52" s="79"/>
      <c r="H52" s="16"/>
    </row>
    <row r="53" spans="1:8" ht="12.75">
      <c r="A53" s="169" t="s">
        <v>151</v>
      </c>
      <c r="B53" s="120">
        <v>15000000</v>
      </c>
      <c r="C53" s="79"/>
      <c r="D53" s="120">
        <v>15000000</v>
      </c>
      <c r="E53" s="79"/>
      <c r="F53" s="79"/>
      <c r="G53" s="79"/>
      <c r="H53" s="16"/>
    </row>
    <row r="54" spans="1:8" ht="12.75">
      <c r="A54" s="169" t="s">
        <v>152</v>
      </c>
      <c r="B54" s="120">
        <v>10089680</v>
      </c>
      <c r="C54" s="79"/>
      <c r="D54" s="120">
        <v>10089680</v>
      </c>
      <c r="E54" s="79"/>
      <c r="F54" s="79"/>
      <c r="G54" s="79"/>
      <c r="H54" s="16"/>
    </row>
    <row r="55" spans="1:8" ht="12.75">
      <c r="A55" s="169" t="s">
        <v>152</v>
      </c>
      <c r="B55" s="120">
        <v>9999999</v>
      </c>
      <c r="C55" s="79"/>
      <c r="D55" s="120">
        <v>9999999</v>
      </c>
      <c r="E55" s="79"/>
      <c r="F55" s="79"/>
      <c r="G55" s="79"/>
      <c r="H55" s="16"/>
    </row>
    <row r="56" spans="1:8" ht="12.75">
      <c r="A56" s="169" t="s">
        <v>153</v>
      </c>
      <c r="B56" s="120">
        <v>9951800</v>
      </c>
      <c r="C56" s="79"/>
      <c r="D56" s="120">
        <v>9951800</v>
      </c>
      <c r="E56" s="79"/>
      <c r="F56" s="79"/>
      <c r="G56" s="79"/>
      <c r="H56" s="16"/>
    </row>
    <row r="57" spans="1:8" ht="12.75">
      <c r="A57" s="169" t="s">
        <v>154</v>
      </c>
      <c r="B57" s="120">
        <v>6619000</v>
      </c>
      <c r="C57" s="79"/>
      <c r="D57" s="120">
        <v>6619000</v>
      </c>
      <c r="E57" s="79"/>
      <c r="F57" s="79"/>
      <c r="G57" s="79"/>
      <c r="H57" s="16"/>
    </row>
    <row r="58" spans="1:8" ht="12.75">
      <c r="A58" s="169" t="s">
        <v>155</v>
      </c>
      <c r="B58" s="120">
        <v>29798320</v>
      </c>
      <c r="C58" s="79"/>
      <c r="D58" s="120">
        <v>0</v>
      </c>
      <c r="E58" s="79"/>
      <c r="F58" s="79"/>
      <c r="G58" s="79"/>
      <c r="H58" s="16"/>
    </row>
    <row r="59" spans="1:8" ht="12.75">
      <c r="A59" s="169" t="s">
        <v>142</v>
      </c>
      <c r="B59" s="120">
        <v>18541201</v>
      </c>
      <c r="C59" s="79"/>
      <c r="D59" s="120"/>
      <c r="E59" s="79"/>
      <c r="F59" s="79"/>
      <c r="G59" s="79"/>
      <c r="H59" s="16"/>
    </row>
    <row r="60" spans="1:8" ht="12.75">
      <c r="A60" s="79"/>
      <c r="B60" s="170">
        <f>SUM(B53:B59)</f>
        <v>100000000</v>
      </c>
      <c r="C60" s="79"/>
      <c r="D60" s="170">
        <f>SUM(D53:D59)</f>
        <v>51660479</v>
      </c>
      <c r="E60" s="79"/>
      <c r="F60" s="79"/>
      <c r="G60" s="79"/>
      <c r="H60" s="16"/>
    </row>
    <row r="61" spans="1:8" ht="12.75">
      <c r="A61" s="79"/>
      <c r="B61" s="120"/>
      <c r="C61" s="79"/>
      <c r="D61" s="120"/>
      <c r="E61" s="79"/>
      <c r="F61" s="79"/>
      <c r="G61" s="79"/>
      <c r="H61" s="16"/>
    </row>
    <row r="62" spans="1:8" ht="15">
      <c r="A62" s="177" t="s">
        <v>156</v>
      </c>
      <c r="B62" s="171" t="s">
        <v>113</v>
      </c>
      <c r="C62" s="120">
        <v>173000000</v>
      </c>
      <c r="D62" s="171" t="s">
        <v>140</v>
      </c>
      <c r="E62" s="120">
        <v>83434000</v>
      </c>
      <c r="F62" s="180">
        <f>+C62-B65</f>
        <v>0</v>
      </c>
      <c r="G62" s="169" t="s">
        <v>142</v>
      </c>
      <c r="H62" s="16"/>
    </row>
    <row r="63" spans="1:8" ht="12.75">
      <c r="A63" s="169" t="s">
        <v>145</v>
      </c>
      <c r="B63" s="120">
        <f>83434000+9566000</f>
        <v>93000000</v>
      </c>
      <c r="C63" s="79"/>
      <c r="D63" s="120">
        <v>83434000</v>
      </c>
      <c r="E63" s="79"/>
      <c r="F63" s="79"/>
      <c r="G63" s="79"/>
      <c r="H63" s="16"/>
    </row>
    <row r="64" spans="1:8" ht="12.75">
      <c r="A64" s="169" t="s">
        <v>199</v>
      </c>
      <c r="B64" s="120">
        <v>80000000</v>
      </c>
      <c r="C64" s="79"/>
      <c r="D64" s="120"/>
      <c r="E64" s="79"/>
      <c r="F64" s="79"/>
      <c r="G64" s="79"/>
      <c r="H64" s="16"/>
    </row>
    <row r="65" spans="1:8" ht="12.75">
      <c r="A65" s="79"/>
      <c r="B65" s="170">
        <f>SUM(B63:B64)</f>
        <v>173000000</v>
      </c>
      <c r="C65" s="79"/>
      <c r="D65" s="170">
        <f>SUM(D63:D64)</f>
        <v>83434000</v>
      </c>
      <c r="E65" s="79"/>
      <c r="F65" s="79"/>
      <c r="G65" s="79"/>
      <c r="H65" s="16"/>
    </row>
    <row r="66" spans="1:8" ht="12.75">
      <c r="A66" s="79"/>
      <c r="B66" s="120"/>
      <c r="C66" s="79"/>
      <c r="D66" s="120"/>
      <c r="E66" s="79"/>
      <c r="F66" s="79"/>
      <c r="G66" s="79"/>
      <c r="H66" s="16"/>
    </row>
    <row r="67" spans="1:8" ht="12.75">
      <c r="A67" s="79"/>
      <c r="B67" s="120"/>
      <c r="C67" s="79"/>
      <c r="D67" s="120"/>
      <c r="E67" s="79"/>
      <c r="F67" s="79"/>
      <c r="G67" s="79"/>
      <c r="H67" s="16"/>
    </row>
    <row r="68" spans="1:8" ht="41.25" customHeight="1">
      <c r="A68" s="79"/>
      <c r="B68" s="186">
        <f>+B36+B44+B49+B65+B60</f>
        <v>1193000000</v>
      </c>
      <c r="C68" s="186">
        <f>+C33+C39+C46+C51+C62</f>
        <v>1193000000</v>
      </c>
      <c r="D68" s="186">
        <f>+D36+D43+D49+D60+D65</f>
        <v>760527479</v>
      </c>
      <c r="E68" s="186">
        <f>+E33+E39+E46+E51+E62</f>
        <v>760527479</v>
      </c>
      <c r="F68" s="186">
        <f>+F39++F51+F62</f>
        <v>0</v>
      </c>
      <c r="G68" s="187" t="s">
        <v>143</v>
      </c>
      <c r="H68" s="16"/>
    </row>
    <row r="69" spans="1:8" ht="12.75">
      <c r="A69" s="79"/>
      <c r="B69" s="120"/>
      <c r="C69" s="79"/>
      <c r="D69" s="120"/>
      <c r="E69" s="79"/>
      <c r="F69" s="79"/>
      <c r="G69" s="79"/>
      <c r="H69" s="16"/>
    </row>
    <row r="70" spans="1:8" ht="12.75">
      <c r="A70" s="79"/>
      <c r="B70" s="120"/>
      <c r="C70" s="120">
        <f>+C68-B68</f>
        <v>0</v>
      </c>
      <c r="D70" s="120"/>
      <c r="E70" s="79"/>
      <c r="F70" s="79"/>
      <c r="G70" s="79"/>
      <c r="H70" s="16"/>
    </row>
    <row r="71" spans="1:8" ht="12.75">
      <c r="A71" s="79"/>
      <c r="B71" s="120"/>
      <c r="C71" s="79"/>
      <c r="D71" s="120"/>
      <c r="E71" s="79"/>
      <c r="F71" s="79"/>
      <c r="G71" s="79"/>
      <c r="H71" s="16"/>
    </row>
    <row r="72" spans="1:8" ht="12.75">
      <c r="A72" s="79"/>
      <c r="B72" s="120">
        <f>+C62+C46+C33</f>
        <v>873000000</v>
      </c>
      <c r="C72" s="79"/>
      <c r="D72" s="120"/>
      <c r="E72" s="79"/>
      <c r="F72" s="79"/>
      <c r="G72" s="79"/>
      <c r="H72" s="16"/>
    </row>
    <row r="73" spans="2:8" ht="12.75">
      <c r="B73" s="4"/>
      <c r="D73" s="4"/>
      <c r="H73" s="16"/>
    </row>
    <row r="74" spans="2:8" ht="12.75">
      <c r="B74" s="4"/>
      <c r="D74" s="4"/>
      <c r="H74" s="16"/>
    </row>
    <row r="75" spans="2:8" ht="12.75">
      <c r="B75" s="4"/>
      <c r="D75" s="4"/>
      <c r="H75" s="16"/>
    </row>
    <row r="76" spans="2:8" ht="12.75">
      <c r="B76" s="4"/>
      <c r="D76" s="4"/>
      <c r="H76" s="16"/>
    </row>
    <row r="77" spans="2:8" ht="12.75">
      <c r="B77" s="4"/>
      <c r="D77" s="4"/>
      <c r="H77" s="16"/>
    </row>
    <row r="78" spans="2:8" ht="12.75">
      <c r="B78" s="4"/>
      <c r="D78" s="4"/>
      <c r="H78" s="16"/>
    </row>
    <row r="79" spans="2:8" ht="12.75">
      <c r="B79" s="4"/>
      <c r="D79" s="4"/>
      <c r="H79" s="16"/>
    </row>
    <row r="80" spans="2:8" ht="12.75">
      <c r="B80" s="4"/>
      <c r="D80" s="4"/>
      <c r="H80" s="16"/>
    </row>
    <row r="81" spans="2:8" ht="12.75">
      <c r="B81" s="4"/>
      <c r="D81" s="4"/>
      <c r="H81" s="16"/>
    </row>
    <row r="82" spans="2:8" ht="12.75">
      <c r="B82" s="4"/>
      <c r="D82" s="4"/>
      <c r="H82" s="16"/>
    </row>
    <row r="83" spans="2:8" ht="12.75">
      <c r="B83" s="4"/>
      <c r="D83" s="4"/>
      <c r="H83" s="16"/>
    </row>
    <row r="84" spans="2:8" ht="12.75">
      <c r="B84" s="4"/>
      <c r="D84" s="4"/>
      <c r="H84" s="16"/>
    </row>
    <row r="85" spans="2:8" ht="12.75">
      <c r="B85" s="4"/>
      <c r="D85" s="4"/>
      <c r="H85" s="16"/>
    </row>
    <row r="86" spans="2:8" ht="12.75">
      <c r="B86" s="4"/>
      <c r="D86" s="4"/>
      <c r="H86" s="16"/>
    </row>
    <row r="87" spans="2:8" ht="12.75">
      <c r="B87" s="4"/>
      <c r="D87" s="4"/>
      <c r="H87" s="16"/>
    </row>
    <row r="88" spans="2:8" ht="12.75">
      <c r="B88" s="4"/>
      <c r="D88" s="4"/>
      <c r="H88" s="16"/>
    </row>
    <row r="89" spans="2:8" ht="12.75">
      <c r="B89" s="4"/>
      <c r="D89" s="4"/>
      <c r="H89" s="16"/>
    </row>
    <row r="90" spans="2:8" ht="12.75">
      <c r="B90" s="4"/>
      <c r="D90" s="4"/>
      <c r="H90" s="16"/>
    </row>
    <row r="91" spans="2:8" ht="12.75">
      <c r="B91" s="4"/>
      <c r="D91" s="4"/>
      <c r="H91" s="16"/>
    </row>
    <row r="92" spans="2:8" ht="12.75">
      <c r="B92" s="4"/>
      <c r="D92" s="4"/>
      <c r="H92" s="16"/>
    </row>
    <row r="93" spans="2:8" ht="12.75">
      <c r="B93" s="4"/>
      <c r="D93" s="4"/>
      <c r="H93" s="16"/>
    </row>
    <row r="94" spans="2:8" ht="12.75">
      <c r="B94" s="4"/>
      <c r="D94" s="4"/>
      <c r="H94" s="16"/>
    </row>
    <row r="95" spans="2:4" ht="12.75">
      <c r="B95" s="4"/>
      <c r="D95" s="4"/>
    </row>
    <row r="96" spans="2:4" ht="12.75">
      <c r="B96" s="4"/>
      <c r="D96" s="4"/>
    </row>
    <row r="97" spans="2:4" ht="12.75">
      <c r="B97" s="4"/>
      <c r="D97" s="4"/>
    </row>
    <row r="98" spans="2:4" ht="12.75">
      <c r="B98" s="4"/>
      <c r="D98" s="4"/>
    </row>
    <row r="99" spans="2:4" ht="12.75">
      <c r="B99" s="4"/>
      <c r="D99" s="4"/>
    </row>
    <row r="100" spans="2:4" ht="12.75">
      <c r="B100" s="4"/>
      <c r="D100" s="4"/>
    </row>
    <row r="101" spans="2:4" ht="12.75">
      <c r="B101" s="4"/>
      <c r="D101" s="4"/>
    </row>
    <row r="102" spans="2:4" ht="12.75">
      <c r="B102" s="4"/>
      <c r="D102" s="4"/>
    </row>
    <row r="103" spans="2:4" ht="12.75">
      <c r="B103" s="4"/>
      <c r="D103" s="4"/>
    </row>
    <row r="104" spans="2:4" ht="12.75">
      <c r="B104" s="4"/>
      <c r="D104" s="4"/>
    </row>
    <row r="105" spans="2:4" ht="12.75">
      <c r="B105" s="4"/>
      <c r="D105" s="4"/>
    </row>
    <row r="106" spans="2:4" ht="12.75">
      <c r="B106" s="4"/>
      <c r="D106" s="4"/>
    </row>
    <row r="107" spans="2:4" ht="12.75">
      <c r="B107" s="4"/>
      <c r="D107" s="4"/>
    </row>
    <row r="108" spans="2:4" ht="12.75">
      <c r="B108" s="4"/>
      <c r="D108" s="4"/>
    </row>
    <row r="109" spans="2:4" ht="12.75">
      <c r="B109" s="4"/>
      <c r="D109" s="4"/>
    </row>
    <row r="110" spans="2:4" ht="12.75">
      <c r="B110" s="4"/>
      <c r="D110" s="4"/>
    </row>
    <row r="111" spans="2:4" ht="12.75">
      <c r="B111" s="4"/>
      <c r="D111" s="4"/>
    </row>
    <row r="112" spans="2:4" ht="12.75">
      <c r="B112" s="4"/>
      <c r="D112" s="4"/>
    </row>
    <row r="113" spans="2:4" ht="12.75">
      <c r="B113" s="4"/>
      <c r="D113" s="4"/>
    </row>
    <row r="114" spans="2:4" ht="12.75">
      <c r="B114" s="4"/>
      <c r="D114" s="4"/>
    </row>
    <row r="115" spans="2:4" ht="12.75">
      <c r="B115" s="4"/>
      <c r="D115" s="4"/>
    </row>
    <row r="116" spans="2:4" ht="12.75">
      <c r="B116" s="4"/>
      <c r="D116" s="4"/>
    </row>
    <row r="117" spans="2:4" ht="12.75">
      <c r="B117" s="4"/>
      <c r="D117" s="4"/>
    </row>
    <row r="118" spans="2:4" ht="12.75">
      <c r="B118" s="4"/>
      <c r="D118" s="4"/>
    </row>
    <row r="119" spans="2:4" ht="12.75">
      <c r="B119" s="4"/>
      <c r="D119" s="4"/>
    </row>
    <row r="120" spans="2:4" ht="12.75">
      <c r="B120" s="4"/>
      <c r="D120" s="4"/>
    </row>
    <row r="121" spans="2:4" ht="12.75">
      <c r="B121" s="4"/>
      <c r="D121" s="4"/>
    </row>
    <row r="122" spans="2:4" ht="12.75">
      <c r="B122" s="4"/>
      <c r="D122" s="4"/>
    </row>
    <row r="123" spans="2:4" ht="12.75">
      <c r="B123" s="4"/>
      <c r="D123" s="4"/>
    </row>
    <row r="124" spans="2:4" ht="12.75">
      <c r="B124" s="4"/>
      <c r="D124" s="4"/>
    </row>
    <row r="125" spans="2:4" ht="12.75">
      <c r="B125" s="4"/>
      <c r="D125" s="4"/>
    </row>
    <row r="126" spans="2:4" ht="12.75">
      <c r="B126" s="4"/>
      <c r="D126" s="4"/>
    </row>
    <row r="127" spans="2:4" ht="12.75">
      <c r="B127" s="4"/>
      <c r="D127" s="4"/>
    </row>
    <row r="128" spans="2:4" ht="12.75">
      <c r="B128" s="4"/>
      <c r="D128" s="4"/>
    </row>
    <row r="129" spans="2:4" ht="12.75">
      <c r="B129" s="4"/>
      <c r="D129" s="4"/>
    </row>
    <row r="130" spans="2:4" ht="12.75">
      <c r="B130" s="4"/>
      <c r="D130" s="4"/>
    </row>
    <row r="131" spans="2:4" ht="12.75">
      <c r="B131" s="4"/>
      <c r="D131" s="4"/>
    </row>
    <row r="132" spans="2:4" ht="12.75">
      <c r="B132" s="4"/>
      <c r="D132" s="4"/>
    </row>
    <row r="133" spans="2:4" ht="12.75">
      <c r="B133" s="4"/>
      <c r="D133" s="4"/>
    </row>
    <row r="134" spans="2:4" ht="12.75">
      <c r="B134" s="4"/>
      <c r="D134" s="4"/>
    </row>
    <row r="135" spans="2:4" ht="12.75">
      <c r="B135" s="4"/>
      <c r="D135" s="4"/>
    </row>
    <row r="136" spans="2:4" ht="12.75">
      <c r="B136" s="4"/>
      <c r="D136" s="4"/>
    </row>
    <row r="137" spans="2:4" ht="12.75">
      <c r="B137" s="4"/>
      <c r="D137" s="4"/>
    </row>
    <row r="138" spans="2:4" ht="12.75">
      <c r="B138" s="4"/>
      <c r="D138" s="4"/>
    </row>
    <row r="139" spans="2:4" ht="12.75">
      <c r="B139" s="4"/>
      <c r="D139" s="4"/>
    </row>
    <row r="140" spans="2:4" ht="12.75">
      <c r="B140" s="4"/>
      <c r="D140" s="4"/>
    </row>
    <row r="141" spans="2:4" ht="12.75">
      <c r="B141" s="4"/>
      <c r="D141" s="4"/>
    </row>
    <row r="142" spans="2:4" ht="12.75">
      <c r="B142" s="4"/>
      <c r="D142" s="4"/>
    </row>
    <row r="143" spans="2:4" ht="12.75">
      <c r="B143" s="4"/>
      <c r="D143" s="4"/>
    </row>
    <row r="144" spans="2:4" ht="12.75">
      <c r="B144" s="4"/>
      <c r="D144" s="4"/>
    </row>
    <row r="145" spans="2:4" ht="12.75">
      <c r="B145" s="4"/>
      <c r="D145" s="4"/>
    </row>
    <row r="146" spans="2:4" ht="12.75">
      <c r="B146" s="4"/>
      <c r="D146" s="4"/>
    </row>
    <row r="147" spans="2:4" ht="12.75">
      <c r="B147" s="4"/>
      <c r="D147" s="4"/>
    </row>
    <row r="148" spans="2:4" ht="12.75">
      <c r="B148" s="4"/>
      <c r="D148" s="4"/>
    </row>
    <row r="149" spans="2:4" ht="12.75">
      <c r="B149" s="4"/>
      <c r="D149" s="4"/>
    </row>
    <row r="150" spans="2:4" ht="12.75">
      <c r="B150" s="4"/>
      <c r="D150" s="4"/>
    </row>
    <row r="151" spans="2:4" ht="12.75">
      <c r="B151" s="4"/>
      <c r="D151" s="4"/>
    </row>
    <row r="152" spans="2:4" ht="12.75">
      <c r="B152" s="4"/>
      <c r="D152" s="4"/>
    </row>
    <row r="153" spans="2:4" ht="12.75">
      <c r="B153" s="4"/>
      <c r="D153" s="4"/>
    </row>
    <row r="154" spans="2:4" ht="12.75">
      <c r="B154" s="4"/>
      <c r="D154" s="4"/>
    </row>
    <row r="155" spans="2:4" ht="12.75">
      <c r="B155" s="4"/>
      <c r="D155" s="4"/>
    </row>
    <row r="156" spans="2:4" ht="12.75">
      <c r="B156" s="4"/>
      <c r="D156" s="4"/>
    </row>
    <row r="157" spans="2:4" ht="12.75">
      <c r="B157" s="4"/>
      <c r="D157" s="4"/>
    </row>
    <row r="158" spans="2:4" ht="12.75">
      <c r="B158" s="4"/>
      <c r="D158" s="4"/>
    </row>
    <row r="159" spans="2:4" ht="12.75">
      <c r="B159" s="4"/>
      <c r="D159" s="4"/>
    </row>
    <row r="160" spans="2:4" ht="12.75">
      <c r="B160" s="4"/>
      <c r="D160" s="4"/>
    </row>
    <row r="161" spans="2:4" ht="12.75">
      <c r="B161" s="4"/>
      <c r="D161" s="4"/>
    </row>
    <row r="162" spans="2:4" ht="12.75">
      <c r="B162" s="4"/>
      <c r="D162" s="4"/>
    </row>
    <row r="163" spans="2:4" ht="12.75">
      <c r="B163" s="4"/>
      <c r="D163" s="4"/>
    </row>
    <row r="164" spans="2:4" ht="12.75">
      <c r="B164" s="4"/>
      <c r="D164" s="4"/>
    </row>
    <row r="165" spans="2:4" ht="12.75">
      <c r="B165" s="4"/>
      <c r="D165" s="4"/>
    </row>
    <row r="166" spans="2:4" ht="12.75">
      <c r="B166" s="4"/>
      <c r="D166" s="4"/>
    </row>
    <row r="167" spans="2:4" ht="12.75">
      <c r="B167" s="4"/>
      <c r="D167" s="4"/>
    </row>
    <row r="168" spans="2:4" ht="12.75">
      <c r="B168" s="4"/>
      <c r="D168" s="4"/>
    </row>
    <row r="169" spans="2:4" ht="12.75">
      <c r="B169" s="4"/>
      <c r="D169" s="4"/>
    </row>
    <row r="170" spans="2:4" ht="12.75">
      <c r="B170" s="4"/>
      <c r="D170" s="4"/>
    </row>
    <row r="171" spans="2:4" ht="12.75">
      <c r="B171" s="4"/>
      <c r="D171" s="4"/>
    </row>
    <row r="172" spans="2:4" ht="12.75">
      <c r="B172" s="4"/>
      <c r="D172" s="4"/>
    </row>
    <row r="173" spans="2:4" ht="12.75">
      <c r="B173" s="4"/>
      <c r="D173" s="4"/>
    </row>
    <row r="174" spans="2:4" ht="12.75">
      <c r="B174" s="4"/>
      <c r="D174" s="4"/>
    </row>
    <row r="175" spans="2:4" ht="12.75">
      <c r="B175" s="4"/>
      <c r="D175" s="4"/>
    </row>
    <row r="176" spans="2:4" ht="12.75">
      <c r="B176" s="4"/>
      <c r="D176" s="4"/>
    </row>
    <row r="177" spans="2:4" ht="12.75">
      <c r="B177" s="4"/>
      <c r="D177" s="4"/>
    </row>
    <row r="178" spans="2:4" ht="12.75">
      <c r="B178" s="4"/>
      <c r="D178" s="4"/>
    </row>
    <row r="179" spans="2:4" ht="12.75">
      <c r="B179" s="4"/>
      <c r="D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sheetData>
  <sheetProtection/>
  <mergeCells count="43">
    <mergeCell ref="A7:I7"/>
    <mergeCell ref="A8:E8"/>
    <mergeCell ref="F8:I8"/>
    <mergeCell ref="B9:I9"/>
    <mergeCell ref="B17:E17"/>
    <mergeCell ref="B13:E13"/>
    <mergeCell ref="B16:E16"/>
    <mergeCell ref="F16:G16"/>
    <mergeCell ref="H16:I16"/>
    <mergeCell ref="B14:E14"/>
    <mergeCell ref="B10:I10"/>
    <mergeCell ref="B11:I11"/>
    <mergeCell ref="B12:I12"/>
    <mergeCell ref="H13:I13"/>
    <mergeCell ref="H14:I14"/>
    <mergeCell ref="F13:G13"/>
    <mergeCell ref="F3:I3"/>
    <mergeCell ref="F5:I5"/>
    <mergeCell ref="A6:I6"/>
    <mergeCell ref="B1:E3"/>
    <mergeCell ref="A1:A5"/>
    <mergeCell ref="A28:C28"/>
    <mergeCell ref="A29:C29"/>
    <mergeCell ref="A32:E32"/>
    <mergeCell ref="A30:C30"/>
    <mergeCell ref="B19:I20"/>
    <mergeCell ref="A27:C27"/>
    <mergeCell ref="F23:G23"/>
    <mergeCell ref="A24:C24"/>
    <mergeCell ref="H23:I23"/>
    <mergeCell ref="A26:C26"/>
    <mergeCell ref="A25:C25"/>
    <mergeCell ref="F22:G22"/>
    <mergeCell ref="H22:I22"/>
    <mergeCell ref="H21:I21"/>
    <mergeCell ref="F21:G21"/>
    <mergeCell ref="B18:I18"/>
    <mergeCell ref="H17:I17"/>
    <mergeCell ref="F17:G17"/>
    <mergeCell ref="F14:G14"/>
    <mergeCell ref="B15:E15"/>
    <mergeCell ref="F15:G15"/>
    <mergeCell ref="H15:I15"/>
  </mergeCells>
  <printOptions horizontalCentered="1" verticalCentered="1"/>
  <pageMargins left="0.5511811023622047" right="0.5905511811023623" top="0.2755905511811024" bottom="0.1968503937007874" header="0" footer="0"/>
  <pageSetup horizontalDpi="600" verticalDpi="600" orientation="landscape" scale="75" r:id="rId4"/>
  <drawing r:id="rId3"/>
  <legacyDrawing r:id="rId2"/>
</worksheet>
</file>

<file path=xl/worksheets/sheet4.xml><?xml version="1.0" encoding="utf-8"?>
<worksheet xmlns="http://schemas.openxmlformats.org/spreadsheetml/2006/main" xmlns:r="http://schemas.openxmlformats.org/officeDocument/2006/relationships">
  <dimension ref="A1:I66"/>
  <sheetViews>
    <sheetView zoomScalePageLayoutView="0" workbookViewId="0" topLeftCell="A13">
      <selection activeCell="I24" sqref="A1:I24"/>
    </sheetView>
  </sheetViews>
  <sheetFormatPr defaultColWidth="11.421875" defaultRowHeight="12.75"/>
  <cols>
    <col min="1" max="1" width="27.421875" style="0" customWidth="1"/>
    <col min="2" max="2" width="14.00390625" style="0" bestFit="1" customWidth="1"/>
    <col min="3" max="3" width="14.7109375" style="0" customWidth="1"/>
    <col min="4" max="4" width="15.28125" style="0" customWidth="1"/>
    <col min="6" max="6" width="12.57421875" style="0" customWidth="1"/>
    <col min="7" max="7" width="14.421875" style="0" customWidth="1"/>
    <col min="8" max="8" width="9.8515625" style="0" customWidth="1"/>
    <col min="9" max="9" width="13.421875" style="0"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37</v>
      </c>
      <c r="C10" s="244"/>
      <c r="D10" s="244"/>
      <c r="E10" s="244"/>
      <c r="F10" s="244"/>
      <c r="G10" s="244"/>
      <c r="H10" s="244"/>
      <c r="I10" s="245"/>
    </row>
    <row r="11" spans="1:9" ht="12.75" customHeight="1" thickBot="1">
      <c r="A11" s="95" t="s">
        <v>2</v>
      </c>
      <c r="B11" s="243" t="s">
        <v>38</v>
      </c>
      <c r="C11" s="244"/>
      <c r="D11" s="244"/>
      <c r="E11" s="244"/>
      <c r="F11" s="244"/>
      <c r="G11" s="244"/>
      <c r="H11" s="244"/>
      <c r="I11" s="245"/>
    </row>
    <row r="12" spans="1:9" ht="12.75" customHeight="1" thickBot="1">
      <c r="A12" s="96" t="s">
        <v>3</v>
      </c>
      <c r="B12" s="243" t="s">
        <v>36</v>
      </c>
      <c r="C12" s="244"/>
      <c r="D12" s="244"/>
      <c r="E12" s="244"/>
      <c r="F12" s="244"/>
      <c r="G12" s="244"/>
      <c r="H12" s="244"/>
      <c r="I12" s="245"/>
    </row>
    <row r="13" spans="1:9" ht="60" customHeight="1" thickBot="1">
      <c r="A13" s="97" t="s">
        <v>19</v>
      </c>
      <c r="B13" s="276" t="s">
        <v>5</v>
      </c>
      <c r="C13" s="264"/>
      <c r="D13" s="264"/>
      <c r="E13" s="277"/>
      <c r="F13" s="269" t="s">
        <v>24</v>
      </c>
      <c r="G13" s="269"/>
      <c r="H13" s="268" t="s">
        <v>25</v>
      </c>
      <c r="I13" s="270"/>
    </row>
    <row r="14" spans="1:9" ht="45.75" customHeight="1" thickBot="1">
      <c r="A14" s="112">
        <v>1</v>
      </c>
      <c r="B14" s="357" t="s">
        <v>102</v>
      </c>
      <c r="C14" s="358"/>
      <c r="D14" s="358"/>
      <c r="E14" s="358"/>
      <c r="F14" s="359" t="s">
        <v>60</v>
      </c>
      <c r="G14" s="360"/>
      <c r="H14" s="360"/>
      <c r="I14" s="319"/>
    </row>
    <row r="15" spans="1:9" ht="24" customHeight="1" thickBot="1">
      <c r="A15" s="99" t="s">
        <v>6</v>
      </c>
      <c r="B15" s="293" t="s">
        <v>67</v>
      </c>
      <c r="C15" s="294"/>
      <c r="D15" s="294"/>
      <c r="E15" s="294"/>
      <c r="F15" s="294"/>
      <c r="G15" s="294"/>
      <c r="H15" s="294"/>
      <c r="I15" s="295"/>
    </row>
    <row r="16" spans="1:9" ht="13.5" customHeight="1" thickBot="1">
      <c r="A16" s="99" t="s">
        <v>23</v>
      </c>
      <c r="B16" s="268" t="s">
        <v>17</v>
      </c>
      <c r="C16" s="269"/>
      <c r="D16" s="269"/>
      <c r="E16" s="269"/>
      <c r="F16" s="269"/>
      <c r="G16" s="269"/>
      <c r="H16" s="269"/>
      <c r="I16" s="270"/>
    </row>
    <row r="17" spans="1:9" ht="13.5" thickBot="1">
      <c r="A17" s="100" t="s">
        <v>72</v>
      </c>
      <c r="B17" s="271"/>
      <c r="C17" s="272"/>
      <c r="D17" s="272"/>
      <c r="E17" s="272"/>
      <c r="F17" s="272"/>
      <c r="G17" s="272"/>
      <c r="H17" s="272"/>
      <c r="I17" s="273"/>
    </row>
    <row r="18" spans="1:9" ht="32.25" customHeight="1" thickBot="1">
      <c r="A18" s="101"/>
      <c r="B18" s="102" t="s">
        <v>9</v>
      </c>
      <c r="C18" s="102" t="s">
        <v>10</v>
      </c>
      <c r="D18" s="102" t="s">
        <v>11</v>
      </c>
      <c r="E18" s="103" t="s">
        <v>15</v>
      </c>
      <c r="F18" s="276" t="s">
        <v>12</v>
      </c>
      <c r="G18" s="277"/>
      <c r="H18" s="274" t="s">
        <v>18</v>
      </c>
      <c r="I18" s="275"/>
    </row>
    <row r="19" spans="1:9" ht="21.75" customHeight="1">
      <c r="A19" s="104" t="s">
        <v>8</v>
      </c>
      <c r="B19" s="127"/>
      <c r="C19" s="128">
        <v>300000</v>
      </c>
      <c r="D19" s="5"/>
      <c r="E19" s="125"/>
      <c r="F19" s="351"/>
      <c r="G19" s="352"/>
      <c r="H19" s="353">
        <f>SUM(B19:G19)</f>
        <v>300000</v>
      </c>
      <c r="I19" s="354"/>
    </row>
    <row r="20" spans="1:9" ht="13.5" thickBot="1">
      <c r="A20" s="106" t="s">
        <v>13</v>
      </c>
      <c r="B20" s="107"/>
      <c r="C20" s="107"/>
      <c r="D20" s="107"/>
      <c r="E20" s="107"/>
      <c r="F20" s="253" t="s">
        <v>22</v>
      </c>
      <c r="G20" s="265"/>
      <c r="H20" s="253"/>
      <c r="I20" s="254"/>
    </row>
    <row r="21" spans="1:9" ht="71.25" customHeight="1">
      <c r="A21" s="291" t="s">
        <v>14</v>
      </c>
      <c r="B21" s="292"/>
      <c r="C21" s="292"/>
      <c r="D21" s="109" t="s">
        <v>20</v>
      </c>
      <c r="E21" s="236" t="s">
        <v>225</v>
      </c>
      <c r="F21" s="108" t="s">
        <v>4</v>
      </c>
      <c r="G21" s="108" t="s">
        <v>7</v>
      </c>
      <c r="H21" s="109" t="s">
        <v>99</v>
      </c>
      <c r="I21" s="129" t="s">
        <v>100</v>
      </c>
    </row>
    <row r="22" spans="1:9" ht="34.5" customHeight="1">
      <c r="A22" s="350" t="s">
        <v>210</v>
      </c>
      <c r="B22" s="362"/>
      <c r="C22" s="362"/>
      <c r="D22" s="9">
        <v>1</v>
      </c>
      <c r="E22" s="7">
        <v>1</v>
      </c>
      <c r="F22" s="7">
        <v>0.7</v>
      </c>
      <c r="G22" s="29">
        <v>250000</v>
      </c>
      <c r="H22" s="94"/>
      <c r="I22" s="29"/>
    </row>
    <row r="23" spans="1:9" ht="34.5" customHeight="1">
      <c r="A23" s="350" t="s">
        <v>95</v>
      </c>
      <c r="B23" s="350"/>
      <c r="C23" s="350"/>
      <c r="D23" s="9">
        <v>1</v>
      </c>
      <c r="E23" s="7">
        <v>1</v>
      </c>
      <c r="F23" s="7">
        <v>0.3</v>
      </c>
      <c r="G23" s="128">
        <v>50000</v>
      </c>
      <c r="H23" s="94"/>
      <c r="I23" s="153"/>
    </row>
    <row r="24" spans="1:9" ht="21" customHeight="1">
      <c r="A24" s="361" t="s">
        <v>18</v>
      </c>
      <c r="B24" s="361"/>
      <c r="C24" s="361"/>
      <c r="D24" s="69"/>
      <c r="E24" s="69"/>
      <c r="F24" s="78">
        <v>1</v>
      </c>
      <c r="G24" s="66">
        <f>SUM(G22:G23)</f>
        <v>300000</v>
      </c>
      <c r="H24" s="79"/>
      <c r="I24" s="188"/>
    </row>
    <row r="27" spans="1:7" ht="12.75">
      <c r="A27" s="189"/>
      <c r="B27" s="189"/>
      <c r="C27" s="189"/>
      <c r="D27" s="189"/>
      <c r="E27" s="79"/>
      <c r="F27" s="79"/>
      <c r="G27" s="79"/>
    </row>
    <row r="28" spans="1:7" ht="15">
      <c r="A28" s="190" t="s">
        <v>161</v>
      </c>
      <c r="B28" s="191" t="s">
        <v>113</v>
      </c>
      <c r="C28" s="192">
        <v>50000000</v>
      </c>
      <c r="D28" s="191" t="s">
        <v>140</v>
      </c>
      <c r="E28" s="192">
        <v>40000000</v>
      </c>
      <c r="F28" s="79"/>
      <c r="G28" s="79"/>
    </row>
    <row r="29" spans="1:7" ht="12.75">
      <c r="A29" s="193" t="s">
        <v>162</v>
      </c>
      <c r="B29" s="192">
        <v>50000000</v>
      </c>
      <c r="C29" s="189"/>
      <c r="D29" s="192">
        <v>40000000</v>
      </c>
      <c r="E29" s="79"/>
      <c r="F29" s="79"/>
      <c r="G29" s="79"/>
    </row>
    <row r="30" spans="1:7" ht="12.75">
      <c r="A30" s="191" t="s">
        <v>125</v>
      </c>
      <c r="B30" s="192">
        <v>10000000</v>
      </c>
      <c r="C30" s="189"/>
      <c r="D30" s="79"/>
      <c r="E30" s="79"/>
      <c r="F30" s="79"/>
      <c r="G30" s="79"/>
    </row>
    <row r="31" spans="1:7" ht="12.75">
      <c r="A31" s="191" t="s">
        <v>122</v>
      </c>
      <c r="B31" s="192">
        <v>10000000</v>
      </c>
      <c r="C31" s="189"/>
      <c r="D31" s="192">
        <v>10000000</v>
      </c>
      <c r="E31" s="79"/>
      <c r="F31" s="79"/>
      <c r="G31" s="79"/>
    </row>
    <row r="32" spans="1:7" ht="12.75">
      <c r="A32" s="191" t="s">
        <v>165</v>
      </c>
      <c r="B32" s="192">
        <v>10000000</v>
      </c>
      <c r="C32" s="189"/>
      <c r="D32" s="192">
        <v>10000000</v>
      </c>
      <c r="E32" s="79"/>
      <c r="F32" s="79"/>
      <c r="G32" s="79"/>
    </row>
    <row r="33" spans="1:7" ht="12.75">
      <c r="A33" s="191" t="s">
        <v>166</v>
      </c>
      <c r="B33" s="192">
        <v>10000000</v>
      </c>
      <c r="C33" s="189"/>
      <c r="D33" s="192">
        <v>10000000</v>
      </c>
      <c r="E33" s="79"/>
      <c r="F33" s="79"/>
      <c r="G33" s="79"/>
    </row>
    <row r="34" spans="1:7" ht="12.75">
      <c r="A34" s="191" t="s">
        <v>138</v>
      </c>
      <c r="B34" s="192">
        <v>10000000</v>
      </c>
      <c r="C34" s="189"/>
      <c r="D34" s="192">
        <v>10000000</v>
      </c>
      <c r="E34" s="79"/>
      <c r="F34" s="79"/>
      <c r="G34" s="79"/>
    </row>
    <row r="35" spans="1:7" ht="16.5" customHeight="1">
      <c r="A35" s="79"/>
      <c r="B35" s="194">
        <f>SUM(B30:B34)</f>
        <v>50000000</v>
      </c>
      <c r="C35" s="195"/>
      <c r="D35" s="194">
        <f>SUM(D29)</f>
        <v>40000000</v>
      </c>
      <c r="E35" s="79"/>
      <c r="F35" s="79"/>
      <c r="G35" s="79"/>
    </row>
    <row r="36" spans="1:7" ht="16.5" customHeight="1">
      <c r="A36" s="79"/>
      <c r="B36" s="192"/>
      <c r="C36" s="195"/>
      <c r="D36" s="192"/>
      <c r="E36" s="79"/>
      <c r="F36" s="79"/>
      <c r="G36" s="79"/>
    </row>
    <row r="37" spans="1:7" ht="15">
      <c r="A37" s="178" t="s">
        <v>157</v>
      </c>
      <c r="B37" s="169" t="s">
        <v>113</v>
      </c>
      <c r="C37" s="192">
        <v>300000000</v>
      </c>
      <c r="D37" s="191" t="s">
        <v>140</v>
      </c>
      <c r="E37" s="192">
        <v>225048943</v>
      </c>
      <c r="F37" s="199">
        <f>+C37-B53</f>
        <v>25230931</v>
      </c>
      <c r="G37" s="200" t="s">
        <v>142</v>
      </c>
    </row>
    <row r="38" spans="1:7" ht="12.75">
      <c r="A38" s="193" t="s">
        <v>158</v>
      </c>
      <c r="B38" s="169"/>
      <c r="C38" s="192"/>
      <c r="D38" s="191"/>
      <c r="E38" s="192"/>
      <c r="F38" s="79"/>
      <c r="G38" s="79"/>
    </row>
    <row r="39" spans="1:7" ht="12.75">
      <c r="A39" s="196" t="s">
        <v>159</v>
      </c>
      <c r="B39" s="192">
        <v>84887069</v>
      </c>
      <c r="C39" s="189"/>
      <c r="D39" s="192">
        <v>84887069</v>
      </c>
      <c r="E39" s="79"/>
      <c r="F39" s="79"/>
      <c r="G39" s="79"/>
    </row>
    <row r="40" spans="1:7" ht="12.75">
      <c r="A40" s="196" t="s">
        <v>160</v>
      </c>
      <c r="B40" s="192">
        <v>5441000</v>
      </c>
      <c r="C40" s="189"/>
      <c r="D40" s="192">
        <v>5441000</v>
      </c>
      <c r="E40" s="79"/>
      <c r="F40" s="79"/>
      <c r="G40" s="79"/>
    </row>
    <row r="41" spans="1:7" ht="12.75">
      <c r="A41" s="197" t="s">
        <v>160</v>
      </c>
      <c r="B41" s="192">
        <v>5441000</v>
      </c>
      <c r="C41" s="189"/>
      <c r="D41" s="192"/>
      <c r="E41" s="79"/>
      <c r="F41" s="79"/>
      <c r="G41" s="79"/>
    </row>
    <row r="42" spans="1:7" ht="12.75">
      <c r="A42" s="196" t="s">
        <v>159</v>
      </c>
      <c r="B42" s="192">
        <v>103000000</v>
      </c>
      <c r="C42" s="189"/>
      <c r="D42" s="192">
        <v>74720874</v>
      </c>
      <c r="E42" s="79"/>
      <c r="F42" s="79"/>
      <c r="G42" s="79"/>
    </row>
    <row r="43" spans="1:7" ht="12.75">
      <c r="A43" s="196" t="s">
        <v>209</v>
      </c>
      <c r="B43" s="192">
        <v>16000000</v>
      </c>
      <c r="C43" s="79"/>
      <c r="D43" s="79"/>
      <c r="E43" s="79"/>
      <c r="F43" s="79"/>
      <c r="G43" s="79"/>
    </row>
    <row r="44" spans="1:7" ht="12.75">
      <c r="A44" s="196"/>
      <c r="B44" s="170">
        <f>SUM(B39:B43)</f>
        <v>214769069</v>
      </c>
      <c r="C44" s="79"/>
      <c r="D44" s="170">
        <f>SUM(D39:D43)</f>
        <v>165048943</v>
      </c>
      <c r="E44" s="79"/>
      <c r="F44" s="79"/>
      <c r="G44" s="79"/>
    </row>
    <row r="45" spans="1:7" ht="12.75">
      <c r="A45" s="79"/>
      <c r="B45" s="79"/>
      <c r="C45" s="79"/>
      <c r="D45" s="79"/>
      <c r="E45" s="79"/>
      <c r="F45" s="79"/>
      <c r="G45" s="79"/>
    </row>
    <row r="46" spans="1:7" ht="12.75">
      <c r="A46" s="198" t="s">
        <v>162</v>
      </c>
      <c r="B46" s="79"/>
      <c r="C46" s="79"/>
      <c r="D46" s="79"/>
      <c r="E46" s="79"/>
      <c r="F46" s="79"/>
      <c r="G46" s="79"/>
    </row>
    <row r="47" spans="1:7" ht="12.75">
      <c r="A47" s="196" t="s">
        <v>122</v>
      </c>
      <c r="B47" s="192">
        <v>20000000</v>
      </c>
      <c r="C47" s="79"/>
      <c r="D47" s="192">
        <v>20000000</v>
      </c>
      <c r="E47" s="79"/>
      <c r="F47" s="79"/>
      <c r="G47" s="79"/>
    </row>
    <row r="48" spans="1:7" ht="12.75">
      <c r="A48" s="196" t="s">
        <v>125</v>
      </c>
      <c r="B48" s="192">
        <v>20000000</v>
      </c>
      <c r="C48" s="79"/>
      <c r="D48" s="192">
        <v>20000000</v>
      </c>
      <c r="E48" s="79"/>
      <c r="F48" s="79"/>
      <c r="G48" s="79"/>
    </row>
    <row r="49" spans="1:7" ht="12.75">
      <c r="A49" s="196" t="s">
        <v>163</v>
      </c>
      <c r="B49" s="192">
        <v>20000000</v>
      </c>
      <c r="C49" s="79"/>
      <c r="D49" s="192">
        <v>20000000</v>
      </c>
      <c r="E49" s="79"/>
      <c r="F49" s="79"/>
      <c r="G49" s="79"/>
    </row>
    <row r="50" spans="1:7" ht="12.75">
      <c r="A50" s="79"/>
      <c r="B50" s="192"/>
      <c r="C50" s="79"/>
      <c r="D50" s="79"/>
      <c r="E50" s="79"/>
      <c r="F50" s="79"/>
      <c r="G50" s="79"/>
    </row>
    <row r="51" spans="1:7" ht="12.75">
      <c r="A51" s="79"/>
      <c r="B51" s="170">
        <f>SUM(B47:B50)</f>
        <v>60000000</v>
      </c>
      <c r="C51" s="79"/>
      <c r="D51" s="170">
        <f>SUM(D47:D50)</f>
        <v>60000000</v>
      </c>
      <c r="E51" s="79"/>
      <c r="F51" s="79"/>
      <c r="G51" s="79"/>
    </row>
    <row r="52" spans="1:7" ht="12.75">
      <c r="A52" s="79"/>
      <c r="B52" s="79"/>
      <c r="C52" s="79"/>
      <c r="D52" s="79"/>
      <c r="E52" s="79"/>
      <c r="F52" s="79"/>
      <c r="G52" s="79"/>
    </row>
    <row r="53" spans="1:7" ht="15">
      <c r="A53" s="79"/>
      <c r="B53" s="194">
        <f>+B44+B51</f>
        <v>274769069</v>
      </c>
      <c r="C53" s="79"/>
      <c r="D53" s="194">
        <f>+D44+D51</f>
        <v>225048943</v>
      </c>
      <c r="E53" s="79"/>
      <c r="F53" s="79"/>
      <c r="G53" s="79"/>
    </row>
    <row r="54" spans="1:7" ht="12.75">
      <c r="A54" s="79"/>
      <c r="B54" s="79"/>
      <c r="C54" s="79"/>
      <c r="D54" s="79"/>
      <c r="E54" s="79"/>
      <c r="F54" s="79"/>
      <c r="G54" s="79"/>
    </row>
    <row r="55" spans="1:7" ht="15">
      <c r="A55" s="178" t="s">
        <v>164</v>
      </c>
      <c r="B55" s="169" t="s">
        <v>113</v>
      </c>
      <c r="C55" s="192">
        <v>100000000</v>
      </c>
      <c r="D55" s="169" t="s">
        <v>140</v>
      </c>
      <c r="E55" s="192">
        <v>100000000</v>
      </c>
      <c r="F55" s="79"/>
      <c r="G55" s="79"/>
    </row>
    <row r="56" spans="1:7" ht="12.75">
      <c r="A56" s="193" t="s">
        <v>158</v>
      </c>
      <c r="B56" s="192">
        <v>100000000</v>
      </c>
      <c r="C56" s="79"/>
      <c r="D56" s="192">
        <v>100000000</v>
      </c>
      <c r="E56" s="79"/>
      <c r="F56" s="79"/>
      <c r="G56" s="79"/>
    </row>
    <row r="57" spans="1:7" ht="12.75">
      <c r="A57" s="169" t="s">
        <v>166</v>
      </c>
      <c r="B57" s="192">
        <v>20000000</v>
      </c>
      <c r="C57" s="79"/>
      <c r="D57" s="192">
        <v>20000000</v>
      </c>
      <c r="E57" s="79"/>
      <c r="F57" s="79"/>
      <c r="G57" s="79"/>
    </row>
    <row r="58" spans="1:7" ht="12.75">
      <c r="A58" s="169" t="s">
        <v>167</v>
      </c>
      <c r="B58" s="192">
        <v>20000000</v>
      </c>
      <c r="C58" s="79"/>
      <c r="D58" s="192">
        <v>20000000</v>
      </c>
      <c r="E58" s="79"/>
      <c r="F58" s="79"/>
      <c r="G58" s="79"/>
    </row>
    <row r="59" spans="1:7" ht="12.75">
      <c r="A59" s="169" t="s">
        <v>125</v>
      </c>
      <c r="B59" s="192">
        <v>60000000</v>
      </c>
      <c r="C59" s="79"/>
      <c r="D59" s="192">
        <v>60000000</v>
      </c>
      <c r="E59" s="79"/>
      <c r="F59" s="79"/>
      <c r="G59" s="79"/>
    </row>
    <row r="60" spans="1:7" ht="12.75">
      <c r="A60" s="169"/>
      <c r="B60" s="79"/>
      <c r="C60" s="79"/>
      <c r="D60" s="79"/>
      <c r="E60" s="79"/>
      <c r="F60" s="79"/>
      <c r="G60" s="79"/>
    </row>
    <row r="61" spans="1:7" ht="15">
      <c r="A61" s="169"/>
      <c r="B61" s="194">
        <f>SUM(B57:B60)</f>
        <v>100000000</v>
      </c>
      <c r="C61" s="79"/>
      <c r="D61" s="194">
        <f>SUM(D57:D60)</f>
        <v>100000000</v>
      </c>
      <c r="E61" s="79"/>
      <c r="F61" s="79"/>
      <c r="G61" s="79"/>
    </row>
    <row r="62" spans="1:7" ht="12.75">
      <c r="A62" s="79"/>
      <c r="B62" s="79"/>
      <c r="C62" s="79"/>
      <c r="D62" s="79"/>
      <c r="E62" s="79"/>
      <c r="F62" s="79"/>
      <c r="G62" s="79"/>
    </row>
    <row r="63" spans="1:7" ht="12.75">
      <c r="A63" s="79"/>
      <c r="B63" s="79"/>
      <c r="C63" s="79"/>
      <c r="D63" s="79"/>
      <c r="E63" s="79"/>
      <c r="F63" s="79"/>
      <c r="G63" s="79"/>
    </row>
    <row r="64" spans="1:7" ht="12.75">
      <c r="A64" s="79"/>
      <c r="B64" s="120">
        <f>+B35+B53+B61</f>
        <v>424769069</v>
      </c>
      <c r="C64" s="120">
        <f>+C28+C37+C55</f>
        <v>450000000</v>
      </c>
      <c r="D64" s="120">
        <f>+D35+D53+D61</f>
        <v>365048943</v>
      </c>
      <c r="E64" s="120">
        <f>+E28+E37+E55</f>
        <v>365048943</v>
      </c>
      <c r="F64" s="79"/>
      <c r="G64" s="79"/>
    </row>
    <row r="65" spans="1:7" ht="12.75">
      <c r="A65" s="79"/>
      <c r="B65" s="79"/>
      <c r="C65" s="79"/>
      <c r="D65" s="79"/>
      <c r="E65" s="79"/>
      <c r="F65" s="79"/>
      <c r="G65" s="79"/>
    </row>
    <row r="66" spans="1:7" ht="12.75">
      <c r="A66" s="79"/>
      <c r="B66" s="79"/>
      <c r="C66" s="120">
        <f>+C64-B64</f>
        <v>25230931</v>
      </c>
      <c r="D66" s="79"/>
      <c r="E66" s="79"/>
      <c r="F66" s="79"/>
      <c r="G66" s="79"/>
    </row>
  </sheetData>
  <sheetProtection/>
  <mergeCells count="30">
    <mergeCell ref="A24:C24"/>
    <mergeCell ref="F18:G18"/>
    <mergeCell ref="A21:C21"/>
    <mergeCell ref="A22:C22"/>
    <mergeCell ref="A23:C23"/>
    <mergeCell ref="F20:G20"/>
    <mergeCell ref="A6:I6"/>
    <mergeCell ref="A1:A5"/>
    <mergeCell ref="B1:E3"/>
    <mergeCell ref="F3:I3"/>
    <mergeCell ref="F5:I5"/>
    <mergeCell ref="H20:I20"/>
    <mergeCell ref="F19:G19"/>
    <mergeCell ref="B10:I10"/>
    <mergeCell ref="H13:I13"/>
    <mergeCell ref="B13:E13"/>
    <mergeCell ref="F13:G13"/>
    <mergeCell ref="B12:I12"/>
    <mergeCell ref="F14:G14"/>
    <mergeCell ref="H14:I14"/>
    <mergeCell ref="A7:I7"/>
    <mergeCell ref="B11:I11"/>
    <mergeCell ref="B9:I9"/>
    <mergeCell ref="H19:I19"/>
    <mergeCell ref="B16:I17"/>
    <mergeCell ref="H18:I18"/>
    <mergeCell ref="A8:E8"/>
    <mergeCell ref="F8:I8"/>
    <mergeCell ref="B14:E14"/>
    <mergeCell ref="B15:I15"/>
  </mergeCells>
  <printOptions horizontalCentered="1" verticalCentered="1"/>
  <pageMargins left="1.1023622047244095" right="0.5905511811023623" top="0.7874015748031497" bottom="0.7874015748031497" header="0" footer="0"/>
  <pageSetup horizontalDpi="600" verticalDpi="600" orientation="landscape" scale="90" r:id="rId4"/>
  <drawing r:id="rId3"/>
  <legacyDrawing r:id="rId2"/>
</worksheet>
</file>

<file path=xl/worksheets/sheet5.xml><?xml version="1.0" encoding="utf-8"?>
<worksheet xmlns="http://schemas.openxmlformats.org/spreadsheetml/2006/main" xmlns:r="http://schemas.openxmlformats.org/officeDocument/2006/relationships">
  <dimension ref="A1:J47"/>
  <sheetViews>
    <sheetView zoomScalePageLayoutView="0" workbookViewId="0" topLeftCell="A19">
      <selection activeCell="I1" sqref="A1:I23"/>
    </sheetView>
  </sheetViews>
  <sheetFormatPr defaultColWidth="11.421875" defaultRowHeight="12.75"/>
  <cols>
    <col min="1" max="1" width="28.140625" style="0" customWidth="1"/>
    <col min="6" max="6" width="13.421875" style="0" customWidth="1"/>
    <col min="7" max="7" width="11.8515625" style="0" bestFit="1" customWidth="1"/>
    <col min="9" max="9" width="12.8515625" style="0"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39</v>
      </c>
      <c r="C10" s="244"/>
      <c r="D10" s="244"/>
      <c r="E10" s="244"/>
      <c r="F10" s="244"/>
      <c r="G10" s="244"/>
      <c r="H10" s="244"/>
      <c r="I10" s="245"/>
    </row>
    <row r="11" spans="1:9" ht="12.75" customHeight="1" thickBot="1">
      <c r="A11" s="95" t="s">
        <v>2</v>
      </c>
      <c r="B11" s="243" t="s">
        <v>40</v>
      </c>
      <c r="C11" s="244"/>
      <c r="D11" s="244"/>
      <c r="E11" s="244"/>
      <c r="F11" s="244"/>
      <c r="G11" s="244"/>
      <c r="H11" s="244"/>
      <c r="I11" s="245"/>
    </row>
    <row r="12" spans="1:9" ht="12.75" customHeight="1" thickBot="1">
      <c r="A12" s="96" t="s">
        <v>3</v>
      </c>
      <c r="B12" s="243" t="s">
        <v>41</v>
      </c>
      <c r="C12" s="244"/>
      <c r="D12" s="244"/>
      <c r="E12" s="244"/>
      <c r="F12" s="244"/>
      <c r="G12" s="244"/>
      <c r="H12" s="244"/>
      <c r="I12" s="245"/>
    </row>
    <row r="13" spans="1:9" ht="73.5" customHeight="1" thickBot="1">
      <c r="A13" s="97" t="s">
        <v>19</v>
      </c>
      <c r="B13" s="268" t="s">
        <v>5</v>
      </c>
      <c r="C13" s="269"/>
      <c r="D13" s="269"/>
      <c r="E13" s="270"/>
      <c r="F13" s="269" t="s">
        <v>24</v>
      </c>
      <c r="G13" s="269"/>
      <c r="H13" s="268" t="s">
        <v>25</v>
      </c>
      <c r="I13" s="270"/>
    </row>
    <row r="14" spans="1:9" ht="60" customHeight="1" thickBot="1">
      <c r="A14" s="112">
        <v>1</v>
      </c>
      <c r="B14" s="296" t="s">
        <v>83</v>
      </c>
      <c r="C14" s="296"/>
      <c r="D14" s="296"/>
      <c r="E14" s="296"/>
      <c r="F14" s="340" t="s">
        <v>89</v>
      </c>
      <c r="G14" s="341"/>
      <c r="H14" s="360"/>
      <c r="I14" s="319"/>
    </row>
    <row r="15" spans="1:9" ht="27" customHeight="1" thickBot="1">
      <c r="A15" s="99" t="s">
        <v>6</v>
      </c>
      <c r="B15" s="293" t="s">
        <v>67</v>
      </c>
      <c r="C15" s="294"/>
      <c r="D15" s="294"/>
      <c r="E15" s="294"/>
      <c r="F15" s="294"/>
      <c r="G15" s="294"/>
      <c r="H15" s="294"/>
      <c r="I15" s="295"/>
    </row>
    <row r="16" spans="1:9" ht="13.5" customHeight="1" thickBot="1">
      <c r="A16" s="99" t="s">
        <v>23</v>
      </c>
      <c r="B16" s="268" t="s">
        <v>17</v>
      </c>
      <c r="C16" s="269"/>
      <c r="D16" s="269"/>
      <c r="E16" s="269"/>
      <c r="F16" s="269"/>
      <c r="G16" s="269"/>
      <c r="H16" s="269"/>
      <c r="I16" s="270"/>
    </row>
    <row r="17" spans="1:9" ht="13.5" thickBot="1">
      <c r="A17" s="100" t="s">
        <v>73</v>
      </c>
      <c r="B17" s="271"/>
      <c r="C17" s="272"/>
      <c r="D17" s="272"/>
      <c r="E17" s="272"/>
      <c r="F17" s="272"/>
      <c r="G17" s="272"/>
      <c r="H17" s="272"/>
      <c r="I17" s="273"/>
    </row>
    <row r="18" spans="1:9" ht="31.5" customHeight="1" thickBot="1">
      <c r="A18" s="101"/>
      <c r="B18" s="102" t="s">
        <v>9</v>
      </c>
      <c r="C18" s="102" t="s">
        <v>10</v>
      </c>
      <c r="D18" s="102" t="s">
        <v>11</v>
      </c>
      <c r="E18" s="103" t="s">
        <v>15</v>
      </c>
      <c r="F18" s="276" t="s">
        <v>12</v>
      </c>
      <c r="G18" s="277"/>
      <c r="H18" s="274" t="s">
        <v>18</v>
      </c>
      <c r="I18" s="275"/>
    </row>
    <row r="19" spans="1:9" ht="24" customHeight="1">
      <c r="A19" s="104" t="s">
        <v>8</v>
      </c>
      <c r="C19" s="6">
        <v>20000000</v>
      </c>
      <c r="D19" s="125"/>
      <c r="E19" s="125"/>
      <c r="F19" s="351"/>
      <c r="G19" s="352"/>
      <c r="H19" s="370">
        <f>+B19+C19+D19+E19+F19</f>
        <v>20000000</v>
      </c>
      <c r="I19" s="371"/>
    </row>
    <row r="20" spans="1:9" ht="13.5" thickBot="1">
      <c r="A20" s="106" t="s">
        <v>13</v>
      </c>
      <c r="B20" s="107"/>
      <c r="C20" s="107"/>
      <c r="D20" s="107"/>
      <c r="E20" s="107"/>
      <c r="F20" s="372" t="s">
        <v>22</v>
      </c>
      <c r="G20" s="373"/>
      <c r="H20" s="253">
        <f>SUM(B20:F20)</f>
        <v>0</v>
      </c>
      <c r="I20" s="254"/>
    </row>
    <row r="21" spans="1:9" ht="67.5" customHeight="1">
      <c r="A21" s="268" t="s">
        <v>14</v>
      </c>
      <c r="B21" s="269"/>
      <c r="C21" s="270"/>
      <c r="D21" s="130" t="s">
        <v>20</v>
      </c>
      <c r="E21" s="238" t="s">
        <v>220</v>
      </c>
      <c r="F21" s="116" t="s">
        <v>4</v>
      </c>
      <c r="G21" s="131" t="s">
        <v>7</v>
      </c>
      <c r="H21" s="137" t="s">
        <v>25</v>
      </c>
      <c r="I21" s="138" t="s">
        <v>100</v>
      </c>
    </row>
    <row r="22" spans="1:9" ht="56.25" customHeight="1">
      <c r="A22" s="363" t="s">
        <v>106</v>
      </c>
      <c r="B22" s="364"/>
      <c r="C22" s="365"/>
      <c r="D22" s="132">
        <v>1</v>
      </c>
      <c r="E22" s="133">
        <v>1</v>
      </c>
      <c r="F22" s="133">
        <v>1</v>
      </c>
      <c r="G22" s="134">
        <v>20000000</v>
      </c>
      <c r="H22" s="133"/>
      <c r="I22" s="134"/>
    </row>
    <row r="23" spans="1:10" ht="30" customHeight="1">
      <c r="A23" s="366" t="s">
        <v>18</v>
      </c>
      <c r="B23" s="366"/>
      <c r="C23" s="366"/>
      <c r="D23" s="135"/>
      <c r="E23" s="135"/>
      <c r="F23" s="135"/>
      <c r="G23" s="136">
        <f>SUM(G22)</f>
        <v>20000000</v>
      </c>
      <c r="H23" s="135"/>
      <c r="I23" s="136"/>
      <c r="J23" s="33"/>
    </row>
    <row r="24" spans="9:10" ht="12.75">
      <c r="I24" s="33"/>
      <c r="J24" s="33"/>
    </row>
    <row r="25" spans="9:10" ht="12.75">
      <c r="I25" s="33"/>
      <c r="J25" s="33"/>
    </row>
    <row r="26" spans="1:10" ht="12.75">
      <c r="A26" s="79"/>
      <c r="B26" s="201" t="s">
        <v>113</v>
      </c>
      <c r="C26" s="120">
        <v>20000000</v>
      </c>
      <c r="D26" s="201" t="s">
        <v>140</v>
      </c>
      <c r="E26" s="120">
        <v>19944810</v>
      </c>
      <c r="I26" s="33"/>
      <c r="J26" s="33"/>
    </row>
    <row r="27" spans="1:5" ht="12.75">
      <c r="A27" s="169" t="s">
        <v>168</v>
      </c>
      <c r="B27" s="120">
        <v>5813238</v>
      </c>
      <c r="C27" s="79"/>
      <c r="D27" s="120">
        <v>5813238</v>
      </c>
      <c r="E27" s="79"/>
    </row>
    <row r="28" spans="1:5" ht="12.75">
      <c r="A28" s="169" t="s">
        <v>169</v>
      </c>
      <c r="B28" s="120">
        <v>5838222</v>
      </c>
      <c r="C28" s="79"/>
      <c r="D28" s="120">
        <v>5838222</v>
      </c>
      <c r="E28" s="79"/>
    </row>
    <row r="29" spans="1:5" ht="12.75">
      <c r="A29" s="169" t="s">
        <v>170</v>
      </c>
      <c r="B29" s="120">
        <v>4180000</v>
      </c>
      <c r="C29" s="79"/>
      <c r="D29" s="120">
        <v>4180000</v>
      </c>
      <c r="E29" s="79"/>
    </row>
    <row r="30" spans="1:5" ht="12.75">
      <c r="A30" s="169" t="s">
        <v>135</v>
      </c>
      <c r="B30" s="120">
        <v>4113350</v>
      </c>
      <c r="C30" s="79"/>
      <c r="D30" s="120"/>
      <c r="E30" s="79"/>
    </row>
    <row r="31" spans="1:5" ht="12.75">
      <c r="A31" s="79"/>
      <c r="B31" s="79"/>
      <c r="C31" s="79"/>
      <c r="D31" s="79"/>
      <c r="E31" s="79"/>
    </row>
    <row r="32" spans="1:5" ht="12.75">
      <c r="A32" s="79"/>
      <c r="B32" s="120">
        <f>SUM(B27:B31)</f>
        <v>19944810</v>
      </c>
      <c r="C32" s="79"/>
      <c r="D32" s="120">
        <f>SUM(D27:D31)</f>
        <v>15831460</v>
      </c>
      <c r="E32" s="79"/>
    </row>
    <row r="33" spans="1:5" ht="12.75">
      <c r="A33" s="79"/>
      <c r="B33" s="79"/>
      <c r="C33" s="79"/>
      <c r="D33" s="79"/>
      <c r="E33" s="79"/>
    </row>
    <row r="47" spans="1:3" ht="12.75">
      <c r="A47" s="367"/>
      <c r="B47" s="368"/>
      <c r="C47" s="369"/>
    </row>
  </sheetData>
  <sheetProtection/>
  <mergeCells count="30">
    <mergeCell ref="B15:I15"/>
    <mergeCell ref="A7:I7"/>
    <mergeCell ref="F8:I8"/>
    <mergeCell ref="B9:I9"/>
    <mergeCell ref="B13:E13"/>
    <mergeCell ref="B12:I12"/>
    <mergeCell ref="H13:I13"/>
    <mergeCell ref="B10:I10"/>
    <mergeCell ref="A8:E8"/>
    <mergeCell ref="B14:E14"/>
    <mergeCell ref="F14:G14"/>
    <mergeCell ref="H14:I14"/>
    <mergeCell ref="B11:I11"/>
    <mergeCell ref="F13:G13"/>
    <mergeCell ref="A6:I6"/>
    <mergeCell ref="A1:A5"/>
    <mergeCell ref="B1:E3"/>
    <mergeCell ref="F3:I3"/>
    <mergeCell ref="F5:I5"/>
    <mergeCell ref="A21:C21"/>
    <mergeCell ref="A22:C22"/>
    <mergeCell ref="A23:C23"/>
    <mergeCell ref="A47:C47"/>
    <mergeCell ref="B16:I17"/>
    <mergeCell ref="H18:I18"/>
    <mergeCell ref="H19:I19"/>
    <mergeCell ref="F20:G20"/>
    <mergeCell ref="H20:I20"/>
    <mergeCell ref="F18:G18"/>
    <mergeCell ref="F19:G19"/>
  </mergeCells>
  <printOptions horizontalCentered="1" verticalCentered="1"/>
  <pageMargins left="1.141732283464567" right="0.5905511811023623" top="0.7874015748031497" bottom="0.7874015748031497" header="0" footer="0"/>
  <pageSetup horizontalDpi="600" verticalDpi="600" orientation="landscape" scale="85" r:id="rId4"/>
  <drawing r:id="rId3"/>
  <legacyDrawing r:id="rId2"/>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20">
      <selection activeCell="I1" sqref="A1:I23"/>
    </sheetView>
  </sheetViews>
  <sheetFormatPr defaultColWidth="11.421875" defaultRowHeight="12.75"/>
  <cols>
    <col min="1" max="1" width="28.140625" style="0" customWidth="1"/>
    <col min="6" max="6" width="12.8515625" style="0" customWidth="1"/>
    <col min="7" max="7" width="12.57421875" style="0"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42</v>
      </c>
      <c r="C10" s="244"/>
      <c r="D10" s="244"/>
      <c r="E10" s="244"/>
      <c r="F10" s="244"/>
      <c r="G10" s="244"/>
      <c r="H10" s="244"/>
      <c r="I10" s="245"/>
    </row>
    <row r="11" spans="1:9" ht="12.75" customHeight="1" thickBot="1">
      <c r="A11" s="95" t="s">
        <v>2</v>
      </c>
      <c r="B11" s="243" t="s">
        <v>43</v>
      </c>
      <c r="C11" s="244"/>
      <c r="D11" s="244"/>
      <c r="E11" s="244"/>
      <c r="F11" s="244"/>
      <c r="G11" s="244"/>
      <c r="H11" s="244"/>
      <c r="I11" s="245"/>
    </row>
    <row r="12" spans="1:9" ht="12.75" customHeight="1" thickBot="1">
      <c r="A12" s="96" t="s">
        <v>3</v>
      </c>
      <c r="B12" s="243" t="s">
        <v>44</v>
      </c>
      <c r="C12" s="244"/>
      <c r="D12" s="244"/>
      <c r="E12" s="244"/>
      <c r="F12" s="244"/>
      <c r="G12" s="244"/>
      <c r="H12" s="244"/>
      <c r="I12" s="245"/>
    </row>
    <row r="13" spans="1:9" ht="27.75" customHeight="1" thickBot="1">
      <c r="A13" s="97" t="s">
        <v>19</v>
      </c>
      <c r="B13" s="268" t="s">
        <v>5</v>
      </c>
      <c r="C13" s="269"/>
      <c r="D13" s="269"/>
      <c r="E13" s="270"/>
      <c r="F13" s="269" t="s">
        <v>24</v>
      </c>
      <c r="G13" s="269"/>
      <c r="H13" s="268" t="s">
        <v>25</v>
      </c>
      <c r="I13" s="270"/>
    </row>
    <row r="14" spans="1:9" ht="65.25" customHeight="1" thickBot="1">
      <c r="A14" s="112">
        <v>1</v>
      </c>
      <c r="B14" s="374" t="s">
        <v>45</v>
      </c>
      <c r="C14" s="374"/>
      <c r="D14" s="374"/>
      <c r="E14" s="374"/>
      <c r="F14" s="311"/>
      <c r="G14" s="313"/>
      <c r="H14" s="360"/>
      <c r="I14" s="319"/>
    </row>
    <row r="15" spans="1:9" ht="27" customHeight="1" thickBot="1">
      <c r="A15" s="99" t="s">
        <v>6</v>
      </c>
      <c r="B15" s="293" t="s">
        <v>67</v>
      </c>
      <c r="C15" s="294"/>
      <c r="D15" s="294"/>
      <c r="E15" s="294"/>
      <c r="F15" s="294"/>
      <c r="G15" s="294"/>
      <c r="H15" s="294"/>
      <c r="I15" s="295"/>
    </row>
    <row r="16" spans="1:9" ht="12.75" customHeight="1" thickBot="1">
      <c r="A16" s="99" t="s">
        <v>23</v>
      </c>
      <c r="B16" s="268" t="s">
        <v>17</v>
      </c>
      <c r="C16" s="269"/>
      <c r="D16" s="269"/>
      <c r="E16" s="269"/>
      <c r="F16" s="269"/>
      <c r="G16" s="269"/>
      <c r="H16" s="269"/>
      <c r="I16" s="270"/>
    </row>
    <row r="17" spans="1:9" ht="13.5" thickBot="1">
      <c r="A17" s="100" t="s">
        <v>74</v>
      </c>
      <c r="B17" s="271"/>
      <c r="C17" s="272"/>
      <c r="D17" s="272"/>
      <c r="E17" s="272"/>
      <c r="F17" s="272"/>
      <c r="G17" s="272"/>
      <c r="H17" s="272"/>
      <c r="I17" s="273"/>
    </row>
    <row r="18" spans="1:9" ht="39" thickBot="1">
      <c r="A18" s="101"/>
      <c r="B18" s="102" t="s">
        <v>9</v>
      </c>
      <c r="C18" s="102" t="s">
        <v>10</v>
      </c>
      <c r="D18" s="102" t="s">
        <v>11</v>
      </c>
      <c r="E18" s="103" t="s">
        <v>15</v>
      </c>
      <c r="F18" s="276" t="s">
        <v>12</v>
      </c>
      <c r="G18" s="277"/>
      <c r="H18" s="274" t="s">
        <v>18</v>
      </c>
      <c r="I18" s="275"/>
    </row>
    <row r="19" spans="1:9" ht="22.5" customHeight="1">
      <c r="A19" s="104" t="s">
        <v>8</v>
      </c>
      <c r="C19" s="139">
        <v>15000000</v>
      </c>
      <c r="D19" s="125"/>
      <c r="E19" s="125"/>
      <c r="F19" s="351"/>
      <c r="G19" s="352"/>
      <c r="H19" s="376">
        <f>SUM(B19:F19)</f>
        <v>15000000</v>
      </c>
      <c r="I19" s="377"/>
    </row>
    <row r="20" spans="1:9" ht="17.25" customHeight="1" thickBot="1">
      <c r="A20" s="106" t="s">
        <v>13</v>
      </c>
      <c r="B20" s="107"/>
      <c r="C20" s="107"/>
      <c r="D20" s="107"/>
      <c r="E20" s="107"/>
      <c r="F20" s="372" t="s">
        <v>22</v>
      </c>
      <c r="G20" s="373"/>
      <c r="H20" s="253"/>
      <c r="I20" s="254"/>
    </row>
    <row r="21" spans="1:9" ht="78" customHeight="1">
      <c r="A21" s="268" t="s">
        <v>14</v>
      </c>
      <c r="B21" s="269"/>
      <c r="C21" s="270"/>
      <c r="D21" s="130" t="s">
        <v>20</v>
      </c>
      <c r="E21" s="236" t="s">
        <v>225</v>
      </c>
      <c r="F21" s="116" t="s">
        <v>4</v>
      </c>
      <c r="G21" s="131" t="s">
        <v>7</v>
      </c>
      <c r="H21" s="138" t="s">
        <v>25</v>
      </c>
      <c r="I21" s="138" t="s">
        <v>100</v>
      </c>
    </row>
    <row r="22" spans="1:9" ht="33.75" customHeight="1">
      <c r="A22" s="375" t="s">
        <v>57</v>
      </c>
      <c r="B22" s="375"/>
      <c r="C22" s="375"/>
      <c r="D22" s="80">
        <v>1</v>
      </c>
      <c r="E22" s="7">
        <v>1</v>
      </c>
      <c r="F22" s="7">
        <v>1</v>
      </c>
      <c r="G22" s="6">
        <v>15000000</v>
      </c>
      <c r="H22" s="14"/>
      <c r="I22" s="79"/>
    </row>
    <row r="23" spans="1:9" ht="33" customHeight="1">
      <c r="A23" s="361" t="s">
        <v>18</v>
      </c>
      <c r="B23" s="361"/>
      <c r="C23" s="361"/>
      <c r="D23" s="69"/>
      <c r="E23" s="69"/>
      <c r="F23" s="69"/>
      <c r="G23" s="81">
        <f>SUM(G22)</f>
        <v>15000000</v>
      </c>
      <c r="H23" s="2"/>
      <c r="I23" s="79"/>
    </row>
  </sheetData>
  <sheetProtection/>
  <mergeCells count="29">
    <mergeCell ref="H20:I20"/>
    <mergeCell ref="A23:C23"/>
    <mergeCell ref="F19:G19"/>
    <mergeCell ref="F20:G20"/>
    <mergeCell ref="A22:C22"/>
    <mergeCell ref="A21:C21"/>
    <mergeCell ref="H19:I19"/>
    <mergeCell ref="B16:I17"/>
    <mergeCell ref="H18:I18"/>
    <mergeCell ref="H14:I14"/>
    <mergeCell ref="B15:I15"/>
    <mergeCell ref="B14:E14"/>
    <mergeCell ref="F14:G14"/>
    <mergeCell ref="F18:G18"/>
    <mergeCell ref="B9:I9"/>
    <mergeCell ref="H13:I13"/>
    <mergeCell ref="F5:I5"/>
    <mergeCell ref="A6:I6"/>
    <mergeCell ref="A7:I7"/>
    <mergeCell ref="B12:I12"/>
    <mergeCell ref="B10:I10"/>
    <mergeCell ref="B11:I11"/>
    <mergeCell ref="A1:A5"/>
    <mergeCell ref="B1:E3"/>
    <mergeCell ref="F13:G13"/>
    <mergeCell ref="B13:E13"/>
    <mergeCell ref="A8:E8"/>
    <mergeCell ref="F3:I3"/>
    <mergeCell ref="F8:I8"/>
  </mergeCells>
  <printOptions horizontalCentered="1" verticalCentered="1"/>
  <pageMargins left="1.141732283464567" right="0.5905511811023623" top="0.7874015748031497" bottom="0.7874015748031497" header="0" footer="0"/>
  <pageSetup horizontalDpi="600" verticalDpi="600" orientation="landscape" scale="85" r:id="rId4"/>
  <drawing r:id="rId3"/>
  <legacyDrawing r:id="rId2"/>
</worksheet>
</file>

<file path=xl/worksheets/sheet7.xml><?xml version="1.0" encoding="utf-8"?>
<worksheet xmlns="http://schemas.openxmlformats.org/spreadsheetml/2006/main" xmlns:r="http://schemas.openxmlformats.org/officeDocument/2006/relationships">
  <dimension ref="A1:K36"/>
  <sheetViews>
    <sheetView tabSelected="1" zoomScalePageLayoutView="0" workbookViewId="0" topLeftCell="A1">
      <selection activeCell="J9" sqref="J9"/>
    </sheetView>
  </sheetViews>
  <sheetFormatPr defaultColWidth="11.421875" defaultRowHeight="12.75"/>
  <cols>
    <col min="1" max="1" width="26.421875" style="0" customWidth="1"/>
    <col min="2" max="2" width="15.140625" style="0" bestFit="1" customWidth="1"/>
    <col min="3" max="3" width="10.140625" style="0" customWidth="1"/>
    <col min="4" max="4" width="11.57421875" style="0" bestFit="1" customWidth="1"/>
    <col min="5" max="5" width="12.421875" style="0" customWidth="1"/>
    <col min="6" max="6" width="13.28125" style="0" customWidth="1"/>
    <col min="7" max="7" width="14.28125" style="0" bestFit="1" customWidth="1"/>
    <col min="8" max="8" width="10.00390625" style="0" customWidth="1"/>
    <col min="9" max="9" width="12.28125" style="0"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26.25" customHeight="1" thickBot="1">
      <c r="A8" s="258" t="s">
        <v>224</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46</v>
      </c>
      <c r="C10" s="244"/>
      <c r="D10" s="244"/>
      <c r="E10" s="244"/>
      <c r="F10" s="244"/>
      <c r="G10" s="244"/>
      <c r="H10" s="244"/>
      <c r="I10" s="245"/>
    </row>
    <row r="11" spans="1:9" ht="12.75" customHeight="1" thickBot="1">
      <c r="A11" s="95" t="s">
        <v>2</v>
      </c>
      <c r="B11" s="243" t="s">
        <v>47</v>
      </c>
      <c r="C11" s="244"/>
      <c r="D11" s="244"/>
      <c r="E11" s="244"/>
      <c r="F11" s="244"/>
      <c r="G11" s="244"/>
      <c r="H11" s="244"/>
      <c r="I11" s="245"/>
    </row>
    <row r="12" spans="1:9" ht="12.75" customHeight="1" thickBot="1">
      <c r="A12" s="96" t="s">
        <v>3</v>
      </c>
      <c r="B12" s="243" t="s">
        <v>48</v>
      </c>
      <c r="C12" s="244"/>
      <c r="D12" s="244"/>
      <c r="E12" s="244"/>
      <c r="F12" s="244"/>
      <c r="G12" s="244"/>
      <c r="H12" s="244"/>
      <c r="I12" s="245"/>
    </row>
    <row r="13" spans="1:9" ht="24.75" customHeight="1" thickBot="1">
      <c r="A13" s="97" t="s">
        <v>19</v>
      </c>
      <c r="B13" s="276" t="s">
        <v>5</v>
      </c>
      <c r="C13" s="264"/>
      <c r="D13" s="264"/>
      <c r="E13" s="277"/>
      <c r="F13" s="269" t="s">
        <v>24</v>
      </c>
      <c r="G13" s="269"/>
      <c r="H13" s="268" t="s">
        <v>25</v>
      </c>
      <c r="I13" s="270"/>
    </row>
    <row r="14" spans="1:9" ht="42.75" customHeight="1" thickBot="1">
      <c r="A14" s="112">
        <v>1</v>
      </c>
      <c r="B14" s="311" t="s">
        <v>84</v>
      </c>
      <c r="C14" s="312"/>
      <c r="D14" s="312"/>
      <c r="E14" s="313"/>
      <c r="F14" s="381"/>
      <c r="G14" s="317"/>
      <c r="H14" s="318"/>
      <c r="I14" s="319"/>
    </row>
    <row r="15" spans="1:9" ht="49.5" customHeight="1" thickBot="1">
      <c r="A15" s="113">
        <v>2</v>
      </c>
      <c r="B15" s="322" t="s">
        <v>103</v>
      </c>
      <c r="C15" s="323"/>
      <c r="D15" s="323"/>
      <c r="E15" s="324"/>
      <c r="F15" s="379"/>
      <c r="G15" s="380"/>
      <c r="H15" s="338"/>
      <c r="I15" s="339"/>
    </row>
    <row r="16" spans="1:9" ht="30.75" customHeight="1" thickBot="1">
      <c r="A16" s="99" t="s">
        <v>6</v>
      </c>
      <c r="B16" s="293" t="s">
        <v>67</v>
      </c>
      <c r="C16" s="294"/>
      <c r="D16" s="294"/>
      <c r="E16" s="294"/>
      <c r="F16" s="294"/>
      <c r="G16" s="294"/>
      <c r="H16" s="294"/>
      <c r="I16" s="295"/>
    </row>
    <row r="17" spans="1:9" ht="12.75" customHeight="1" thickBot="1">
      <c r="A17" s="99" t="s">
        <v>23</v>
      </c>
      <c r="B17" s="268" t="s">
        <v>54</v>
      </c>
      <c r="C17" s="269"/>
      <c r="D17" s="269"/>
      <c r="E17" s="269"/>
      <c r="F17" s="269"/>
      <c r="G17" s="269"/>
      <c r="H17" s="269"/>
      <c r="I17" s="270"/>
    </row>
    <row r="18" spans="1:9" ht="13.5" thickBot="1">
      <c r="A18" s="100" t="s">
        <v>75</v>
      </c>
      <c r="B18" s="271"/>
      <c r="C18" s="272"/>
      <c r="D18" s="272"/>
      <c r="E18" s="272"/>
      <c r="F18" s="272"/>
      <c r="G18" s="272"/>
      <c r="H18" s="272"/>
      <c r="I18" s="273"/>
    </row>
    <row r="19" spans="1:9" ht="39" thickBot="1">
      <c r="A19" s="101"/>
      <c r="B19" s="102" t="s">
        <v>9</v>
      </c>
      <c r="C19" s="102" t="s">
        <v>10</v>
      </c>
      <c r="D19" s="102" t="s">
        <v>11</v>
      </c>
      <c r="E19" s="103" t="s">
        <v>15</v>
      </c>
      <c r="F19" s="276" t="s">
        <v>12</v>
      </c>
      <c r="G19" s="277"/>
      <c r="H19" s="274" t="s">
        <v>18</v>
      </c>
      <c r="I19" s="275"/>
    </row>
    <row r="20" spans="1:9" ht="18.75" customHeight="1">
      <c r="A20" s="104" t="s">
        <v>8</v>
      </c>
      <c r="B20" s="6">
        <v>1360000</v>
      </c>
      <c r="C20" s="140"/>
      <c r="D20" s="378"/>
      <c r="E20" s="378"/>
      <c r="F20" s="378"/>
      <c r="G20" s="378"/>
      <c r="H20" s="378">
        <f>SUM(B20:F20)</f>
        <v>1360000</v>
      </c>
      <c r="I20" s="378"/>
    </row>
    <row r="21" spans="1:9" ht="18.75" customHeight="1" thickBot="1">
      <c r="A21" s="106" t="s">
        <v>13</v>
      </c>
      <c r="B21" s="2"/>
      <c r="C21" s="2"/>
      <c r="D21" s="2"/>
      <c r="E21" s="2"/>
      <c r="F21" s="314" t="s">
        <v>22</v>
      </c>
      <c r="G21" s="314"/>
      <c r="H21" s="314">
        <f>SUM(B21:F21)</f>
        <v>0</v>
      </c>
      <c r="I21" s="314"/>
    </row>
    <row r="22" spans="1:9" ht="76.5">
      <c r="A22" s="268" t="s">
        <v>14</v>
      </c>
      <c r="B22" s="383"/>
      <c r="C22" s="384"/>
      <c r="D22" s="141" t="s">
        <v>20</v>
      </c>
      <c r="E22" s="236" t="s">
        <v>220</v>
      </c>
      <c r="F22" s="142" t="s">
        <v>4</v>
      </c>
      <c r="G22" s="143" t="s">
        <v>7</v>
      </c>
      <c r="H22" s="144" t="s">
        <v>25</v>
      </c>
      <c r="I22" s="144" t="s">
        <v>100</v>
      </c>
    </row>
    <row r="23" spans="1:9" ht="39" customHeight="1">
      <c r="A23" s="385" t="s">
        <v>91</v>
      </c>
      <c r="B23" s="385"/>
      <c r="C23" s="385"/>
      <c r="D23" s="82">
        <v>1</v>
      </c>
      <c r="E23" s="68">
        <v>1</v>
      </c>
      <c r="F23" s="68">
        <v>0.8</v>
      </c>
      <c r="G23" s="6">
        <v>1136218</v>
      </c>
      <c r="H23" s="68"/>
      <c r="I23" s="6"/>
    </row>
    <row r="24" spans="1:9" ht="39" customHeight="1">
      <c r="A24" s="385" t="s">
        <v>96</v>
      </c>
      <c r="B24" s="385"/>
      <c r="C24" s="385"/>
      <c r="D24" s="82">
        <v>1</v>
      </c>
      <c r="E24" s="68">
        <v>1</v>
      </c>
      <c r="F24" s="68">
        <v>0.2</v>
      </c>
      <c r="G24" s="6">
        <v>223782</v>
      </c>
      <c r="H24" s="68"/>
      <c r="I24" s="6"/>
    </row>
    <row r="25" spans="1:11" ht="24.75" customHeight="1">
      <c r="A25" s="382" t="s">
        <v>18</v>
      </c>
      <c r="B25" s="382"/>
      <c r="C25" s="382"/>
      <c r="D25" s="83"/>
      <c r="E25" s="83"/>
      <c r="F25" s="84">
        <f>SUM(F23:F24)</f>
        <v>1</v>
      </c>
      <c r="G25" s="85">
        <f>SUM(G23:G24)</f>
        <v>1360000</v>
      </c>
      <c r="H25" s="83"/>
      <c r="I25" s="120">
        <f>SUM(I23:I24)</f>
        <v>0</v>
      </c>
      <c r="K25" s="15"/>
    </row>
    <row r="26" spans="10:11" ht="12.75">
      <c r="J26" s="15"/>
      <c r="K26" s="15"/>
    </row>
    <row r="27" spans="6:11" ht="12.75">
      <c r="F27" s="35"/>
      <c r="G27" s="60"/>
      <c r="J27" s="15"/>
      <c r="K27" s="15"/>
    </row>
    <row r="28" spans="7:11" ht="12.75">
      <c r="G28" s="56"/>
      <c r="K28" s="15"/>
    </row>
    <row r="29" ht="12.75">
      <c r="G29" s="56"/>
    </row>
    <row r="30" ht="12.75">
      <c r="G30" s="57"/>
    </row>
    <row r="31" spans="6:7" ht="12.75">
      <c r="F31" s="15"/>
      <c r="G31" s="57"/>
    </row>
    <row r="32" spans="6:7" ht="12.75">
      <c r="F32" s="15"/>
      <c r="G32" s="34"/>
    </row>
    <row r="33" ht="12.75">
      <c r="G33" s="34"/>
    </row>
    <row r="34" ht="12.75">
      <c r="G34" s="34"/>
    </row>
    <row r="35" ht="12.75">
      <c r="G35" s="34"/>
    </row>
    <row r="36" ht="12.75">
      <c r="G36" s="34"/>
    </row>
  </sheetData>
  <sheetProtection/>
  <mergeCells count="34">
    <mergeCell ref="A25:C25"/>
    <mergeCell ref="F21:G21"/>
    <mergeCell ref="A22:C22"/>
    <mergeCell ref="A23:C23"/>
    <mergeCell ref="A24:C24"/>
    <mergeCell ref="A1:A5"/>
    <mergeCell ref="B1:E3"/>
    <mergeCell ref="F3:I3"/>
    <mergeCell ref="F5:I5"/>
    <mergeCell ref="F15:G15"/>
    <mergeCell ref="F14:G14"/>
    <mergeCell ref="H14:I14"/>
    <mergeCell ref="B10:I10"/>
    <mergeCell ref="B11:I11"/>
    <mergeCell ref="B12:I12"/>
    <mergeCell ref="A6:I6"/>
    <mergeCell ref="A7:I7"/>
    <mergeCell ref="F8:I8"/>
    <mergeCell ref="B9:I9"/>
    <mergeCell ref="A8:E8"/>
    <mergeCell ref="B16:I16"/>
    <mergeCell ref="H21:I21"/>
    <mergeCell ref="H19:I19"/>
    <mergeCell ref="F19:G19"/>
    <mergeCell ref="F13:G13"/>
    <mergeCell ref="B13:E13"/>
    <mergeCell ref="B14:E14"/>
    <mergeCell ref="B15:E15"/>
    <mergeCell ref="H13:I13"/>
    <mergeCell ref="H15:I15"/>
    <mergeCell ref="B17:I18"/>
    <mergeCell ref="H20:I20"/>
    <mergeCell ref="F20:G20"/>
    <mergeCell ref="D20:E20"/>
  </mergeCells>
  <printOptions horizontalCentered="1" verticalCentered="1"/>
  <pageMargins left="1.141732283464567" right="0.5905511811023623" top="0.42" bottom="0.67" header="0" footer="0"/>
  <pageSetup horizontalDpi="600" verticalDpi="600" orientation="landscape" scale="85" r:id="rId4"/>
  <drawing r:id="rId3"/>
  <legacyDrawing r:id="rId2"/>
</worksheet>
</file>

<file path=xl/worksheets/sheet8.xml><?xml version="1.0" encoding="utf-8"?>
<worksheet xmlns="http://schemas.openxmlformats.org/spreadsheetml/2006/main" xmlns:r="http://schemas.openxmlformats.org/officeDocument/2006/relationships">
  <dimension ref="A1:I23"/>
  <sheetViews>
    <sheetView zoomScalePageLayoutView="0" workbookViewId="0" topLeftCell="A11">
      <selection activeCell="H1" sqref="A1:I23"/>
    </sheetView>
  </sheetViews>
  <sheetFormatPr defaultColWidth="11.421875" defaultRowHeight="12.75"/>
  <cols>
    <col min="1" max="1" width="25.421875" style="0" customWidth="1"/>
    <col min="2" max="2" width="11.8515625" style="0" bestFit="1" customWidth="1"/>
    <col min="5" max="5" width="13.00390625" style="0" customWidth="1"/>
    <col min="6" max="7" width="12.57421875" style="0" customWidth="1"/>
    <col min="8" max="8" width="12.00390625" style="0"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49</v>
      </c>
      <c r="C10" s="244"/>
      <c r="D10" s="244"/>
      <c r="E10" s="244"/>
      <c r="F10" s="244"/>
      <c r="G10" s="244"/>
      <c r="H10" s="244"/>
      <c r="I10" s="245"/>
    </row>
    <row r="11" spans="1:9" ht="12.75" customHeight="1" thickBot="1">
      <c r="A11" s="95" t="s">
        <v>2</v>
      </c>
      <c r="B11" s="243" t="s">
        <v>50</v>
      </c>
      <c r="C11" s="244"/>
      <c r="D11" s="244"/>
      <c r="E11" s="244"/>
      <c r="F11" s="244"/>
      <c r="G11" s="244"/>
      <c r="H11" s="244"/>
      <c r="I11" s="245"/>
    </row>
    <row r="12" spans="1:9" ht="12.75" customHeight="1" thickBot="1">
      <c r="A12" s="96" t="s">
        <v>3</v>
      </c>
      <c r="B12" s="243" t="s">
        <v>51</v>
      </c>
      <c r="C12" s="244"/>
      <c r="D12" s="244"/>
      <c r="E12" s="244"/>
      <c r="F12" s="244"/>
      <c r="G12" s="244"/>
      <c r="H12" s="244"/>
      <c r="I12" s="245"/>
    </row>
    <row r="13" spans="1:9" ht="12.75" customHeight="1" thickBot="1">
      <c r="A13" s="97" t="s">
        <v>19</v>
      </c>
      <c r="B13" s="276" t="s">
        <v>5</v>
      </c>
      <c r="C13" s="264"/>
      <c r="D13" s="264"/>
      <c r="E13" s="277"/>
      <c r="F13" s="269" t="s">
        <v>24</v>
      </c>
      <c r="G13" s="269"/>
      <c r="H13" s="268" t="s">
        <v>25</v>
      </c>
      <c r="I13" s="270"/>
    </row>
    <row r="14" spans="1:9" ht="63" customHeight="1" thickBot="1">
      <c r="A14" s="112">
        <v>1</v>
      </c>
      <c r="B14" s="390" t="s">
        <v>53</v>
      </c>
      <c r="C14" s="391"/>
      <c r="D14" s="391"/>
      <c r="E14" s="392"/>
      <c r="F14" s="393"/>
      <c r="G14" s="380"/>
      <c r="H14" s="386"/>
      <c r="I14" s="387"/>
    </row>
    <row r="15" spans="1:9" ht="27.75" customHeight="1" thickBot="1">
      <c r="A15" s="99" t="s">
        <v>6</v>
      </c>
      <c r="B15" s="293" t="s">
        <v>67</v>
      </c>
      <c r="C15" s="294"/>
      <c r="D15" s="294"/>
      <c r="E15" s="294"/>
      <c r="F15" s="294"/>
      <c r="G15" s="294"/>
      <c r="H15" s="294"/>
      <c r="I15" s="295"/>
    </row>
    <row r="16" spans="1:9" ht="12.75" customHeight="1" thickBot="1">
      <c r="A16" s="99" t="s">
        <v>23</v>
      </c>
      <c r="B16" s="268" t="s">
        <v>54</v>
      </c>
      <c r="C16" s="269"/>
      <c r="D16" s="269"/>
      <c r="E16" s="269"/>
      <c r="F16" s="269"/>
      <c r="G16" s="269"/>
      <c r="H16" s="269"/>
      <c r="I16" s="270"/>
    </row>
    <row r="17" spans="1:9" ht="13.5" thickBot="1">
      <c r="A17" s="100" t="s">
        <v>76</v>
      </c>
      <c r="B17" s="271"/>
      <c r="C17" s="272"/>
      <c r="D17" s="272"/>
      <c r="E17" s="272"/>
      <c r="F17" s="272"/>
      <c r="G17" s="272"/>
      <c r="H17" s="272"/>
      <c r="I17" s="273"/>
    </row>
    <row r="18" spans="1:9" ht="39" thickBot="1">
      <c r="A18" s="101"/>
      <c r="B18" s="102" t="s">
        <v>9</v>
      </c>
      <c r="C18" s="102" t="s">
        <v>10</v>
      </c>
      <c r="D18" s="102" t="s">
        <v>11</v>
      </c>
      <c r="E18" s="103" t="s">
        <v>15</v>
      </c>
      <c r="F18" s="276" t="s">
        <v>12</v>
      </c>
      <c r="G18" s="277"/>
      <c r="H18" s="274" t="s">
        <v>18</v>
      </c>
      <c r="I18" s="275"/>
    </row>
    <row r="19" spans="1:9" ht="21.75" customHeight="1">
      <c r="A19" s="104" t="s">
        <v>8</v>
      </c>
      <c r="B19" s="127">
        <v>0</v>
      </c>
      <c r="C19" s="140">
        <v>15000000</v>
      </c>
      <c r="D19" s="140"/>
      <c r="E19" s="140"/>
      <c r="F19" s="145"/>
      <c r="G19" s="146"/>
      <c r="H19" s="388">
        <f>+B19+C19+D19+E19+F19</f>
        <v>15000000</v>
      </c>
      <c r="I19" s="389"/>
    </row>
    <row r="20" spans="1:9" ht="20.25" customHeight="1" thickBot="1">
      <c r="A20" s="106" t="s">
        <v>13</v>
      </c>
      <c r="B20" s="107"/>
      <c r="C20" s="107"/>
      <c r="D20" s="107"/>
      <c r="E20" s="107"/>
      <c r="F20" s="372" t="s">
        <v>22</v>
      </c>
      <c r="G20" s="373"/>
      <c r="H20" s="253"/>
      <c r="I20" s="254"/>
    </row>
    <row r="21" spans="1:9" ht="77.25" thickBot="1">
      <c r="A21" s="268" t="s">
        <v>14</v>
      </c>
      <c r="B21" s="269"/>
      <c r="C21" s="270"/>
      <c r="D21" s="130" t="s">
        <v>20</v>
      </c>
      <c r="E21" s="236" t="s">
        <v>222</v>
      </c>
      <c r="F21" s="116" t="s">
        <v>4</v>
      </c>
      <c r="G21" s="147" t="s">
        <v>7</v>
      </c>
      <c r="H21" s="138" t="s">
        <v>25</v>
      </c>
      <c r="I21" s="138" t="s">
        <v>100</v>
      </c>
    </row>
    <row r="22" spans="1:9" ht="54" customHeight="1">
      <c r="A22" s="394" t="s">
        <v>52</v>
      </c>
      <c r="B22" s="395"/>
      <c r="C22" s="395"/>
      <c r="D22" s="80">
        <v>1</v>
      </c>
      <c r="E22" s="7">
        <v>1</v>
      </c>
      <c r="F22" s="7">
        <v>1</v>
      </c>
      <c r="G22" s="6">
        <v>15000</v>
      </c>
      <c r="H22" s="7"/>
      <c r="I22" s="79"/>
    </row>
    <row r="23" spans="1:9" ht="30.75" customHeight="1">
      <c r="A23" s="382" t="s">
        <v>18</v>
      </c>
      <c r="B23" s="382"/>
      <c r="C23" s="382"/>
      <c r="D23" s="83"/>
      <c r="E23" s="83"/>
      <c r="F23" s="163">
        <f>SUM(F22:F22)</f>
        <v>1</v>
      </c>
      <c r="G23" s="85">
        <f>SUM(G22:G22)</f>
        <v>15000</v>
      </c>
      <c r="H23" s="86"/>
      <c r="I23" s="79"/>
    </row>
  </sheetData>
  <sheetProtection/>
  <mergeCells count="28">
    <mergeCell ref="B10:I10"/>
    <mergeCell ref="B11:I11"/>
    <mergeCell ref="B12:I12"/>
    <mergeCell ref="A1:A5"/>
    <mergeCell ref="B1:E3"/>
    <mergeCell ref="A8:E8"/>
    <mergeCell ref="F3:I3"/>
    <mergeCell ref="F5:I5"/>
    <mergeCell ref="A6:I6"/>
    <mergeCell ref="A7:I7"/>
    <mergeCell ref="F8:I8"/>
    <mergeCell ref="B9:I9"/>
    <mergeCell ref="H14:I14"/>
    <mergeCell ref="B15:I15"/>
    <mergeCell ref="H19:I19"/>
    <mergeCell ref="A23:C23"/>
    <mergeCell ref="B13:E13"/>
    <mergeCell ref="F13:G13"/>
    <mergeCell ref="F18:G18"/>
    <mergeCell ref="B14:E14"/>
    <mergeCell ref="F14:G14"/>
    <mergeCell ref="A22:C22"/>
    <mergeCell ref="F20:G20"/>
    <mergeCell ref="A21:C21"/>
    <mergeCell ref="H20:I20"/>
    <mergeCell ref="B16:I17"/>
    <mergeCell ref="H18:I18"/>
    <mergeCell ref="H13:I13"/>
  </mergeCells>
  <printOptions horizontalCentered="1" verticalCentered="1"/>
  <pageMargins left="0.5511811023622047" right="0.5905511811023623" top="0.7874015748031497" bottom="0.7874015748031497" header="0" footer="0"/>
  <pageSetup horizontalDpi="600" verticalDpi="600" orientation="landscape" scale="85" r:id="rId4"/>
  <drawing r:id="rId3"/>
  <legacyDrawing r:id="rId2"/>
</worksheet>
</file>

<file path=xl/worksheets/sheet9.xml><?xml version="1.0" encoding="utf-8"?>
<worksheet xmlns="http://schemas.openxmlformats.org/spreadsheetml/2006/main" xmlns:r="http://schemas.openxmlformats.org/officeDocument/2006/relationships">
  <dimension ref="A1:N31"/>
  <sheetViews>
    <sheetView zoomScalePageLayoutView="0" workbookViewId="0" topLeftCell="A13">
      <selection activeCell="I1" sqref="A1:I24"/>
    </sheetView>
  </sheetViews>
  <sheetFormatPr defaultColWidth="11.421875" defaultRowHeight="12.75"/>
  <cols>
    <col min="1" max="1" width="25.421875" style="0" customWidth="1"/>
    <col min="2" max="2" width="11.8515625" style="0" bestFit="1" customWidth="1"/>
    <col min="5" max="5" width="14.28125" style="0" customWidth="1"/>
    <col min="6" max="6" width="12.8515625" style="0" customWidth="1"/>
    <col min="7" max="7" width="14.8515625" style="0" customWidth="1"/>
    <col min="9" max="9" width="14.7109375" style="0" bestFit="1" customWidth="1"/>
    <col min="12" max="12" width="14.7109375" style="0" bestFit="1" customWidth="1"/>
    <col min="14" max="14" width="14.7109375" style="0" bestFit="1" customWidth="1"/>
  </cols>
  <sheetData>
    <row r="1" spans="1:9" ht="14.25" customHeight="1">
      <c r="A1" s="239"/>
      <c r="B1" s="246" t="s">
        <v>27</v>
      </c>
      <c r="C1" s="246"/>
      <c r="D1" s="246"/>
      <c r="E1" s="246"/>
      <c r="F1" s="61"/>
      <c r="G1" s="61"/>
      <c r="H1" s="61"/>
      <c r="I1" s="61" t="s">
        <v>97</v>
      </c>
    </row>
    <row r="2" spans="1:9" ht="12.75" customHeight="1">
      <c r="A2" s="239"/>
      <c r="B2" s="246"/>
      <c r="C2" s="246"/>
      <c r="D2" s="246"/>
      <c r="E2" s="246"/>
      <c r="F2" s="1"/>
      <c r="G2" s="1"/>
      <c r="H2" s="1"/>
      <c r="I2" s="1"/>
    </row>
    <row r="3" spans="1:9" ht="14.25">
      <c r="A3" s="239"/>
      <c r="B3" s="246"/>
      <c r="C3" s="246"/>
      <c r="D3" s="246"/>
      <c r="E3" s="246"/>
      <c r="F3" s="240" t="s">
        <v>218</v>
      </c>
      <c r="G3" s="241"/>
      <c r="H3" s="241"/>
      <c r="I3" s="241"/>
    </row>
    <row r="4" spans="1:9" ht="12.75">
      <c r="A4" s="239"/>
      <c r="B4" s="1"/>
      <c r="C4" s="1"/>
      <c r="D4" s="1"/>
      <c r="E4" s="1"/>
      <c r="F4" s="1"/>
      <c r="G4" s="1"/>
      <c r="H4" s="1"/>
      <c r="I4" s="1"/>
    </row>
    <row r="5" spans="1:9" ht="13.5" thickBot="1">
      <c r="A5" s="239"/>
      <c r="B5" s="1"/>
      <c r="C5" s="1"/>
      <c r="D5" s="1"/>
      <c r="E5" s="1"/>
      <c r="F5" s="242" t="s">
        <v>21</v>
      </c>
      <c r="G5" s="242"/>
      <c r="H5" s="242"/>
      <c r="I5" s="242"/>
    </row>
    <row r="6" spans="1:9" ht="15" customHeight="1">
      <c r="A6" s="247" t="s">
        <v>16</v>
      </c>
      <c r="B6" s="248"/>
      <c r="C6" s="248"/>
      <c r="D6" s="248"/>
      <c r="E6" s="248"/>
      <c r="F6" s="248"/>
      <c r="G6" s="248"/>
      <c r="H6" s="248"/>
      <c r="I6" s="249"/>
    </row>
    <row r="7" spans="1:9" ht="15" customHeight="1" thickBot="1">
      <c r="A7" s="250" t="s">
        <v>26</v>
      </c>
      <c r="B7" s="251"/>
      <c r="C7" s="251"/>
      <c r="D7" s="251"/>
      <c r="E7" s="251"/>
      <c r="F7" s="251"/>
      <c r="G7" s="251"/>
      <c r="H7" s="251"/>
      <c r="I7" s="252"/>
    </row>
    <row r="8" spans="1:9" ht="15.75" customHeight="1" thickBot="1">
      <c r="A8" s="258" t="s">
        <v>221</v>
      </c>
      <c r="B8" s="259"/>
      <c r="C8" s="259"/>
      <c r="D8" s="259"/>
      <c r="E8" s="260"/>
      <c r="F8" s="258" t="s">
        <v>94</v>
      </c>
      <c r="G8" s="259"/>
      <c r="H8" s="259"/>
      <c r="I8" s="260"/>
    </row>
    <row r="9" spans="1:9" ht="13.5" thickBot="1">
      <c r="A9" s="95" t="s">
        <v>0</v>
      </c>
      <c r="B9" s="261" t="s">
        <v>28</v>
      </c>
      <c r="C9" s="262"/>
      <c r="D9" s="262"/>
      <c r="E9" s="262"/>
      <c r="F9" s="262"/>
      <c r="G9" s="262"/>
      <c r="H9" s="262"/>
      <c r="I9" s="263"/>
    </row>
    <row r="10" spans="1:9" ht="12.75" customHeight="1" thickBot="1">
      <c r="A10" s="95" t="s">
        <v>1</v>
      </c>
      <c r="B10" s="243" t="s">
        <v>68</v>
      </c>
      <c r="C10" s="244"/>
      <c r="D10" s="244"/>
      <c r="E10" s="244"/>
      <c r="F10" s="244"/>
      <c r="G10" s="244"/>
      <c r="H10" s="244"/>
      <c r="I10" s="245"/>
    </row>
    <row r="11" spans="1:9" ht="12.75" customHeight="1" thickBot="1">
      <c r="A11" s="95" t="s">
        <v>2</v>
      </c>
      <c r="B11" s="243" t="s">
        <v>65</v>
      </c>
      <c r="C11" s="244"/>
      <c r="D11" s="244"/>
      <c r="E11" s="244"/>
      <c r="F11" s="244"/>
      <c r="G11" s="244"/>
      <c r="H11" s="244"/>
      <c r="I11" s="245"/>
    </row>
    <row r="12" spans="1:9" ht="12.75" customHeight="1" thickBot="1">
      <c r="A12" s="96" t="s">
        <v>3</v>
      </c>
      <c r="B12" s="243" t="s">
        <v>66</v>
      </c>
      <c r="C12" s="244"/>
      <c r="D12" s="244"/>
      <c r="E12" s="244"/>
      <c r="F12" s="244"/>
      <c r="G12" s="244"/>
      <c r="H12" s="244"/>
      <c r="I12" s="245"/>
    </row>
    <row r="13" spans="1:9" ht="12.75" customHeight="1" thickBot="1">
      <c r="A13" s="97" t="s">
        <v>19</v>
      </c>
      <c r="B13" s="276" t="s">
        <v>5</v>
      </c>
      <c r="C13" s="264"/>
      <c r="D13" s="264"/>
      <c r="E13" s="277"/>
      <c r="F13" s="269" t="s">
        <v>24</v>
      </c>
      <c r="G13" s="269"/>
      <c r="H13" s="268" t="s">
        <v>25</v>
      </c>
      <c r="I13" s="270"/>
    </row>
    <row r="14" spans="1:9" ht="34.5" customHeight="1">
      <c r="A14" s="10">
        <v>1</v>
      </c>
      <c r="B14" s="290" t="s">
        <v>69</v>
      </c>
      <c r="C14" s="290"/>
      <c r="D14" s="290"/>
      <c r="E14" s="290"/>
      <c r="F14" s="290"/>
      <c r="G14" s="290"/>
      <c r="H14" s="290"/>
      <c r="I14" s="290"/>
    </row>
    <row r="15" spans="1:9" ht="37.5" customHeight="1" thickBot="1">
      <c r="A15" s="10">
        <v>2</v>
      </c>
      <c r="B15" s="290" t="s">
        <v>70</v>
      </c>
      <c r="C15" s="290"/>
      <c r="D15" s="290"/>
      <c r="E15" s="290"/>
      <c r="F15" s="290"/>
      <c r="G15" s="290"/>
      <c r="H15" s="290"/>
      <c r="I15" s="290"/>
    </row>
    <row r="16" spans="1:9" ht="27.75" customHeight="1" thickBot="1">
      <c r="A16" s="99" t="s">
        <v>6</v>
      </c>
      <c r="B16" s="293" t="s">
        <v>67</v>
      </c>
      <c r="C16" s="294"/>
      <c r="D16" s="294"/>
      <c r="E16" s="294"/>
      <c r="F16" s="294"/>
      <c r="G16" s="294"/>
      <c r="H16" s="294"/>
      <c r="I16" s="295"/>
    </row>
    <row r="17" spans="1:9" ht="12.75" customHeight="1" thickBot="1">
      <c r="A17" s="99" t="s">
        <v>23</v>
      </c>
      <c r="B17" s="268" t="s">
        <v>54</v>
      </c>
      <c r="C17" s="269"/>
      <c r="D17" s="269"/>
      <c r="E17" s="269"/>
      <c r="F17" s="269"/>
      <c r="G17" s="269"/>
      <c r="H17" s="269"/>
      <c r="I17" s="270"/>
    </row>
    <row r="18" spans="1:9" ht="13.5" thickBot="1">
      <c r="A18" s="100">
        <v>910006</v>
      </c>
      <c r="B18" s="271"/>
      <c r="C18" s="272"/>
      <c r="D18" s="272"/>
      <c r="E18" s="272"/>
      <c r="F18" s="272"/>
      <c r="G18" s="272"/>
      <c r="H18" s="272"/>
      <c r="I18" s="273"/>
    </row>
    <row r="19" spans="1:9" ht="31.5" customHeight="1" thickBot="1">
      <c r="A19" s="148" t="s">
        <v>77</v>
      </c>
      <c r="B19" s="149" t="s">
        <v>9</v>
      </c>
      <c r="C19" s="115" t="s">
        <v>10</v>
      </c>
      <c r="D19" s="102" t="s">
        <v>11</v>
      </c>
      <c r="E19" s="103" t="s">
        <v>15</v>
      </c>
      <c r="F19" s="276" t="s">
        <v>12</v>
      </c>
      <c r="G19" s="277"/>
      <c r="H19" s="274" t="s">
        <v>18</v>
      </c>
      <c r="I19" s="275"/>
    </row>
    <row r="20" spans="1:14" ht="15.75" customHeight="1">
      <c r="A20" s="104" t="s">
        <v>8</v>
      </c>
      <c r="B20" s="6"/>
      <c r="C20" s="6">
        <v>50000</v>
      </c>
      <c r="D20" s="140"/>
      <c r="E20" s="140"/>
      <c r="F20" s="145"/>
      <c r="G20" s="146"/>
      <c r="H20" s="388">
        <f>SUM(B20:G20)</f>
        <v>50000</v>
      </c>
      <c r="I20" s="389"/>
      <c r="L20" s="4"/>
      <c r="M20" s="164"/>
      <c r="N20" s="4"/>
    </row>
    <row r="21" spans="1:14" ht="19.5" customHeight="1" thickBot="1">
      <c r="A21" s="106" t="s">
        <v>13</v>
      </c>
      <c r="B21" s="107"/>
      <c r="C21" s="107"/>
      <c r="D21" s="107"/>
      <c r="E21" s="107"/>
      <c r="F21" s="372" t="s">
        <v>22</v>
      </c>
      <c r="G21" s="373"/>
      <c r="H21" s="253"/>
      <c r="I21" s="254"/>
      <c r="L21" s="4"/>
      <c r="N21" s="4"/>
    </row>
    <row r="22" spans="1:14" ht="76.5">
      <c r="A22" s="268" t="s">
        <v>14</v>
      </c>
      <c r="B22" s="269"/>
      <c r="C22" s="270"/>
      <c r="D22" s="130" t="s">
        <v>20</v>
      </c>
      <c r="E22" s="236" t="s">
        <v>220</v>
      </c>
      <c r="F22" s="116" t="s">
        <v>4</v>
      </c>
      <c r="G22" s="131" t="s">
        <v>7</v>
      </c>
      <c r="H22" s="138" t="s">
        <v>25</v>
      </c>
      <c r="I22" s="138" t="s">
        <v>100</v>
      </c>
      <c r="L22" s="4"/>
      <c r="N22" s="4"/>
    </row>
    <row r="23" spans="1:14" ht="43.5" customHeight="1">
      <c r="A23" s="396" t="s">
        <v>104</v>
      </c>
      <c r="B23" s="396"/>
      <c r="C23" s="396"/>
      <c r="D23" s="87" t="s">
        <v>64</v>
      </c>
      <c r="E23" s="68">
        <v>1</v>
      </c>
      <c r="F23" s="68">
        <v>1</v>
      </c>
      <c r="G23" s="6">
        <v>50000</v>
      </c>
      <c r="H23" s="14"/>
      <c r="I23" s="6"/>
      <c r="N23" s="4"/>
    </row>
    <row r="24" spans="1:14" ht="30.75" customHeight="1">
      <c r="A24" s="382" t="s">
        <v>18</v>
      </c>
      <c r="B24" s="382"/>
      <c r="C24" s="382"/>
      <c r="D24" s="83"/>
      <c r="E24" s="83"/>
      <c r="F24" s="84">
        <v>1</v>
      </c>
      <c r="G24" s="85">
        <f>SUM(G23:G23)</f>
        <v>50000</v>
      </c>
      <c r="H24" s="86"/>
      <c r="I24" s="85">
        <f>SUM(I23)</f>
        <v>0</v>
      </c>
      <c r="N24" s="4"/>
    </row>
    <row r="26" ht="12.75">
      <c r="I26" s="4"/>
    </row>
    <row r="27" ht="12.75">
      <c r="I27" s="4"/>
    </row>
    <row r="28" ht="12.75">
      <c r="I28" s="4">
        <f>+I27-I26</f>
        <v>0</v>
      </c>
    </row>
    <row r="29" ht="12.75">
      <c r="I29" s="4"/>
    </row>
    <row r="31" ht="12.75">
      <c r="I31" s="4"/>
    </row>
  </sheetData>
  <sheetProtection/>
  <mergeCells count="31">
    <mergeCell ref="B9:I9"/>
    <mergeCell ref="F15:G15"/>
    <mergeCell ref="A1:A5"/>
    <mergeCell ref="B1:E3"/>
    <mergeCell ref="A8:E8"/>
    <mergeCell ref="B10:I10"/>
    <mergeCell ref="F3:I3"/>
    <mergeCell ref="F5:I5"/>
    <mergeCell ref="A6:I6"/>
    <mergeCell ref="H13:I13"/>
    <mergeCell ref="F13:G13"/>
    <mergeCell ref="A7:I7"/>
    <mergeCell ref="F8:I8"/>
    <mergeCell ref="B11:I11"/>
    <mergeCell ref="B12:I12"/>
    <mergeCell ref="H20:I20"/>
    <mergeCell ref="H21:I21"/>
    <mergeCell ref="B15:E15"/>
    <mergeCell ref="B13:E13"/>
    <mergeCell ref="H14:I14"/>
    <mergeCell ref="H15:I15"/>
    <mergeCell ref="B14:E14"/>
    <mergeCell ref="F14:G14"/>
    <mergeCell ref="B16:I16"/>
    <mergeCell ref="B17:I18"/>
    <mergeCell ref="H19:I19"/>
    <mergeCell ref="A24:C24"/>
    <mergeCell ref="F19:G19"/>
    <mergeCell ref="A22:C22"/>
    <mergeCell ref="A23:C23"/>
    <mergeCell ref="F21:G21"/>
  </mergeCells>
  <printOptions horizontalCentered="1" verticalCentered="1"/>
  <pageMargins left="0.7086614173228347" right="0.7086614173228347" top="0.5511811023622047" bottom="0.7480314960629921" header="0.31496062992125984" footer="0.31496062992125984"/>
  <pageSetup horizontalDpi="600" verticalDpi="600" orientation="landscape"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colivella</dc:creator>
  <cp:keywords/>
  <dc:description/>
  <cp:lastModifiedBy>Mayra Leguizamon</cp:lastModifiedBy>
  <cp:lastPrinted>2011-09-14T14:59:53Z</cp:lastPrinted>
  <dcterms:created xsi:type="dcterms:W3CDTF">2008-06-09T18:56:06Z</dcterms:created>
  <dcterms:modified xsi:type="dcterms:W3CDTF">2013-09-02T20:15:36Z</dcterms:modified>
  <cp:category/>
  <cp:version/>
  <cp:contentType/>
  <cp:contentStatus/>
</cp:coreProperties>
</file>