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400" windowHeight="7110" tabRatio="782" firstSheet="12" activeTab="17"/>
  </bookViews>
  <sheets>
    <sheet name="MUJER" sheetId="1" r:id="rId1"/>
    <sheet name="DESPLAZADOS" sheetId="2" r:id="rId2"/>
    <sheet name="POBREZA EXTREMA" sheetId="3" r:id="rId3"/>
    <sheet name="ADULTO MAYOR" sheetId="4" r:id="rId4"/>
    <sheet name="ADOLESCENTES" sheetId="5" r:id="rId5"/>
    <sheet name="INFANCIA " sheetId="6" r:id="rId6"/>
    <sheet name="PRIMERA INFANCIA" sheetId="7" r:id="rId7"/>
    <sheet name="APOYO AL DISCAPACITADO" sheetId="8" r:id="rId8"/>
    <sheet name="MEJORAMIENTO INFRAESTRUCTURA ED" sheetId="9" r:id="rId9"/>
    <sheet name="FOMENTO DE EDUCACION SUPERIOR" sheetId="10" r:id="rId10"/>
    <sheet name="APOYO A LA MOVILIDAD  Y ACCESIB" sheetId="11" r:id="rId11"/>
    <sheet name="FORMACION CON CALIDAD EDUCATIVA" sheetId="12" r:id="rId12"/>
    <sheet name="VIGILANCIA Y CONTROL" sheetId="13" r:id="rId13"/>
    <sheet name="SALUD PUBLICA" sheetId="14" r:id="rId14"/>
    <sheet name="ASEGURAMIENTO UNIVERSAL" sheetId="15" r:id="rId15"/>
    <sheet name="DEPORTE" sheetId="16" r:id="rId16"/>
    <sheet name="COMISARIA DE FAMILIA" sheetId="17" r:id="rId17"/>
    <sheet name="PLANEACION Y DESARROLLO" sheetId="18" r:id="rId18"/>
  </sheets>
  <definedNames/>
  <calcPr fullCalcOnLoad="1"/>
</workbook>
</file>

<file path=xl/comments1.xml><?xml version="1.0" encoding="utf-8"?>
<comments xmlns="http://schemas.openxmlformats.org/spreadsheetml/2006/main">
  <authors>
    <author>dcherrera</author>
    <author>Diana</author>
  </authors>
  <commentList>
    <comment ref="B5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5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0.xml><?xml version="1.0" encoding="utf-8"?>
<comments xmlns="http://schemas.openxmlformats.org/spreadsheetml/2006/main">
  <authors>
    <author>Diana</author>
    <author>dcherrera</author>
  </authors>
  <commentList>
    <comment ref="AG5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5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</commentList>
</comments>
</file>

<file path=xl/comments11.xml><?xml version="1.0" encoding="utf-8"?>
<comments xmlns="http://schemas.openxmlformats.org/spreadsheetml/2006/main">
  <authors>
    <author>Diana</author>
    <author>dcherrera</author>
  </authors>
  <commentList>
    <comment ref="AG5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5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</commentList>
</comments>
</file>

<file path=xl/comments12.xml><?xml version="1.0" encoding="utf-8"?>
<comments xmlns="http://schemas.openxmlformats.org/spreadsheetml/2006/main">
  <authors>
    <author>Diana</author>
    <author>dcherrera</author>
  </authors>
  <commentList>
    <comment ref="AG5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5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</commentList>
</comments>
</file>

<file path=xl/comments13.xml><?xml version="1.0" encoding="utf-8"?>
<comments xmlns="http://schemas.openxmlformats.org/spreadsheetml/2006/main">
  <authors>
    <author>Diana</author>
    <author>dcherrera</author>
  </authors>
  <commentList>
    <comment ref="AG5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5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</commentList>
</comments>
</file>

<file path=xl/comments14.xml><?xml version="1.0" encoding="utf-8"?>
<comments xmlns="http://schemas.openxmlformats.org/spreadsheetml/2006/main">
  <authors>
    <author>Diana</author>
    <author>dcherrera</author>
  </authors>
  <commentList>
    <comment ref="AG6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6" authorId="1">
      <text>
        <r>
          <rPr>
            <b/>
            <sz val="8"/>
            <rFont val="Tahoma"/>
            <family val="2"/>
          </rPr>
          <t xml:space="preserve">JEFE DE LA ENTIDAD </t>
        </r>
      </text>
    </comment>
  </commentList>
</comments>
</file>

<file path=xl/comments15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6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69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9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9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50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50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50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7.xml><?xml version="1.0" encoding="utf-8"?>
<comments xmlns="http://schemas.openxmlformats.org/spreadsheetml/2006/main">
  <authors>
    <author>dcherrera</author>
    <author>Diana</author>
  </authors>
  <commentList>
    <comment ref="B5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5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40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0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0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68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8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8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89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89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89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8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5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5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5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5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5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6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7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7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7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90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90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90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2.xml><?xml version="1.0" encoding="utf-8"?>
<comments xmlns="http://schemas.openxmlformats.org/spreadsheetml/2006/main">
  <authors>
    <author>dcherrera</author>
    <author>Diana</author>
  </authors>
  <commentList>
    <comment ref="B5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5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3.xml><?xml version="1.0" encoding="utf-8"?>
<comments xmlns="http://schemas.openxmlformats.org/spreadsheetml/2006/main">
  <authors>
    <author>dcherrera</author>
    <author>Diana</author>
  </authors>
  <commentList>
    <comment ref="B5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5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4.xml><?xml version="1.0" encoding="utf-8"?>
<comments xmlns="http://schemas.openxmlformats.org/spreadsheetml/2006/main">
  <authors>
    <author>dcherrera</author>
    <author>Diana</author>
  </authors>
  <commentList>
    <comment ref="B5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5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5.xml><?xml version="1.0" encoding="utf-8"?>
<comments xmlns="http://schemas.openxmlformats.org/spreadsheetml/2006/main">
  <authors>
    <author>dcherrera</author>
    <author>Diana</author>
  </authors>
  <commentList>
    <comment ref="B5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5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6.xml><?xml version="1.0" encoding="utf-8"?>
<comments xmlns="http://schemas.openxmlformats.org/spreadsheetml/2006/main">
  <authors>
    <author>dcherrera</author>
    <author>Diana</author>
  </authors>
  <commentList>
    <comment ref="B5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5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7.xml><?xml version="1.0" encoding="utf-8"?>
<comments xmlns="http://schemas.openxmlformats.org/spreadsheetml/2006/main">
  <authors>
    <author>dcherrera</author>
    <author>Diana</author>
  </authors>
  <commentList>
    <comment ref="B5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5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8.xml><?xml version="1.0" encoding="utf-8"?>
<comments xmlns="http://schemas.openxmlformats.org/spreadsheetml/2006/main">
  <authors>
    <author>dcherrera</author>
    <author>Diana</author>
  </authors>
  <commentList>
    <comment ref="B5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5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9.xml><?xml version="1.0" encoding="utf-8"?>
<comments xmlns="http://schemas.openxmlformats.org/spreadsheetml/2006/main">
  <authors>
    <author>dcherrera</author>
    <author>Diana</author>
  </authors>
  <commentList>
    <comment ref="B5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5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<sst xmlns="http://schemas.openxmlformats.org/spreadsheetml/2006/main" count="2950" uniqueCount="850">
  <si>
    <t>RECURSOS FINANCIEROS (MILES DE PESOS )</t>
  </si>
  <si>
    <t>GERENCIA</t>
  </si>
  <si>
    <t xml:space="preserve">META DE RESULTADO </t>
  </si>
  <si>
    <t xml:space="preserve">INDICADOR </t>
  </si>
  <si>
    <t>META  CUATRIENIO</t>
  </si>
  <si>
    <t>DPTO</t>
  </si>
  <si>
    <t>REGALIAS</t>
  </si>
  <si>
    <t>CREDITO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</si>
  <si>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</si>
  <si>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</si>
  <si>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</si>
  <si>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</si>
  <si>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</si>
  <si>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>PROYECTO</t>
  </si>
  <si>
    <t xml:space="preserve">ACTIVIDADES </t>
  </si>
  <si>
    <t>META DE PRODUCTO 1</t>
  </si>
  <si>
    <t xml:space="preserve">LINEA BASE </t>
  </si>
  <si>
    <t>META  VIGENCIA(201   xxxxxx)</t>
  </si>
  <si>
    <t>META  ALCANZADA 1ª SEMESTRE</t>
  </si>
  <si>
    <t>META  ALCANZADA 2ª SEMESTRE</t>
  </si>
  <si>
    <t>RESPONSABLE DIRECTO</t>
  </si>
  <si>
    <t>programado</t>
  </si>
  <si>
    <t xml:space="preserve">ejecutado </t>
  </si>
  <si>
    <t>ejecutado</t>
  </si>
  <si>
    <t xml:space="preserve">UNIDAD DE MEDIDA </t>
  </si>
  <si>
    <t xml:space="preserve">Ejecutado 1º Semestre </t>
  </si>
  <si>
    <t>Ejecutado 2º  Semestre</t>
  </si>
  <si>
    <t>UNIDAD DE MEDIDA</t>
  </si>
  <si>
    <t>CODIGO REGISTRO PROYECTO</t>
  </si>
  <si>
    <t>INDICADOR</t>
  </si>
  <si>
    <t>RECURSO PROPIO</t>
  </si>
  <si>
    <t>SGP ESPECIFICO</t>
  </si>
  <si>
    <t>SGP LIBRE DESTINACION</t>
  </si>
  <si>
    <t>NACION</t>
  </si>
  <si>
    <t>OBSERVACIONES</t>
  </si>
  <si>
    <t>EJE:  DIMENSION - DESARROLLO INTEGRAL COMPROMETIDO CON EL SER HUMANO</t>
  </si>
  <si>
    <t>OFICINA DE DESARROLLO SOCIAL</t>
  </si>
  <si>
    <t>Dar cubrimiento al 100% de la población con algún tipo de régimen sea contributivo o subsidiado</t>
  </si>
  <si>
    <t>% DE POBLACIN ASEGURADA</t>
  </si>
  <si>
    <t>75% del nivel de cubrimiento de los habitantes del municipio (10.233)</t>
  </si>
  <si>
    <r>
      <t>OBJETIVOS</t>
    </r>
    <r>
      <rPr>
        <sz val="9"/>
        <rFont val="Arial"/>
        <family val="2"/>
      </rPr>
      <t>:   Mejorar la asignación de recursos para aumentar la capacidad de gestión territorial y lograr cumplimiento de las obligaciones contractuales por parte de las Instituciones Prestadoras de Servicios de Salud.</t>
    </r>
  </si>
  <si>
    <t>201225322M00252101</t>
  </si>
  <si>
    <t xml:space="preserve">REALIZAR 2 CAMPAÑAS ANUALES PARA LA PROMOCIÓN A LA AFILIACIÓN AL SGSSS Y VIGILANCIA DEL RÉGIMEN </t>
  </si>
  <si>
    <t>Numero de Campañas realizadas</t>
  </si>
  <si>
    <t>LOGRAR EN LOS DOS PRIMEROS AÑOS LA INCLUSIÓN DEL 95% DE LA POBLACIÓN AL NUEVO SISTEMA DE INFORMACIÓN DEL SISBEN</t>
  </si>
  <si>
    <t>% DE POBLACION INCLUIDA</t>
  </si>
  <si>
    <t>IMPLEMENTAR UN PROGRAMA ANUAL DE VIGILANCIA Y CONTROL AL ASEGURAMIENTO</t>
  </si>
  <si>
    <t xml:space="preserve">REALIZAR EN EL PRIMER AÑO  LA ACTUALIZACIÓN Y DEPURACIÓN DE LA BASE DE DATOS DEL SISTEMA DE INFORMACIÓN </t>
  </si>
  <si>
    <t>REALIZAR LA EXPEDICIÓN DEL ACTO ADMINISTRATIVO DE COMPROMISO DE RECURSOS DE ASEGURAMIENTO  EN EL PRIMER MES DE CADA AÑO</t>
  </si>
  <si>
    <t>MEJORAR EL RECURSO TECNOLÓGICO, CONTROL Y EL ACCESO AL SISTEMA DE INFORMACIÓN PARA LA ADMINISTRACIÓN DEL ASEGURAMIENTO EN EL SEGUNDO AÑO</t>
  </si>
  <si>
    <t>JORNADAS CON PROMOTORAS DE SALUD PARA LA SOCIALIZACION Y DIVULGACION RESPECTO A LA AFILIACION DE SGSSS</t>
  </si>
  <si>
    <t>LAS EPS REALIZARON JORNADAS DE DIVULGACION A TRAVES DE MEDIOS DE COMUNICACIÓN</t>
  </si>
  <si>
    <t>LAS EPS REALIZARON DEMANDA INDUCIDA A TRAVÈS DE LA ESTRATEGIA PUESTA A PUERTA</t>
  </si>
  <si>
    <t>ENCUESTA CASA A CASA</t>
  </si>
  <si>
    <t>PUBLICACION DE LAS ENCUESTAS EN LA CARTELERA DE LA OFICINA</t>
  </si>
  <si>
    <t>CONTRATACION DE LA FIRMA AUDITORA</t>
  </si>
  <si>
    <t>SE REALIZA CONSTANTEMENTE CRUCE DE BASE DE DATOS CON LAS EPS DEL MUNICIPIO</t>
  </si>
  <si>
    <t>SE ACTUALIZO EL SISTEMAS DE INFORMACION SISMASTER</t>
  </si>
  <si>
    <t>SE DEPURA CONTRA LAS NOVEDADES DE FOSYGA</t>
  </si>
  <si>
    <t xml:space="preserve">SE EXPIDE EL ACTO ADMINISTRATIVO DE COMPROMISO DE RECURSOS DEL REGIMEN SUBSIDIADO </t>
  </si>
  <si>
    <t>REALIZAR EL CONTRATO DE AUDITORIA EN EL RÉGIMEN SUBSIDIADO,  EN EL PRIMER MES DE CADA AÑO</t>
  </si>
  <si>
    <t>SE SUSCRIBE CONTRATO DE AUDITORIA</t>
  </si>
  <si>
    <t>SE SUSCRIBIO UN CONTRATATO PARA LA ACTUALIZACION DEL PROGRAMA SISMASTER EN EL ASEGURAMIENTO</t>
  </si>
  <si>
    <t>PROGRAMA IMPLEMENTADO</t>
  </si>
  <si>
    <t>BASE ACTUALIZADA Y DEPURADA</t>
  </si>
  <si>
    <t>SISTEMA MEJORADO</t>
  </si>
  <si>
    <t>PLAN DE DESARROLLO: "COMPROMETIDOS POR EL PROGRASO DE GUASCA" 2012-2015</t>
  </si>
  <si>
    <t xml:space="preserve">COMPONENTE DE EFICACIA - PLAN DE ACCIÒN - VIGENCIA  2012 - </t>
  </si>
  <si>
    <t>201225322M00252102</t>
  </si>
  <si>
    <t>META DE PRODUCTO 8</t>
  </si>
  <si>
    <t xml:space="preserve">FORMULAR Y ELABORAR EL PLAN DE SALUD TERRITORIAL  EN EL PRIMER AÑO, ARTICULANDO LOS SECTORES </t>
  </si>
  <si>
    <t xml:space="preserve">CONTRATACION DE UNA CONSULTORIA </t>
  </si>
  <si>
    <t>APROBACION DEL PLAN TERRITORIAL DE SALUD POR ACUERDO  029 DE 2012</t>
  </si>
  <si>
    <t xml:space="preserve">A PARTIR DE SEGUNDO AÑO EJECUTAR AL 100% LAS  METAS ANUALES EL PLAN DE SALUD TERRITORIAL  FORMULADO EN </t>
  </si>
  <si>
    <t>ACTUALIZACIÓN DEL PERFIL EPIDEMIOLÓGICO EN EL SEGUNDO Y CUARTO AÑO</t>
  </si>
  <si>
    <t>SUSCRIBIO CONTRATO CON PROFESIONAL DE EPIDEMIOLOGIA PARA REALIZAR LA ACTUALIZACION DEL PERFIL</t>
  </si>
  <si>
    <t xml:space="preserve">EXPEDIR EN EL PRIMER AÑO EL ACTO ADMINISTRATIVO POR EL CUAL SE PERMITE LA PRESTACIÓN DE SERVICIOS A LAS FARMACIAS DURANTE 24 HORAS. </t>
  </si>
  <si>
    <t>% DE METAS EJECUTADAS</t>
  </si>
  <si>
    <t xml:space="preserve">DESARROLLAR UN PROGRAMA DE INFORMACIÓN Y EDUCACIÓN PARA DIVULGAR TODOS LOS EVENTOS Y  PROGRAMAS </t>
  </si>
  <si>
    <t>DIVULGACION DE EVENTOS DE SALUD A TRAVÈS DE EMISORA Y PAGINA WEB  MUNICIPAL</t>
  </si>
  <si>
    <t xml:space="preserve">ELABORACION DE CARTELERAS Y FIJACION EN LAS VEREDAS Y SECTORES DEL MUNICIPIO </t>
  </si>
  <si>
    <t>IMPLEMENTAR UN PROGRAMA CON LA UNIDAD DE SANEAMIENTO AMBIENTAL PARA EL CONTROL Y VIGILANCIA DE  (SEGUNDO AÑO)</t>
  </si>
  <si>
    <t xml:space="preserve">ALCANZAR COBERTURAS DEL 100% EN VACUNACIÓN DURANTE LOS 4 AÑOS </t>
  </si>
  <si>
    <t>%</t>
  </si>
  <si>
    <t>57,6% DE COBERTURA ALCANZADA</t>
  </si>
  <si>
    <t xml:space="preserve"> 5 JORNADAS DE VACUNACION Y JORNADA VACUNACION EXTRAMURAL EN LAS DIFERENTES VEREDAS Y SECTORES DEL MUNICIPIO</t>
  </si>
  <si>
    <t>REALIZAR UNA JORNADA ANUAL DE TAMIZAJE VISUAL AUDITIVO Y BUCAL EN LOS DIFERENTES COLEGIOS DEL MUNICIPIO.</t>
  </si>
  <si>
    <r>
      <t>SE VISITARON SIETE ESCUELAS CON EQUIPO INTERDISCIPLINARIO (MEDICO, ENFERMERA JEFE HIGIENISTA ORAL) COORDINADO CON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EL CENTRO DE SALUD</t>
    </r>
  </si>
  <si>
    <t>7 JORNADAS REALIZADAS</t>
  </si>
  <si>
    <t>1 PROGRAMA IMPLEMENTADO</t>
  </si>
  <si>
    <t>1 PLAN FORMULADO</t>
  </si>
  <si>
    <t>1 PERFIL ACTUALIZADO</t>
  </si>
  <si>
    <t>1 PROGRAMA DESARROLLADO</t>
  </si>
  <si>
    <t xml:space="preserve">REALIZAR UNA JORNADA ANUAL DE SEGUIMIENTO A LAS PRUEBAS DE LABORATORIO DE MUESTRAS DE AGUA DE LOS </t>
  </si>
  <si>
    <t>0 JORNADAS REALIZADAS</t>
  </si>
  <si>
    <t xml:space="preserve"> 0 ACTO ADMINISTRATIVO EXPEDIDO</t>
  </si>
  <si>
    <t>IMPLEMENTAR UN PROGRAMA DE DIETA SALUDABLE EN LOS HOGARES, RESTAURANTES PÚBLICOS, CASINOS DE LAS EMPRESAS A PARTIR DEL SEGUNDO AÑO.</t>
  </si>
  <si>
    <t>DESARROLLAR UN PROGRAMA DE PROMOCIÓN CON 4 CAMPAÑAS DE DIAGNOSTICO PRECOZ DE DIABETES E HIPERTENSIÓN ARTERIAL.</t>
  </si>
  <si>
    <t xml:space="preserve">1 PROGRAMA IMPLEMENTADO </t>
  </si>
  <si>
    <t>EJECUCION DEL PLAN DE INTERVENCIONES COLECTIVAS CON LA ESTRATEGIA VIGILANCIA EN EL RIESGO DEL HAMBITO , FAMILIAR, VISITAS DOMICILIARIAS, SEGUIMIENTO MENSUAL A LOS HIPERTENSOS Y DIABETICOS</t>
  </si>
  <si>
    <t>DESARROLLAR UN PROGRAMA DE VISIÓN 20/20 E INDUCCIÓN A LA DEMANDA DE LOS SERVICIOS DE SALUD A PARTIR DEL PRIMER AÑO</t>
  </si>
  <si>
    <t xml:space="preserve">IMPLEMENTAR UN PROGRAMA DE DEMANDA INDUCIDA, PRIORIZADA A LA POBLACIÓN VULNERABLE A  LOS SERVICIOS </t>
  </si>
  <si>
    <t>IMPULSAR UN PROTOCOLO DE ATENCIÓN  PROGRAMÁTICA EN VIH SIDA EN EL  PRIMER AÑO</t>
  </si>
  <si>
    <t>GENERAR A PARTIR DEL PRIMER AÑO UN PROGRAMA DE ACTIVIDAD FÍSICA PARA TODOS, EN COORDINACIÓN CON LA OFICINA DE DEPORTES.</t>
  </si>
  <si>
    <t xml:space="preserve">ESTABLECER UN MECANISMO ANUAL DE MEDICIÓN DE LA SATISFACCIÓN DE USUARIOS DE LOS SERVICIOS DE SALUD </t>
  </si>
  <si>
    <t xml:space="preserve">REACTIVAR EL CONSEJO TERRITORIAL EN SALUD,  CON 4 REUNIONES, CADA AÑO </t>
  </si>
  <si>
    <t>REACTIVAR EL COPASO, REALIZAR 2 REUNIONES AL AÑO</t>
  </si>
  <si>
    <t>CONTRATACIÓN DE EJECUTORES  Y COORDINADOR DEL PLAN DE INTERVENCIONES COLECTIVAS O COORDINADOR DE SALUD PÚBLICA, TAL COMO LO DEFINA LA LEY,  DURANTE LOS 4 AÑOS.</t>
  </si>
  <si>
    <t>3514 habitantes en régimen subsidiado</t>
  </si>
  <si>
    <r>
      <t>OBJETIVOS</t>
    </r>
    <r>
      <rPr>
        <sz val="9"/>
        <rFont val="Arial"/>
        <family val="2"/>
      </rPr>
      <t>:   Concentrar la atención en acciones que busquen la protección a los usuarios siempre con visión preventiva que permita ser más eficientes en la aplicación de los mecanismos de vigilancia y Control.</t>
    </r>
  </si>
  <si>
    <t>META  VIGENCIA(2012)</t>
  </si>
  <si>
    <t>MECANISMO ESTABLECIDO</t>
  </si>
  <si>
    <t>PROGRAMA ELABORADO</t>
  </si>
  <si>
    <t>CONSEJO REACTIVADO</t>
  </si>
  <si>
    <t>COPASO REACTIVADO</t>
  </si>
  <si>
    <t>CONTRATACION DE EJECUTORES</t>
  </si>
  <si>
    <t>201225322M00252103</t>
  </si>
  <si>
    <t>PROGRAMA DESARROLLADO</t>
  </si>
  <si>
    <t>PROTOCOLO IMPULSADO</t>
  </si>
  <si>
    <t>PROGRAMA GENERADO</t>
  </si>
  <si>
    <r>
      <t>OBJETIVOS</t>
    </r>
    <r>
      <rPr>
        <sz val="9"/>
        <rFont val="Arial"/>
        <family val="2"/>
      </rPr>
      <t>:   Incrementar las competencias de los docentes y alumnos , financiar los programas de permanencia  y adquirir las herramientas y elementos que permitan mejorar la calidad educativa</t>
    </r>
  </si>
  <si>
    <t>FORMULAR EN EL SEGUNDO AÑO EL PLAN MUNICIPAL DE EDUCACIÓN CONFORME AL PLAN DECENAL DE EDUCACIÓN 2006-2015.</t>
  </si>
  <si>
    <t>GENERAR UN PROGRAMA DURANTE LOS 4 AÑOS QUE PERMITA PROMOVER EN LOS ESTUDIANTES DE GRADO 5O Y 9O  BUENOS RESULTADOS EN LAS PRUEBAS SABER Y EN EL GRADO 11 EN LA PRUEBA DEL ICFES EN LAS 3 INSTITUCIONES EDUCATIVAS</t>
  </si>
  <si>
    <t>REALIZAR 2 JORMADAS PEDAGOGICAS AL AÑO PARA LA CAPACITACION DE DOCENTES</t>
  </si>
  <si>
    <t>GENERAR EL PLAN DE ADQUISICIÓN PARA LAS DIFERENTES INSTITUCIONES EDUCATIVAS EN EL PRIMER AÑO Y EJECUTARLOS AL 100% DURANTE LOS 4 AÑOS (PLAN DE COMPRAS)</t>
  </si>
  <si>
    <t>IMPLEMENTAR UN PROGRAMA DE INCENTIVOS A LA CALIDAD ACADÉMICA DE LOS ESTUDIANTES SOBRESALIENTES QUE CURSAN BACHILLERATO DESDE EL PRIMER AÑO.</t>
  </si>
  <si>
    <t xml:space="preserve">REALIZAR UN CONVENIO PARA FORTALECER EL PROGRAMA DE VALIDACIÓN DE PRIMARIA Y BACHILLERATO  NOCTURNO PARA ADULTOS DESDE EL PRIMER AÑO. </t>
  </si>
  <si>
    <t xml:space="preserve">REALIZAR DESDE EL PRIMER AÑO UN EVENTO DE RECONOCIMIENTO AL ROL DE EDUCADOR </t>
  </si>
  <si>
    <t>REALIZAR UNA ACTIVIDAD AL AÑO DE SEGUIMIENTO Y CAPACITACIÓN PARA EL FORTALECIMIENTO DE LOS PEI.</t>
  </si>
  <si>
    <t>CREAR  LA RED DE DOCENTES, A PARTIR DEL SEGUNDO AÑO Y VINCULAR POR LO MENOS AL 30% DE ELLOS. REALIZAR SEGUIMIENTO A LAS REDES CON LA ASISTENCIA A UNA REUNIÓN GENERAL DE CADA UNA.</t>
  </si>
  <si>
    <t>FORTALECER EL PORTAL INTERACTIVO</t>
  </si>
  <si>
    <t>GESTIONAR LA CREACIÓN DE UN CENTRO DE INVESTIGACIÓN MUNICIPAL DE SOPORTE PARA LAS INSTITUCIONES EDUCATIVAS</t>
  </si>
  <si>
    <t>CREAR UN PROGRAMA QUE GARANTICE EL ACCESO A LOS TEXTOS EDUCATIVOS A TODOS LOS ESTUDIANTES</t>
  </si>
  <si>
    <t>201225322M00252201</t>
  </si>
  <si>
    <t>beneficiar el 100% de la población del municipio con programas de control y vigilancia</t>
  </si>
  <si>
    <r>
      <t>OBJETIVOS</t>
    </r>
    <r>
      <rPr>
        <sz val="9"/>
        <rFont val="Arial"/>
        <family val="2"/>
      </rPr>
      <t>:   Facilitar el transporte y movilidad para lograr mejorar las condiciones de accesibilidad y permanencia de toda la poblacion en edad escolar del municipio.</t>
    </r>
  </si>
  <si>
    <t>GESTIONAR DURANTE LOS 4 AÑOS UN NUEVO MODELO DE TRANSPORTE ESCOLAR QUE INCLUYA LA PARTICIPACIÓN DE LA COMUNIDAD QUE SE BENEFICIA DE ELLA</t>
  </si>
  <si>
    <t>MODELO GESTIONADO</t>
  </si>
  <si>
    <t>MANTENER Y MEJORAR EL PROGRAMA DE ACCESO Y PERMANENCIA EN EL COLEGIO, A TRAVÉS DEL SUBSIDIO DE TRANSPORTE ESCOLAR DURANTE LOS 4 AÑOS</t>
  </si>
  <si>
    <t>PROGRAMA MEJORADO</t>
  </si>
  <si>
    <t>201225322M00252203</t>
  </si>
  <si>
    <r>
      <t>OBJETIVOS</t>
    </r>
    <r>
      <rPr>
        <sz val="9"/>
        <rFont val="Arial"/>
        <family val="2"/>
      </rPr>
      <t>:   Adelantar las gestiones necesarias para invittar a instituciones educativas que impartan educacion superior , tcnicas tecnologicas o profesionales para que se vinculen al municipio</t>
    </r>
  </si>
  <si>
    <t>85% de los niños y niñas y adolescentes cubiertos con el programa</t>
  </si>
  <si>
    <t>80 jovenes estudiantes de educacion superior beneficiarios</t>
  </si>
  <si>
    <t>REALIZAR  UN CONVENIO EN LOS CUATRO AÑOS PARA ESTABLECER EN EL MUNICIPIO UNA OPCIÓN DE EDUCACIÓN SUPERIOR.</t>
  </si>
  <si>
    <t>GESTIONAR LA CREACIÓN DE UN PROGRAMA QUE FOMENTE LA EDUCACIÓN SUPERIOR EN EL PRIMER AÑO, QUE ADICIONALMENTE INCENTIVEN EL ACCESO A CARRERAS VERDES</t>
  </si>
  <si>
    <t>DESARROLLAR EL  ACUERDO CON EL CONCEJO PARA FORTALECER EL FONDO DE FOMENTO PARA EDUCACIÓN SUPERIOR. </t>
  </si>
  <si>
    <t>SECTOR : SALUD ARTICULADA COMPROMISO VITAL</t>
  </si>
  <si>
    <r>
      <t>PROGRAMA</t>
    </r>
    <r>
      <rPr>
        <b/>
        <sz val="8"/>
        <rFont val="Arial"/>
        <family val="2"/>
      </rPr>
      <t xml:space="preserve">:      Aseguramiento Universal                 </t>
    </r>
  </si>
  <si>
    <t xml:space="preserve">  LORENA DEL PILAR ROBAYO FIQUE - Oficina de Desarrollo Social</t>
  </si>
  <si>
    <t xml:space="preserve">Aseguramiento Universal </t>
  </si>
  <si>
    <t>LOGRAR LA UNIVERSALIZACION EN EL ASEGURAMIENTO DE LA POBLACION EN UN 100%</t>
  </si>
  <si>
    <t>META DE PRODUCTO</t>
  </si>
  <si>
    <t>80% DE POBLACION EN SISBEN M.III</t>
  </si>
  <si>
    <t>95% DE LA POBLACION EN SISBEN III</t>
  </si>
  <si>
    <t>83% DE LA POBLACION EN SISBEN III</t>
  </si>
  <si>
    <t>1 PROGRAMA ANUAL REALIZADO</t>
  </si>
  <si>
    <t>1 BASE DE DATOS DEPURADA Y ACTUALIZADA</t>
  </si>
  <si>
    <t>BASE DE DATOS DEPURADA Y ACTUALIZADA</t>
  </si>
  <si>
    <t>1 ACTO ADMINISTRATIVO REALIZADO</t>
  </si>
  <si>
    <t>1 ACTO ADMINISTRATIVO ANUAL</t>
  </si>
  <si>
    <t>0 SOFTWARE ACTUALIZADO</t>
  </si>
  <si>
    <t xml:space="preserve">1 SOFTWARE ACTUALIZADO Y MANETNIMIENTO </t>
  </si>
  <si>
    <t>1 CONTRATO DE AUDITORIA</t>
  </si>
  <si>
    <t>1 CONTRATO ANUAL</t>
  </si>
  <si>
    <t>CONTRATO REALIZADOS</t>
  </si>
  <si>
    <t>ACTO EXPEDIDO</t>
  </si>
  <si>
    <r>
      <t>PROGRAMA</t>
    </r>
    <r>
      <rPr>
        <b/>
        <sz val="8"/>
        <rFont val="Arial"/>
        <family val="2"/>
      </rPr>
      <t>:  Calidad y Equidad de la Salud Pública</t>
    </r>
  </si>
  <si>
    <t>Calidad y Equidad de la Salud Pública</t>
  </si>
  <si>
    <r>
      <t>OBJETIVOS</t>
    </r>
    <r>
      <rPr>
        <sz val="9"/>
        <rFont val="Arial"/>
        <family val="2"/>
      </rPr>
      <t>:   Contribuir al mejoramiento del mejor estado de salud posible para toda la población, con atención de calidad, oportuna, y con mayor equidad en el acceso.</t>
    </r>
  </si>
  <si>
    <t>Llegar al 80% de cobertura de la población de los niveles 1,2 y 3 del SISBEN con atención integral en salud</t>
  </si>
  <si>
    <t>COBERTURA EN ATENCION INTEGRAL</t>
  </si>
  <si>
    <t>A PARTIR DEL 2 AÑO</t>
  </si>
  <si>
    <t>CONCURRENCIA DEPARTAMENTAL DIRECCION DE SALUD PUBLICA - INSTITUCIONES EDUCATIVAS DEL MNUNICIPIO</t>
  </si>
  <si>
    <t>DESARROLLAR EL PROGRAMA MUNICIPAL ESTRATÉGICO EN CONSONANCIA CON EL PROGRAMA "COLOMBIA LIBRE DE  TUBERCULOSIS</t>
  </si>
  <si>
    <t>GESTION REALIZADA : CONSULTA  A LA SECRETARIA DE SALUD DE CUNDINAMARCA - DIRECCION DE VIGILANCIA Y CONTROL SOBRE LA VIABILIDAD DEL ACTO ADMINISTRATIVO</t>
  </si>
  <si>
    <r>
      <t>PROGRAMA</t>
    </r>
    <r>
      <rPr>
        <b/>
        <sz val="8"/>
        <rFont val="Arial"/>
        <family val="2"/>
      </rPr>
      <t>:    Efectividad en la Vigilancia y Control.</t>
    </r>
  </si>
  <si>
    <t>Efectividad en la Vigilancia y Control.</t>
  </si>
  <si>
    <t>% DE POBLACION BENEFICIADA CON PROGRAMAS DE VIC</t>
  </si>
  <si>
    <t>13.644 habitantes</t>
  </si>
  <si>
    <t xml:space="preserve">ELABORAR EL PROGRAMA DE SEGUIMIENTO Y CONTROL DE SALUD OCUPACIONAL DIRIGIDO A LAS ENTIDADES PUBLICAS Y PRIVADAS PRESENTES EN EL MUNICIPIO EN EL PERIODO DE GOBIERNO. </t>
  </si>
  <si>
    <t>CONTRATACION DE  LA PRERSTACION DE SERVICIOS REQUERIDA</t>
  </si>
  <si>
    <t>REUNIONES REALIZADAS</t>
  </si>
  <si>
    <t xml:space="preserve">Mecanismo establecido </t>
  </si>
  <si>
    <t xml:space="preserve">Programa elaborado </t>
  </si>
  <si>
    <t xml:space="preserve">Consejo reactivado </t>
  </si>
  <si>
    <t xml:space="preserve">COPASO reactivado </t>
  </si>
  <si>
    <t xml:space="preserve">Ejecutores contratados </t>
  </si>
  <si>
    <t>SECTOR :  EDUCACION CON VALORES Y CALIDAD</t>
  </si>
  <si>
    <r>
      <t>PROGRAMA</t>
    </r>
    <r>
      <rPr>
        <b/>
        <sz val="8"/>
        <rFont val="Arial"/>
        <family val="2"/>
      </rPr>
      <t xml:space="preserve">:   Formación con Calidad Educativa                   </t>
    </r>
  </si>
  <si>
    <t>Lograr que el 50% de la calidad de estudiantes que se presentan en el año 3 y 4 del periodo de gobierno alcancen el nivel superior de las prueba saber e ICFES y los adultos esten alfabetizados</t>
  </si>
  <si>
    <t>% DE ESTUDIANTES CON PUNTAJE ALTO EN EL ICFES</t>
  </si>
  <si>
    <t>La calidad de la educación para los 4000 estudiantes niños, niñas y adolescentes tiene un desempeño medio ylos adultos sin alfabetización</t>
  </si>
  <si>
    <t xml:space="preserve">Formación con Calidad Educativa </t>
  </si>
  <si>
    <t xml:space="preserve">Plan formulado </t>
  </si>
  <si>
    <t xml:space="preserve">Programa Generado </t>
  </si>
  <si>
    <t xml:space="preserve">Numero de jornadas realizadas </t>
  </si>
  <si>
    <t xml:space="preserve">Plan generado y ejecutado </t>
  </si>
  <si>
    <t xml:space="preserve">Programa Implementado </t>
  </si>
  <si>
    <t xml:space="preserve">Convenio realizado </t>
  </si>
  <si>
    <t xml:space="preserve">Evento realizado </t>
  </si>
  <si>
    <t xml:space="preserve">Numero de actividades realizadas </t>
  </si>
  <si>
    <t xml:space="preserve">Red creada </t>
  </si>
  <si>
    <t xml:space="preserve">Numero de foros realizados </t>
  </si>
  <si>
    <t xml:space="preserve">Programa creado </t>
  </si>
  <si>
    <t xml:space="preserve">Portal fortalecido </t>
  </si>
  <si>
    <t xml:space="preserve">Gestión adelantada </t>
  </si>
  <si>
    <t>CREAR EL PROGRAMA DE ESTRATEGIA DE APOYO A LAS TAREAS Y LA INVESTIGACIÓN - EAT</t>
  </si>
  <si>
    <r>
      <t>PROGRAMA</t>
    </r>
    <r>
      <rPr>
        <b/>
        <sz val="8"/>
        <rFont val="Arial"/>
        <family val="2"/>
      </rPr>
      <t xml:space="preserve">:                 Apoyo a la movilidad y accesibilidad Estudiantil  </t>
    </r>
  </si>
  <si>
    <t>% DE POBLACION CUBIERTA CON EL PROGRAMA</t>
  </si>
  <si>
    <t>934 niños, niñas y adolescentes</t>
  </si>
  <si>
    <t xml:space="preserve">  Apoyo a la movilidad y accesibilidad Estudiantil  </t>
  </si>
  <si>
    <r>
      <t>PROGRAMA</t>
    </r>
    <r>
      <rPr>
        <b/>
        <sz val="8"/>
        <rFont val="Arial"/>
        <family val="2"/>
      </rPr>
      <t>:  Fomento Educación Superior</t>
    </r>
  </si>
  <si>
    <t>Fomento Educación Superior</t>
  </si>
  <si>
    <t xml:space="preserve">META DE PRODUCTO </t>
  </si>
  <si>
    <t>No. DE JOVENES CUBNIERTOS CON PROGRAMA</t>
  </si>
  <si>
    <t>10 jovenes estudiantes de educacion superior beneficiarios</t>
  </si>
  <si>
    <t xml:space="preserve">Programa gestionado </t>
  </si>
  <si>
    <t xml:space="preserve">Acuerdo aprobado </t>
  </si>
  <si>
    <t>Mejoramiento infraestructura Educativa</t>
  </si>
  <si>
    <r>
      <t>PROGRAMA</t>
    </r>
    <r>
      <rPr>
        <b/>
        <sz val="8"/>
        <rFont val="Arial"/>
        <family val="2"/>
      </rPr>
      <t>:  Mejoramiento infraestructura Educativa</t>
    </r>
  </si>
  <si>
    <t>201225322M00252202</t>
  </si>
  <si>
    <t>201225322M00252204</t>
  </si>
  <si>
    <t xml:space="preserve">GENERAR EL PLAN OPERATIVO DE MANTENIMIENTO, MEJORAMIENTO Y AMPLIACIÓN DE LA INFRAESTRUCTURA EDUCATIVA EN EL PRIMER AÑO </t>
  </si>
  <si>
    <t>GESTIONAR LOS RECURSOS PARA DISEÑOS,  AMPLIACIÓN, CONSTRUCCIÓN Y MEJORAMIENTO DE LAS SEDES Y EL ACCESO A  LAS INSTITUCIONES EDUCATIVAS.</t>
  </si>
  <si>
    <t>GESTIONAR UN CONVENIO PARA LOGRAR LA ADECUACIÓN Y/O CONSTRUCCIÓN DE SISTEMAS DE AGUAS RESIDUALES  PARA LAS INSTITUCIONES EDUCATIVAS RURALES</t>
  </si>
  <si>
    <t>GESTIONAR LA DOTACIÓN DE TODAS LAS SEDES RURALES DE LOS 3 COLEGIOS  CON EQUIPOS DE COMPUTO Y CONECTIVIDAD DURANTE LOS 4 AÑOS</t>
  </si>
  <si>
    <t xml:space="preserve">Plan generado </t>
  </si>
  <si>
    <t xml:space="preserve">Gestión realizada </t>
  </si>
  <si>
    <t xml:space="preserve">Convenio gestionado </t>
  </si>
  <si>
    <t>Ejecución del 100% de las metas anuales del plan de infraestructura educativa</t>
  </si>
  <si>
    <t>% DE METAS CUMPLIDAS</t>
  </si>
  <si>
    <t>Cero Metas del plan operativo de infraestructura 2012-2015</t>
  </si>
  <si>
    <r>
      <t>PROGRAMA</t>
    </r>
    <r>
      <rPr>
        <b/>
        <sz val="8"/>
        <rFont val="Arial"/>
        <family val="2"/>
      </rPr>
      <t>:  Apoyo Integral al Discapacitado</t>
    </r>
  </si>
  <si>
    <t>SECTOR :  GRUPOS VULNERABLES CON DERECHOS Y DEBERES</t>
  </si>
  <si>
    <t>Apoyo Integral al Discapacitado</t>
  </si>
  <si>
    <t>201225322M00252301</t>
  </si>
  <si>
    <t>Dar cobertura con programas al 100% de los discapacitados declarados vulnerables en el censo del primer año.</t>
  </si>
  <si>
    <t>% DE PERSONAS CUBIERTAS CON EL PROGRAMA</t>
  </si>
  <si>
    <t>235 Personas discapacitadas en el municipio.</t>
  </si>
  <si>
    <t>cobertura con programas al 100% de los discapacitados</t>
  </si>
  <si>
    <t>REACTIVAR Y MANTENER EL CENTRO DE VIDA SENSORIAL  Y AJUSTAR EL PROGRAMA EXISTENTE  DIRIGIDO A LA POBLACIÓN DISCAPACITADA DURANTE LOS 4 AÑOS.</t>
  </si>
  <si>
    <t>REALIZAR UN CENSO DE CARACTERIZACIÓN DE LA POBLACIÓN DISCAPACITADA DEL MUNICIPIO,  EN EL PRIMER AÑO.</t>
  </si>
  <si>
    <t>ATENCIÓN INTEGRAL AL 80% DE LOS DISCAPACITADOS PRIORIZADOS  DURANTE LOS CUATRO AÑOS.</t>
  </si>
  <si>
    <t>SUSCRIBIR UN CONVENIO ANUAL DE ATENCIÓN A LOS DISCAPACITADOS.</t>
  </si>
  <si>
    <t>REALIZAR EL INVENTARIO DE ESPACIO PÚBLICO INSTITUCIONAL  QUE REQUIERE HABILITACIÓN PARA FÁCIL ACCESO DEL DISCAPACITADO, ARTICULADO CON LAS MODIFICACIONES AL EOT EN EL  SEGUNDO AÑO.</t>
  </si>
  <si>
    <t>CREAR E IMPLEMENTAR EL PROGRAMA PARA INCLUSIÓN A LA POBLACIÓN DISCAPACITADA EN EDAD ESCOLAR EN EL PERIODO DE GOBIERNO.</t>
  </si>
  <si>
    <t>CREAR DOS PROYECTOS PRODUCTIVOS EN LOS 4 AÑOS DIRIGIDOS A DISCAPACITADOS.</t>
  </si>
  <si>
    <t>GESTIONAR LA CREACIÓN DE UN BANCO DE AYUDAS ORTOPÉDICAS Y DE REHABILITACIÓN.</t>
  </si>
  <si>
    <t xml:space="preserve">DESARROLLO E IMPLEMENTACIÓN EN EL TERCER AÑO DEL  PROGRAMA PARA  LA INTEGRACIÓN DE PERSONAS CON DISCAPACIDAD A LA VIDA LABORAL. </t>
  </si>
  <si>
    <t xml:space="preserve">Centro reactivado </t>
  </si>
  <si>
    <t xml:space="preserve">Censo realizado </t>
  </si>
  <si>
    <t xml:space="preserve">% de discapacitados Atendidos integralmente </t>
  </si>
  <si>
    <t xml:space="preserve">Convenio suscrito </t>
  </si>
  <si>
    <t xml:space="preserve">Inventario realizado </t>
  </si>
  <si>
    <t xml:space="preserve">Numero de proyectos creados </t>
  </si>
  <si>
    <t xml:space="preserve">Banco gestionado </t>
  </si>
  <si>
    <t xml:space="preserve">Programa desarrollado </t>
  </si>
  <si>
    <r>
      <t>PROGRAMA</t>
    </r>
    <r>
      <rPr>
        <b/>
        <sz val="8"/>
        <rFont val="Arial"/>
        <family val="2"/>
      </rPr>
      <t>:  Primera Infancia Saludable y en Familia</t>
    </r>
  </si>
  <si>
    <t>Beneficiar al 100% de los niños y niñas menores de 5 años con los diferentes programas.</t>
  </si>
  <si>
    <t>% DE NIÑOS Y NIÑAS  CUBIERTAS CON EL PROGRAMA</t>
  </si>
  <si>
    <t>1451 Niños y niñas.</t>
  </si>
  <si>
    <t>cobertura con programas al 100% de los niños y niñas</t>
  </si>
  <si>
    <t>AUMENTAR LAS COBERTURAS EN VACUNAS  AL 100% DE LOS NIÑOS Y NIÑAS  MENORES DE 5 AÑOS.</t>
  </si>
  <si>
    <t>PROMOVER EL PROGRAMA DE LACTANCIA MATERNA Y ALIMENTACIÓN COMPLEMENTARIA EN LA PRIMERA INFANCIA.</t>
  </si>
  <si>
    <t>PROMOVER EL PROGRAMA DE PREVENCIÓN DE INFECCIÓN RESPIRATORIA AGUDA Y ENFERMEDAD DIARREICA AGUDA A MENORES DE 5 AÑOS.</t>
  </si>
  <si>
    <t>GESTIONAR  LA COBERTURA DE ASEGURAMIENTO AL 100% DE NIÑOS Y NIÑAS DE LOS PUNTAJES INFERIORES DEL SISBEN EN MENORES DE 5 AÑOS.</t>
  </si>
  <si>
    <t>REALIZAR EL PLAN DE INVERSIÓN PARA LOS HOGARES COMUNITARIOS EN EL PRIMER AÑO.</t>
  </si>
  <si>
    <t>CREAR EL COMITÉ DE REGISTRO CIVIL Y ESTADÍSTICAS VITALES EN EL PRIMER AÑO.</t>
  </si>
  <si>
    <t>REALIZAR POR LO MENOS 2 CONVENIOS ANUALES PARA PREVENIR LA DESNUTRICIÓN EN LOS NIÑOS Y NIÑAS.</t>
  </si>
  <si>
    <t>EJECUTAR DOS PROGRAMAS  NUTRICIONALES DE NIÑOS MENORES DE 5 AÑOS DESDE EL PRIMER AÑO.</t>
  </si>
  <si>
    <t>EJECUTAR UNA CAMPAÑA DE PREVENCIÓN DEL MALTRATO INFANTIL CADA AÑO A PARTIR DEL PRIMER AÑO</t>
  </si>
  <si>
    <t>CREAR DEL COMITÉ ENETI (ESTRATEGIA NACIONAL DE ERRADICACIÓN DEL TRABAJO INFANTIL)</t>
  </si>
  <si>
    <t>REALIZAR UNA CAMPAÑA ANUAL PARA FORTALECER LA RED DEL BUEN TRATO</t>
  </si>
  <si>
    <t>CREAR EL PROGRAMA DE CAPACITACIÓN A MADRES COMUNITARIAS O AUXILIARES DEL PROGRAMA DE PRIMERA INFANCIA, DE RECREACIÓN Y ACTIVIDAD FÍSICA PARA LOS NIÑOS DE 0 A 4.</t>
  </si>
  <si>
    <t xml:space="preserve">REUBICAR  Y MANTENER EL FUNCIONAMIENTO DE LA LUDOTECA MUNICIPAL EN EL PRIMER AÑO. </t>
  </si>
  <si>
    <t>GESTIONAR LOS CONVENIOS QUE SE REQUIERAN PARA EL FUNCIONAMIENTO DE LAS LUDOTECAS ITINERANTES EN CADA VEREDA DEL MUNICIPIO.</t>
  </si>
  <si>
    <t>GESTIONAR LA DOTACIÓN DE LA LUDOTECA MUNICIPAL A PARTIR DEL SEGUNDO AÑO.</t>
  </si>
  <si>
    <t>REALIZAR  UN EVENTO CULTURAL AL AÑO DIRIGIDO A LOS NIÑOS Y NIÑAS MENORES DE 5 AÑOS.</t>
  </si>
  <si>
    <t>REALIZAR  UN EVENTO RECREO DEPORTIVO AL AÑO DIRIGIDO A LOS NIÑOS Y NIÑAS MENORES DE 5 AÑOS.</t>
  </si>
  <si>
    <t>MANTENER AL 100%  LA COBERTURA ESCOLAR, Y LA ATENCIÓN PEDAGÓGICA DE LOS NIÑOS DE 0 A 4.</t>
  </si>
  <si>
    <t>SUSCRIBIR DOS CONVENIOS PARA APOYAR EL DESARROLLO DE LA ESTRATEGIA NACIONAL DENOMINADA "DE CERO A SIEMPRE".</t>
  </si>
  <si>
    <t>REALIZAR UN CONVENIO ANUAL CON UNA INSTITUCIÓN QUE SE ENCARGUE DEL CUIDADO DE LOS NIÑOS Y  NIÑAS  QUE SE ENCUENTREN CON MEDIDA DE PROTECCIÓN Y/O RESTABLECIMIENTO DE DERECHOS  POR VULNERACIÓN, AMENAZA E INOBSERVANCIA.</t>
  </si>
  <si>
    <t>GESTIONAR EN EL SEGUNDO AÑO LA CREACIÓN DE UN HOGAR DE PASO.</t>
  </si>
  <si>
    <t>GESTIONAR EN EL SEGUNDO AÑO LA CREACIÓN DE UN HOGAR SUSTITUTO</t>
  </si>
  <si>
    <t xml:space="preserve">REALIZAR UN CAMPAÑA DE PREVENCIÓN ANUAL EN EL TEMA DE ABUSO SEXUAL INFANTIL, EN LOS 4 AÑOS </t>
  </si>
  <si>
    <t xml:space="preserve">GENERAR ANUALMENTE EL PLAN OPERATIVO  DE COMPRAS PARA LA ATENCIÓN INTEGRAL Y APOYO DE LOS NIÑO, NIÑAS QUE SE ENCUENTREN VULNERADOS EN DERECHOS </t>
  </si>
  <si>
    <t xml:space="preserve">% de cobertura logrado </t>
  </si>
  <si>
    <t xml:space="preserve">programa promovido </t>
  </si>
  <si>
    <t xml:space="preserve">Plan realizado </t>
  </si>
  <si>
    <t xml:space="preserve">Comité creado </t>
  </si>
  <si>
    <t xml:space="preserve">Numero de convenios realizados </t>
  </si>
  <si>
    <t xml:space="preserve">Numero de programas </t>
  </si>
  <si>
    <t xml:space="preserve">realizados </t>
  </si>
  <si>
    <t xml:space="preserve">Campaña ejecutada </t>
  </si>
  <si>
    <t xml:space="preserve">Numero de campañas realizadas </t>
  </si>
  <si>
    <t xml:space="preserve">Ludoteca funcionando </t>
  </si>
  <si>
    <t xml:space="preserve">Numero de eventos realizados </t>
  </si>
  <si>
    <t xml:space="preserve">Numero de planes generados </t>
  </si>
  <si>
    <t>Primera Infancia Saludable y en Familia</t>
  </si>
  <si>
    <t>201225322M00252302</t>
  </si>
  <si>
    <r>
      <t>PROGRAMA</t>
    </r>
    <r>
      <rPr>
        <b/>
        <sz val="8"/>
        <rFont val="Arial"/>
        <family val="2"/>
      </rPr>
      <t>:  Infancia Afectivamente Estable</t>
    </r>
  </si>
  <si>
    <t>Infancia Afectivamente Estable</t>
  </si>
  <si>
    <t>201225322M00252303</t>
  </si>
  <si>
    <t xml:space="preserve">GARANTIZAR LA COBERTURA DE ASEGURAMIENTO AL 100% DE NIÑOS Y NIÑAS DE PUNTAJES INFERIORES DEL SISBEN.  </t>
  </si>
  <si>
    <t>REALIZAR EL PLAN DE INVERSIÓN PARA LA ADECUACIÓN Y DOTACIÓN DE LOS RESTAURANTES ESCOLARES EN EL PRIMER AÑO.</t>
  </si>
  <si>
    <t>EJECUTAR EL PLAN DE INVERSIÓN PARA ADECUACIÓN Y DOTACIÓN DE LOS RESTAURANTES ESCOLARES DENTRO LOS 4 AÑOS.</t>
  </si>
  <si>
    <t xml:space="preserve">GENERAR UNA JORNADA AL AÑO EN EL MUNICIPIO PARA GARANTIZAR QUE LOS NIÑOS, NIÑAS Y ADOLESCENTES CUENTAN CON SU DOCUMENTO DE IDENTIDAD REGISTRO CIVIL, TARJETA DE IDENTIDAD. </t>
  </si>
  <si>
    <t>REALIZAR DOS  CONVENIOS ANUALES PARA PREVENIR LA DESNUTRICIÓN EN LOS NIÑOS Y NIÑAS.</t>
  </si>
  <si>
    <t>GENERAR UN PROGRAMA DE VISITAS A LA EMPRESA PRIVADA, CADA AÑO PARA ELIMINAR EL TRABAJO INFANTIL.</t>
  </si>
  <si>
    <t>AUMENTAR EN UN 50% LOS NIÑOS Y NIÑAS QUE PARTICIPAN EN LAS ESCUELAS DE FORMACIÓN DEPORTIVA DURANTE LOS 4 AÑOS.</t>
  </si>
  <si>
    <t>AUMENTAR EN UN 50% LOS NIÑOS Y NIÑAS QUE PARTICIPAN EN LAS ESCUELAS DE FORMACIÓN CULTURAL DURANTE LOS 4 AÑOS</t>
  </si>
  <si>
    <t>REALIZAR  UN EVENTO CULTURAL AL AÑO DIRIGIDO A LOS NIÑOS Y NIÑAS.</t>
  </si>
  <si>
    <t>REALIZAR  UN EVENTO RECREO DEPORTIVO AL AÑO DIRIGIDO A LOS NIÑOS Y NIÑAS.</t>
  </si>
  <si>
    <t>IMPLEMENTAR "PROGRAMA CUENTA TU HISTORIA NO TE DE MIEDO"  PARA FOMENTAR LA CULTURA DE LA DENUNCIA DEL MALTRATO, VIOLENCIA IF Y ABUSO INFANTIL A TRAVÉS DE  1 CAMPAÑA ANUAL.</t>
  </si>
  <si>
    <t>REALIZAR UN CONVENIO ANUAL CON UNA INSTITUCIÓN QUE SE ENCARGUE DEL CUIDADO DE LOS NIÑOS QUE SE ENCUENTREN CON MEDIDA DE PROTECCIÓN Y/O RESTABLECIMIENTO DE DERECHOS  POR VULNERACIÓN, AMENAZA E INOBSERVANCIA.</t>
  </si>
  <si>
    <t>GESTIONAR EN EL SEGUNDO AÑO  UN HOGAR SUSTITUTO PARA EL MUNICIPIO.</t>
  </si>
  <si>
    <t xml:space="preserve">REALIZAR 4 CAMPAÑAS DE PREVENCIÓN ANUAL EN EL TEMA DE ABUSO SEXUAL INFANTIL, EN LOS 4 AÑOS. </t>
  </si>
  <si>
    <t>REALIZAR DOS  CAMPAÑAS DE PREVENCIÓN EN EL CUATRENIO CONTRA LA EXPLOTACIÓN LABORAL INFANTIL.</t>
  </si>
  <si>
    <t>REALIZAR UNA CAMPAÑA ANUAL CONTRA EL MALTRATO INFANTIL A PARTIR DEL PRIMER AÑO</t>
  </si>
  <si>
    <t>REALIZAR UNA CAMPAÑA DE PREVENCIÓN ANUAL CONTRA EL CONSUMO, USO Y ABUSO DE SUSTANCIAS PSICOACTIVAS</t>
  </si>
  <si>
    <t xml:space="preserve">% de aseguramiento garantizado </t>
  </si>
  <si>
    <t xml:space="preserve">Numero de jornadas generadas </t>
  </si>
  <si>
    <t xml:space="preserve">Programa generado </t>
  </si>
  <si>
    <t xml:space="preserve">% de incremento </t>
  </si>
  <si>
    <t xml:space="preserve">Programa implementado </t>
  </si>
  <si>
    <t xml:space="preserve">Hogar de paso gestionado </t>
  </si>
  <si>
    <t xml:space="preserve">Hogar Sustituto gestionado </t>
  </si>
  <si>
    <t>Beneficiar al 100% de los niños y niñas con los diferentes programas</t>
  </si>
  <si>
    <t>4100 Niños y niñas.</t>
  </si>
  <si>
    <r>
      <t>OBJETIVOS</t>
    </r>
    <r>
      <rPr>
        <sz val="9"/>
        <rFont val="Arial"/>
        <family val="2"/>
      </rPr>
      <t>:   Desarrollar las acciones correspondientes que permitan el mantenimiento, adecuación y construcción de infraestructura educativa en general del municipio.</t>
    </r>
  </si>
  <si>
    <t>OBJETIVO DEL EJE / DIMENSIÓN:  mejorar la calidad de la educación, considerada el instrumento más poderoso y más efectivo para alcanzar el desarrollo y el progreso; caracterizada por las tecnologías de la información y la comunicación y un espíritu colectivo de innovación y emprendimiento, para el logro de niveles crecientes de competitividad, inclusión social, equidad de género y ejercicio pleno de la ciudadanía.</t>
  </si>
  <si>
    <t>OBJETIVO DEL EJE / DIMENSIÓN: Mejoramiento de la calidad de vida de toda la población del municipio, con el desarrollo de proyectos tendientes la promoción de la salud y prevención de la enfermedad, al mejoramiento de la prestación del servicio de salud en todas sus magnitudes a todos los usuarios, a una mayor accesibilidad y oportunidad del servicio, con prioridad en la primera infancia, la infancia, la población vulnerable y al adulto mayor</t>
  </si>
  <si>
    <t>OBJETIVO DEL EJE / DIMENSIÓN: Atender aquella población considerad vulnerables o en condiciones de desventaja por su condición de edad, sexo, estado civil y origen étnico, que les permita acceder a mejores condiciones de bienestar.</t>
  </si>
  <si>
    <r>
      <t>OBJETIVOS</t>
    </r>
    <r>
      <rPr>
        <sz val="9"/>
        <rFont val="Arial"/>
        <family val="2"/>
      </rPr>
      <t>:   Promover la eliminación de barreras sociales, culturales y laborales que impiden la plena integración de las personas con discapacidad a la vida activa y lograr que aquellas personas que no puedan ser económicamente activas, encuentren atención integral para sus necesidades básicas.</t>
    </r>
  </si>
  <si>
    <r>
      <t>OBJETIVOS</t>
    </r>
    <r>
      <rPr>
        <sz val="9"/>
        <rFont val="Arial"/>
        <family val="2"/>
      </rPr>
      <t>:   Potenciar el desarrollo integral de los niños y niñas durante sus primeros años de vida.</t>
    </r>
  </si>
  <si>
    <r>
      <t>OBJETIVOS</t>
    </r>
    <r>
      <rPr>
        <sz val="9"/>
        <rFont val="Arial"/>
        <family val="2"/>
      </rPr>
      <t>:   Velar por la protección integral, asegurar el cumplimiento y prevenir que los derechos de los niños sean amenazados o vulnerados.</t>
    </r>
  </si>
  <si>
    <r>
      <t>PROGRAMA</t>
    </r>
    <r>
      <rPr>
        <b/>
        <sz val="8"/>
        <rFont val="Arial"/>
        <family val="2"/>
      </rPr>
      <t>:  Adolescentes y Jóvenes Comprometidos por la Vida</t>
    </r>
  </si>
  <si>
    <r>
      <t>OBJETIVOS</t>
    </r>
    <r>
      <rPr>
        <sz val="9"/>
        <rFont val="Arial"/>
        <family val="2"/>
      </rPr>
      <t>:   Buscar la protección integral y restablecimiento de los derechos de la adolescencia y la juventud acorde con el intereses individuales y colectivos.</t>
    </r>
  </si>
  <si>
    <t>Beneficiar al 100% de los jóvenes con los diferentes programas.</t>
  </si>
  <si>
    <t>% DE JOVENES Y ADOLESCENTES  CUBIERTAS CON EL PROGRAMA</t>
  </si>
  <si>
    <t>2325 Jóvenes en el municipio</t>
  </si>
  <si>
    <t>cobertura con programas al 100% de los adolescentes y jovenes</t>
  </si>
  <si>
    <t>REACTIVAR EL CONSEJO MUNICIPAL DE JUVENTUD EN EL PRIMER AÑO.</t>
  </si>
  <si>
    <t>REVISAR, AJUSTAR E IMPLEMENTAR EL PLAN MUNICIPAL INTEGRAL  DE JUVENTUD  EN EL SEGUNDO AÑO</t>
  </si>
  <si>
    <t>GESTIONAR PROGRAMAS PARA LOGRAR LA ORIENTACIÓN ACADÉMICA Y LABORAL PARA LOS ALUMNOS DE GRADOS ONCE Y DECIMO DE LAS INSTITUCIONES EDUCATIVAS, DURANTE LOS 4 AÑOS.</t>
  </si>
  <si>
    <t>IMPLEMENTAR UN PROGRAMA DE SALUD SEXUAL Y REPRODUCTIVA, EN EL PRIMER AÑO Y EJECUTAR 3 CAMPAÑAS EN LOS AÑOS SIGUIENTES, APLICANDO LA ESTRATEGIA DE PREVENCIÓN DEL EMBARAZO ADOLESCENTE.</t>
  </si>
  <si>
    <t>REALIZACIÓN DE UNA FERIA DE ORIENTACIÓN UNIVERSITARIA AL AÑO.</t>
  </si>
  <si>
    <t>REALIZAR UN PROYECTO  ANUAL DE DESARROLLO DE PEQUEÑA UNIDAD DE NEGOCIOS, DIRIGIDO A JÓVENES EMPRESARIOS.</t>
  </si>
  <si>
    <t>AUMENTAR EN UN 30% LOS JÓVENES QUE  PARTICIPAN EN LAS ESCUELAS DE FORMACIÓN DEPORTIVA, EN LOS 4 AÑOS.</t>
  </si>
  <si>
    <t>AUMENTAR EN UN 30% LOS JÓVENES QUE PARTICIPAN EN LAS ESCUELAS DE FORMACIÓN CULTURAL, EN LOS 4 AÑOS.</t>
  </si>
  <si>
    <t>REALIZAR UN CONVENIO ANUAL CON UNA INSTITUCIÓN QUE SE ENCARGUE DEL CUIDADO DE LOS ADOLESCENTES  QUE SE ENCUENTREN CON MEDIDA DE PROTECCIÓN Y/O RESTABLECIMIENTO DE DERECHOS  POR VULNERACIÓN, AMENAZA E INOBSERVANCIA.</t>
  </si>
  <si>
    <t xml:space="preserve">REALIZAR  UN EVENTO CULTURAL AL AÑO DIRIGIDO A JÓVENES DEL MUNICIPIO. </t>
  </si>
  <si>
    <t xml:space="preserve">REALIZAR  UN EVENTO RECREO DEPORTIVO AL AÑO DIRIGIDO A LOS JÓVENES DE MUNICIPIO. </t>
  </si>
  <si>
    <t>REALIZAR UNA CAMPAÑA DE PREVENCIÓN ANUAL CONTRA EL CONSUMO, USO Y ABUSO DE SUSTANCIAS PSICOACTIVAS.</t>
  </si>
  <si>
    <t>REALIZAR UNA CAMPAÑA DE SENSIBILIZACIÓN ANUAL A FIN DE PREVENIR TODO TIPO DE VIOLENCIA EN LOS ADOLECENTES.</t>
  </si>
  <si>
    <t xml:space="preserve">Plan revisado </t>
  </si>
  <si>
    <t xml:space="preserve">Numero de ferias realizadas </t>
  </si>
  <si>
    <t xml:space="preserve">Numero de Proyectos realizados </t>
  </si>
  <si>
    <t xml:space="preserve">% de participación </t>
  </si>
  <si>
    <t>201225322M00252304</t>
  </si>
  <si>
    <t>Adolescentes y Jóvenes Comprometidos por la Vida</t>
  </si>
  <si>
    <r>
      <t>PROGRAMA</t>
    </r>
    <r>
      <rPr>
        <b/>
        <sz val="8"/>
        <rFont val="Arial"/>
        <family val="2"/>
      </rPr>
      <t>:  Adulto Mayor con Dignidad y Respeto</t>
    </r>
  </si>
  <si>
    <r>
      <t>OBJETIVOS</t>
    </r>
    <r>
      <rPr>
        <sz val="9"/>
        <rFont val="Arial"/>
        <family val="2"/>
      </rPr>
      <t>:   Proteger al adulto mayor, que se encuentra en estado de abandono o de extrema pobreza.</t>
    </r>
  </si>
  <si>
    <t xml:space="preserve">REALIZAR LA CARACTERIZACIÓN DEL ESTADO DE SALUD Y VULNERABILIDAD DE LOS ADULTOS MAYORES EN EL MUNICIPIO DURANTE EL SEGUNDO AÑO. </t>
  </si>
  <si>
    <t xml:space="preserve">ELABORAR Y ADOPTAR EL PLAN GERONTOLÓGICO EN EL SEGUNDO AÑO. </t>
  </si>
  <si>
    <t>GESTIONAR LA CREACIÓN DEL PROGRAMA, QUE PERMITA QUE LOS HIJOS SE HAGAN RESPONSABLES DE SUS PADRES EN CONDICIÓN DE VULNERABILIDAD O INDIGENCIA, EN EL SEGUNDO AÑO.</t>
  </si>
  <si>
    <t>GESTIONAR LA CREACIÓN DE UN PROGRAMA DE ALBERGUES TRANSITORIOS PARA ADULTOS MAYORES QUE PERMANEZCAN EN LA CALLE, DENTRO DE LOS 4 AÑOS.</t>
  </si>
  <si>
    <t>REALIZAR CADA AÑO UN EVENTO  PARA CELEBRAR EL DÍA DEL ADULTO MAYOR</t>
  </si>
  <si>
    <t xml:space="preserve">AUMENTAR  LA COBERTURA DEL PROGRAMA SEMILLAS DE AMOR EN 50 ADULTOS, DURANTE LOS 4 AÑOS.  </t>
  </si>
  <si>
    <t>CREAR EL PROGRAMA DE SOPORTE NUTRICIONAL PARA EL ADULTO MAYOR A PARTIR DEL PRIMER AÑO</t>
  </si>
  <si>
    <t xml:space="preserve">Caracterización realizada </t>
  </si>
  <si>
    <t xml:space="preserve">Plan elaborado </t>
  </si>
  <si>
    <t xml:space="preserve">Numero de adultos incrementados </t>
  </si>
  <si>
    <t>Beneficiar al 30% de adultos mayores del municipio.</t>
  </si>
  <si>
    <t>% DE ADULTOS MAYORES  CUBIERTAS CON EL PROGRAMA</t>
  </si>
  <si>
    <t>826 Adultos.</t>
  </si>
  <si>
    <t>cobertura con programas al 30% de los adultos mayores</t>
  </si>
  <si>
    <r>
      <t>PROGRAMA</t>
    </r>
    <r>
      <rPr>
        <b/>
        <sz val="8"/>
        <rFont val="Arial"/>
        <family val="2"/>
      </rPr>
      <t>:  Erradicación de la Pobreza Extrema</t>
    </r>
  </si>
  <si>
    <r>
      <t>OBJETIVOS</t>
    </r>
    <r>
      <rPr>
        <sz val="9"/>
        <rFont val="Arial"/>
        <family val="2"/>
      </rPr>
      <t>:   Atender a la población más necesitada en cuanto a sus necesidades básicas de alimentación, educación, salud, recreación, vivienda y demás elementos que le permitan a las familias mejorar la calidad de vida.</t>
    </r>
  </si>
  <si>
    <t>Erradicar total mente la pobreza extrema en el municipio.</t>
  </si>
  <si>
    <t>119 Familias en línea de pobreza extrema.</t>
  </si>
  <si>
    <t>No. De familias con pobreza absoluta</t>
  </si>
  <si>
    <t>12 Familias en línea de pobreza extrema.</t>
  </si>
  <si>
    <t>0 Familias en línea de pobreza extrema.</t>
  </si>
  <si>
    <t>Erradicación de la Pobreza Extrema</t>
  </si>
  <si>
    <t>201225322M00252305</t>
  </si>
  <si>
    <t>REALIZAR EN EL PRIMER AÑO LA IDENTIFICACIÓN DE LAS FAMILIAS QUE SE ENCUENTRAN EN EL RANGO DE POBREZA EXTREMA, PARA PRESENTARLES DESPUÉS DE LA SOLICITUD DEL DNP.</t>
  </si>
  <si>
    <t>APOYAR A LAS FAMILIAS PARA EL CUMPLIMIENTO DE LOS LOGROS DE LAS DIMENSIONES DE LA ESTRATEGIA UNIDOS, DURANTE LOS 4 AÑOS.</t>
  </si>
  <si>
    <t>REALIZAR LA VERIFICACIÓN DE LAS FAMILIAS QUE HAN ALCANZADO EL 100% DE LOS LOGROS DEFINIDOS POR LA ESTRATEGIA UNIDOS, A FIN DE CARACTERIZARLAS FUERA DEL RANGO DE POBREZA EXTREMA EN EL SEGUNDO AÑO.</t>
  </si>
  <si>
    <t>FOCALIZAR FAMILIAS QUE SE ENCUENTREN EN EL 80% DEL CUMPLIMIENTO DE SUS LOGROS A FIN DE IMPULSARLAS A CUMPLIR CON SUS OBJETIVOS EN EL SEGUNDO AÑO.</t>
  </si>
  <si>
    <t>GENERAR 2 PROYECTOS PRODUCTIVOS DIRIGIDOS A LA POBLACIÓN VULNERABLE QUE MEJORE SUS INGRESOS Y ELEVE SU CALIDAD DE VIDA, DURANTE LOS 4 AÑOS.</t>
  </si>
  <si>
    <t xml:space="preserve">Identificación realizada </t>
  </si>
  <si>
    <t xml:space="preserve">Cumplimiento de logros </t>
  </si>
  <si>
    <t xml:space="preserve">% de familias caracterizadas </t>
  </si>
  <si>
    <t xml:space="preserve">Familias focalizadas </t>
  </si>
  <si>
    <t xml:space="preserve">Numero de proyectos generados </t>
  </si>
  <si>
    <r>
      <t>PROGRAMA</t>
    </r>
    <r>
      <rPr>
        <b/>
        <sz val="8"/>
        <rFont val="Arial"/>
        <family val="2"/>
      </rPr>
      <t>:  Desplazados con Garantías de Buen Vivir</t>
    </r>
  </si>
  <si>
    <r>
      <t>OBJETIVOS</t>
    </r>
    <r>
      <rPr>
        <sz val="9"/>
        <rFont val="Arial"/>
        <family val="2"/>
      </rPr>
      <t>:   Desarrollar y aplicar acciones que garanticen los derechos a la población desplazada que busque asentamiento en nuestro municipio.</t>
    </r>
  </si>
  <si>
    <t>Desplazados con Garantías de Buen Vivir</t>
  </si>
  <si>
    <t>201225322M00252306</t>
  </si>
  <si>
    <t>REVISAR Y AJUSTAR EL PIU DEL MUNICIPIO EN EL PRIMER AÑO.</t>
  </si>
  <si>
    <t xml:space="preserve">PIU revisado y ajustado </t>
  </si>
  <si>
    <t xml:space="preserve">OPERATIVIDAD DEL PIU EN EL MUNICIPIO DURANTE LOS 4 AÑOS. </t>
  </si>
  <si>
    <t xml:space="preserve">% de metas cumplidas del PIU </t>
  </si>
  <si>
    <t>IMPLEMENTAR EL PROCEDIMIENTO PARA APLICAR AL 100% EL PROTOCOLO DE ATENCIÓN INTEGRAL AL DESPLAZADO QUE LLEGUE AL MUNICIPIO EN LOS 4 AÑOS.</t>
  </si>
  <si>
    <t xml:space="preserve">% de procedimientos aplicados </t>
  </si>
  <si>
    <t>CREAR EL COMITÉ TERRITORIAL DE JUSTICIA TRANSICIONAL EN EL PRIMER AÑO Y GESTIONAR SU FUNCIONAMIENTO EN LOS 4 AÑOS</t>
  </si>
  <si>
    <t>LOGRAR LA APROBACIÓN POR PARTE DEL MINISTERIO DEL INTERIOR DEL  PIU EN EL PRIMER AÑO.</t>
  </si>
  <si>
    <t xml:space="preserve">PIU aprobado </t>
  </si>
  <si>
    <t xml:space="preserve">INCLUIR DE MANERA ESPECÍFICA  LAS ACCIONES  EN SALUD Y GARANTIZAR EL ACCESO CON PREFERENCIA AL 100% DE LA  POBLACIÓN DESPLAZADA, VÍCTIMA, REINSERTADA O DE GRUPOS ÉTNICOS O POBLACIONALES DIFERENCIALES </t>
  </si>
  <si>
    <t xml:space="preserve">% de población desplazada y victima en acciones de salud </t>
  </si>
  <si>
    <t>IMPLEMENTAR UN PROGRAMA DE DEMANDA INDUCIDA, PRIORIZADA A LA POBLACIÓN VULNERABLE A  LOS SERVICIOS DE SALUD SEXUAL Y REPRODUCTIVA CON ÉNFASIS EN PLANIFICACIÓN FAMILIAR, PARA CADA AÑO</t>
  </si>
  <si>
    <t xml:space="preserve">Programa implementa </t>
  </si>
  <si>
    <t>CONTRIBUIR AL MEJORAMIENTO DEL MEJOR ESTADO DE SALUD POSIBLE PARA TODA LA POBLACIÓN DESPLAZADA Y VICTIMAS , CON ATENCIÓN DE CALIDAD, OPORTUNA,  Y  CON MAYOR  EQUIDAD EN EL ACCESO A TODOS LOS PROGRAMAS DEL ARTICULO 24 DE ESTE PLAN  .</t>
  </si>
  <si>
    <t xml:space="preserve">% de población desplazada y victima en programas de salud </t>
  </si>
  <si>
    <t xml:space="preserve">GARANTIZAR EL ACCESO A TODOS LOS PROGRAMAS Y SUBPROGRAMAS DE EDUCACIÓN A LA POBLACIÓN DESPLAZADA, VÍCTIMA Y REINSERTADA, DE CONFORMIDAD CON LO ESTABLECIDO EN EL ARTICULO 25, DEL PLAN DE DESARROLLO EN CONDICIONES DIGNAS Y  CON PREFERENCIA A LA POBLACIÓN DESPLAZADA, VÍCTIMA, REINSERTADA O DE GRUPOS ÉTNICOS O POBLACIONALES DIFERENCIALES </t>
  </si>
  <si>
    <t xml:space="preserve">% de población desplazada y victimas en los programas de educación </t>
  </si>
  <si>
    <t xml:space="preserve">CREAR, DURANTE EL PRIMER AÑO EL PROGRAMA DE AYUDA HUMANITARIA DE EMERGENCIA A LA POBLACIÓN  DESPLAZADA, VÍCTIMA, REINSERTADA O DE GRUPOS ÉTNICOS O POBLACIONALES DIFERENCIALES, QUE SE ENCUENTREN EN SITUACIÓN VULNERABLE, DANDO APLICACIÓN A LOS PROTOCOLOS DEL PIU, DURANTE EL CUATRENIO. </t>
  </si>
  <si>
    <t xml:space="preserve">Programa de ayuda humanitaria implementado </t>
  </si>
  <si>
    <t>INCLUIR CON PREFERENCIA,  DURANTE EL CUATRENIO, DENTRO DEL PROGRAMA DE AUXILIOS FUNERARIOS A LA POBLACIÓN DESPLAZADA, VÍCTIMA, REINSERTADA O DE GRUPOS POBLACIONALES DIFERENCIALES.</t>
  </si>
  <si>
    <t>INCLUIR DE MANERA PREFERENCIAL EN LOS PROCESOS DE REHABILITACIÓN PSICOSOCIAL O FÍSICA, CON APOYO DE LA COMISARÍA DE FAMILIA, A LA POBLACIÓN DESPLAZADA, VICTIMA, REINSERTADA O DE GRUPOS ÉTNICOS O POBLACIONALES DIFERENCIALES, DURANTE LOS 4 AÑOS</t>
  </si>
  <si>
    <t xml:space="preserve">Procesos de rehabilitación implementado </t>
  </si>
  <si>
    <t>VINCULAR AL COLABORADOR DESIGNADO,  CON LA DEBIDA CAPACITACIÓN, PARA QUE APOYE Y ORIENTE A LA POBLACIÓN DESPLAZADA, VICTIMA, REINSERTADA, EN LOS PROCESOS DE RESTITUCIÓN DE TIERRAS Y SOLICITUD DE SUBSIDIOS PARA VIVIENDA EN EL CUATRENIO</t>
  </si>
  <si>
    <t>APOYAR LOS PROCESOS DE MEMORIA HISTÓRICA, INCLUYÉNDOLOS EN EL PLAN DE CULTURA MUNICIPAL EN EL PERIODO DE GOBIERNO</t>
  </si>
  <si>
    <t xml:space="preserve">% de Incorporados al Programa cultural </t>
  </si>
  <si>
    <t>GARANTIZAR CON LA FUERZA PUBLICA, ESPECIAL PROTECCIÓN A LA POBLACIÓN DESPLAZADA, VICTIMA, REINSERTADA O DE GRUPOS ÉTNICOS O POBLACIONALES DIFERENCIALES, EN COORDINACIÓN CON EL MINISTERIO DEL INTERIOR DURANTE EL PERIODO DE GOBIERNO</t>
  </si>
  <si>
    <t xml:space="preserve">Programa de protección implementado </t>
  </si>
  <si>
    <t>APOYAR LOS PROCESOS DE RETORNO A SUS LUGARES DE ORIGEN A LA POBLACIÓN DESPLAZADA, VICTIMA, REINSERTADA O DE GRUPOS ÉTNICOS O POBLACIONALES DIFERENCIALES EN EL CUATRENIO.</t>
  </si>
  <si>
    <t xml:space="preserve">% de retornos logrados </t>
  </si>
  <si>
    <t>GESTIONAR LOS CONVENIOS A QUE HAYA LUGAR DURANTE EL CUATRENIO A FIN DE LOGRAR LA REPARACIÓN COLECTIVA DE LA POBLACIÓN VÍCTIMA</t>
  </si>
  <si>
    <t xml:space="preserve">Numero de convenios gestionados </t>
  </si>
  <si>
    <t>DESARROLLAR 4 PROYECTOS PRODUCTIVOS, DIRIGIDOS A LA POBLACIÓN DESPLAZADA, VICTIMA, REINSERTADA O DE GRUPOS ÉTNICOS O POBLACIONALES DIFERENCIALES, DE ACUERDO CON LA ESTRATEGIA UNIDOS PRESENTADOS EN EL PLAN</t>
  </si>
  <si>
    <t xml:space="preserve">Numero de proyectos desarrollados </t>
  </si>
  <si>
    <t>GARANTIZAR, DURANTE LOS 4 AÑOS, LA PARTICIPACIÓN DE LAS VÍCTIMAS EN EL COMITÉ TERRITORIAL DE JUSTICIA TRANSICIONAL</t>
  </si>
  <si>
    <t xml:space="preserve">Numero de participaciones en el comité </t>
  </si>
  <si>
    <t>GARANTIZAR DURANTE LOS 4 AÑOS LA FIGURA DEL COLABORADOR DESIGNADO, QUE APOYE Y ORIENTE A LA POBLACIÓN DESPLAZADA, VICTIMA, REINSERTADA O DE GRUPOS ÉTNICOS O POBLACIONALES DIFERENCIALES, DIFUNDIENDO SU EXISTENCIA Y FUNCIONES</t>
  </si>
  <si>
    <t xml:space="preserve">Designación del colaborador </t>
  </si>
  <si>
    <t>DESIGNAR EN LA OFICINA DE DESARROLLO SOCIAL, LAS FUNCIONES DE ATENCIÓN, COORDINACIÓN Y ORIENTACIÓN DE LA POBLACIÓN DESPLAZADA, VICTIMA, REINSERTADA O DE GRUPOS ÉTNICOS O POBLACIONALES DIFERENCIALES.</t>
  </si>
  <si>
    <t xml:space="preserve">Funciones establecidas y designadas </t>
  </si>
  <si>
    <t>SUSCRIBIR EL CONVENIO PARA ADHERIRSE A LA RED NACIONAL DE INFORMACIÓN, MANTENER ACTUALIZADA LA INFORMACIÓN DE LA POBLACIÓN POBLACIÓN DESPLAZADA, VICTIMA, REINSERTADA O DE GRUPOS ÉTNICOS O POBLACIONALES DIFERENCIALES, DEBIDAMENTE CARACTERIZADA</t>
  </si>
  <si>
    <t xml:space="preserve">Convenio suscrito e implementado </t>
  </si>
  <si>
    <t>Atender integral mente al 100% de población desplazada, victimas y reinsertados.</t>
  </si>
  <si>
    <t>% PVCA ATENDIDA</t>
  </si>
  <si>
    <t>408 Desplazados y victimas</t>
  </si>
  <si>
    <r>
      <t>PROGRAMA</t>
    </r>
    <r>
      <rPr>
        <b/>
        <sz val="8"/>
        <rFont val="Arial"/>
        <family val="2"/>
      </rPr>
      <t>:  Equidad Mujer como Fuerza de Desarrollo</t>
    </r>
  </si>
  <si>
    <t>Beneficiar al 35% de las mujeres del municipio con programas sociales</t>
  </si>
  <si>
    <t>% DE MUJERES  CUBIERTAS CON EL PROGRAMA</t>
  </si>
  <si>
    <t>6892 MUJERES</t>
  </si>
  <si>
    <t>35% de las mujeres del municipio con programas sociales</t>
  </si>
  <si>
    <t>17,5% de las mujeres del municipio con programas sociales</t>
  </si>
  <si>
    <t>IMPLEMENTAR EN EL PRIMER AÑO EL PROGRAMA DE FACILITACIÓN EN LA DENUNCIA AL MALTRATO.</t>
  </si>
  <si>
    <t>DESARROLLAR UN PROGRAMA  DE POLÍTICAS PÚBLICAS PARA APOYAR LA EQUIDAD DE GÉNERO EN EL SEGUNDO Y TERCER AÑO.</t>
  </si>
  <si>
    <t>APOYAR EL DESARROLLO DE UN PROYECTO PRODUCTIVO ANUAL  DIRIGIDO A LA MUJER.</t>
  </si>
  <si>
    <t xml:space="preserve">Numero de proyectos apoyados </t>
  </si>
  <si>
    <t>CREAR EL PROGRAMA DE APOYO INTEGRAL Y EMPODERAMIENTO A LA MUJER Y LA FAMILIA EN EL SEGUNDO AÑO.</t>
  </si>
  <si>
    <t>REALIZAR UNA CAMPAÑA DE PREVENCIÓN UNA ANUAL EN EL TEMA DE VIOLENCIA INTRAFAMILIAR, EN LOS 4 AÑOS.</t>
  </si>
  <si>
    <t>REALIZAR UNA CAMPAÑA DE SENSIBILIZACIÓN EN EL TEMA DE VIOLENCIA INTRAFAMILIAR TANTO PARA LAS MUJERES Y HOMBRES VICTIMAS.</t>
  </si>
  <si>
    <t xml:space="preserve">Campaña realizada </t>
  </si>
  <si>
    <t>Equidad Mujer como Fuerza de Desarrollo</t>
  </si>
  <si>
    <t>201225322M00252308</t>
  </si>
  <si>
    <t>201225322M00252307</t>
  </si>
  <si>
    <r>
      <t>OBJETIVOS</t>
    </r>
    <r>
      <rPr>
        <sz val="9"/>
        <rFont val="Arial"/>
        <family val="2"/>
      </rPr>
      <t>:   Incrementar el reconocimiento, la restitución y la garantía del goce efectivo de los derechos fundamentales de las mujeres.</t>
    </r>
  </si>
  <si>
    <t>CONTRATACION DE PRESTACION DE SERVICIOS PROFESIONALES</t>
  </si>
  <si>
    <t>No. DE CONTRATOS</t>
  </si>
  <si>
    <t>SEGUNDO AÑO</t>
  </si>
  <si>
    <t>NA</t>
  </si>
  <si>
    <t>TERCER AÑO</t>
  </si>
  <si>
    <t>ATENCION INTEGRAL EN FISIOTERAPIA, TERAPIA ACUPACIONAL TRABAJO SOCIAL, EDUCACION ESPECIAL</t>
  </si>
  <si>
    <t>SE ADELANTO EL PROGRAMA NUTRICIONAL ES LA POBLACION BENEFICIDA EN EL CENTRO DE VIDA SENSORIAL</t>
  </si>
  <si>
    <t>ACTIVIDADES LUDICORECRETIVAS, ARTISTICAS, DEPORTIVAS Y CULTURALES</t>
  </si>
  <si>
    <t>No. DE ACTIVIDADES</t>
  </si>
  <si>
    <t>TALLERES</t>
  </si>
  <si>
    <t>PROGRAMA</t>
  </si>
  <si>
    <t xml:space="preserve">CENSO CASA A CASA </t>
  </si>
  <si>
    <t>CENSO REALIZADO</t>
  </si>
  <si>
    <t>PLAN DE SALUD-EJE PROGRAMATICO DE ASEGURAMIENTO</t>
  </si>
  <si>
    <t>PARA EL SEGUNDO AÑO</t>
  </si>
  <si>
    <t>SE ELABORO ACTO ADMINISTRATIVO PARA CONFORMACION DEL COMITÉ DE REGISTRO Y ESTADISTICAS VITALES</t>
  </si>
  <si>
    <t>SE EJECUTA EL PROGRAMA CRE-SER, DESAYUNOS INFANTILES CON AMOR, MATERNO INFANTIL, RECUPERACION NUTRICIONAL</t>
  </si>
  <si>
    <t>SE FIRMA CONVENIO MARCO CON EL ICBF, GOBERNACION DE CUNDINAMARCA Y CONVENIO CON LA CORPORACION DIA DE LA NIÑEZ</t>
  </si>
  <si>
    <t>SE ELABORA ACTO ADMINISTRATIVO PARA CREAR EL COMITÉ ENETI</t>
  </si>
  <si>
    <t xml:space="preserve">SE SUSCRIBE CONTRATO CON LUDOTECARIA </t>
  </si>
  <si>
    <t>REUBICA EL SITIO DE LA LUDOTECA MUNICIPAL</t>
  </si>
  <si>
    <t>Nº CONTRATO</t>
  </si>
  <si>
    <t>SE SUCRIBE CONVENIO CON LA CORPORACION DIA DE LA NIÑEZ</t>
  </si>
  <si>
    <t>Nº DE CONVENIO REALIZADO</t>
  </si>
  <si>
    <t xml:space="preserve">SEGUNDO AÑO </t>
  </si>
  <si>
    <t>SE REALIZO EL DIA DEL NIÑO EN LAS DIFERENTES INSTITUCIONESEDUCATIVAS DEL MUNICIPIO</t>
  </si>
  <si>
    <t>Nº DE EVENTOS</t>
  </si>
  <si>
    <t>SUSCRIBE CONVENIO CON EL ICBF, GOBERNACION DE CUNDINAMARCA PARA EL FUNCIONAMIENTO DEL PAIPI</t>
  </si>
  <si>
    <t>CHARLAS DE ABUSO SEXUAL A LOS PADRES DE LOS NIÑOS BENEFICIARIOS DE LOS PROGRAMAS NUTRICIONALES DEL ICBF</t>
  </si>
  <si>
    <t>SE SUSCRIBE CONVENIO CON ALDEAS S.OS</t>
  </si>
  <si>
    <t>UN CONVENIO</t>
  </si>
  <si>
    <t>2 DE CONVENIOS</t>
  </si>
  <si>
    <t>1 PROGRAMA</t>
  </si>
  <si>
    <t>1 ACTO ADMINISTRATIVO</t>
  </si>
  <si>
    <t xml:space="preserve">EJECUCION DEL PLAN DE SALUD-EJE PROGRAMATICO DE SALUD PUBLICA-PIC-COMPONENTE PAI-AIEPI- </t>
  </si>
  <si>
    <t>EJECUCION DEL PLAN DE SALUD-EJE PROGRAMATICO DE SALUD PUBLICA-PIC-COMPONENTE NUTRICION</t>
  </si>
  <si>
    <t>EJECUCION DEL PLAN DE SALUD-EJE PROGRAMATICO DE SALUD PUBLICA-PIC-COMPONENTE -AIEPI</t>
  </si>
  <si>
    <t>SE  HIZO INVENTARIO DE LAS NECESIDADES DE LOS RESTAURANTES ESCOLARES</t>
  </si>
  <si>
    <t>1 PLAN REALIZADO</t>
  </si>
  <si>
    <t xml:space="preserve">SE SUCRIBE CONTRATO PARA LA ADQUISICION DE ELEMENTOS PARA DOTACION DE RESTAURANTES ESCOLARES </t>
  </si>
  <si>
    <t>2 PLAN REALIZADO</t>
  </si>
  <si>
    <t>SUSCRIBE CONVENIO CON EL ICBF, GOBERNACION DE CUNDINAMARCA PARA EL FUNCIONAMIENTO DEL PAIPI, HOGARES COMUNITARIOS</t>
  </si>
  <si>
    <t>42.19%</t>
  </si>
  <si>
    <t>4 DE PROGRAMAS NUTRICIONALES</t>
  </si>
  <si>
    <t>SE REALIZO EVENTO SEMANA CULTURAL Y RECREODEPORTIVA</t>
  </si>
  <si>
    <t xml:space="preserve">1 EVENTO </t>
  </si>
  <si>
    <t>1 CAMPAÑA</t>
  </si>
  <si>
    <t>COMISARIA DE FAMILIA  REALIZO UNA CAMPAÑA PARA LA PROBLEMÁTICA SOCIAL DESDE LA RED DEL BUEN TRATO</t>
  </si>
  <si>
    <t>COMISARIA DE FAMILIA REALIZO UNA CAMPAÑA DE PREVENCION DEL MALTRATO EN LA PRIMERA INFANCIA</t>
  </si>
  <si>
    <t>1CAMPAÑA</t>
  </si>
  <si>
    <t>1  DE ACTO ADMINISTRATIVO</t>
  </si>
  <si>
    <t xml:space="preserve">COMISARIA DE FAMILIA REALIZO UNA CAMPAÑA CONTRA EL ABUSO SEXUAL </t>
  </si>
  <si>
    <t>7 CAMPAÑAS</t>
  </si>
  <si>
    <t>REALIZAR  PLAN OPERATIVO DE COMPRAS CON EL FIN DE RESTABLECER LOS DERECHOS DE LOS NIOÑS Y NIÑAS QUE SE ENCUENTRES CON VULNERACION DE DERECHOS EN PROTECCION O CON MEDIDA DE RESTABLECIMIENTO DE DERECHOS</t>
  </si>
  <si>
    <t>1 PLAN DE COMPRAS</t>
  </si>
  <si>
    <t>SE DESCENTRALIZA LAS ESCUELAS DE FORMACION DEPORTIVA A LAS DIFERENTES VEREDAS DEL MUNICIPIO</t>
  </si>
  <si>
    <t>SE DESCENTRALIZA LAS ESCUELAS DE FORMACION CULTURAL A LAS DIFERENTES VEREDAS DEL MUNICIPIO</t>
  </si>
  <si>
    <t>SE REALIZA LA SEMANA CULTURAL Y DEPORTIVA</t>
  </si>
  <si>
    <t>1 EVENTO</t>
  </si>
  <si>
    <t>SUSCRIBE CONVENIO CON ALDEAS S.O.S</t>
  </si>
  <si>
    <t>1 CONVENIO</t>
  </si>
  <si>
    <t>COMISARIA DE FAMILIA REALIZO UNA CAMPAÑA CONTRA EL ABUSO INFANTIL</t>
  </si>
  <si>
    <t>COMISARIA DE FAMILIA REALIZO UNA CAMPAÑA CONTRA EL MALTRATO INFANTIL</t>
  </si>
  <si>
    <t>COMISARIA DE FAMILIA REALIZO UNA CAMPAÑA CONTRA EL ABUSO Y CONSUMO DE SUSTANCIAS PSICOACTIVAS</t>
  </si>
  <si>
    <t>GESTIONA CUPOS CON LA BENEFICENCIA DE CUNDINAMARCA</t>
  </si>
  <si>
    <t>1 PROGRAMA GESTIONADO</t>
  </si>
  <si>
    <t>SE REALIZO DIA CULTURAL DEL ADULTO MAYOR EN EL TEATRO, DIA DE HALLOWEN, SALIDA LUDICO RECREATIVA</t>
  </si>
  <si>
    <t>3 EVENTOS</t>
  </si>
  <si>
    <t>CONTRATACION PRESTACION DE SERVICIOS</t>
  </si>
  <si>
    <t>15 ADULTOS NUEVOS</t>
  </si>
  <si>
    <t>SE EJECUTA EL PROGRAMA JUAN LUIS LONDOÑO DE LA CUESTA</t>
  </si>
  <si>
    <t xml:space="preserve">1 PROGRAMA CREADO </t>
  </si>
  <si>
    <t xml:space="preserve">SE CREA EL PROGRAMA DE REFUERZO ESCOLAR PARA LOS BENEFICIARIOS DEL CENTRO DE VIDA SENSORIAL A TRAVES DE LAS PROFESIONALES </t>
  </si>
  <si>
    <t xml:space="preserve">IDENTIFICACION REALIZADA </t>
  </si>
  <si>
    <t xml:space="preserve">SE MANTIENE ACTUALIZADA LA LINEA BASE DE RED UNIDOS A TRAVES DE LAS COGESTORAS, DE ACUERDO A LAS FAMILIAS NEGOCIADAS CONVENIO DPS </t>
  </si>
  <si>
    <t>VISITAS DOMICILIARIAS, INCLUCION: DE LOS PROGRAMAS SOCIALES DE LA OFERTA LOCAL, JORNADAS DE SERVICIOS</t>
  </si>
  <si>
    <t>SE FORTALECIO LA ASOCIACION AMBIENTE LIMPIO LIDERADO POR UNA MADRE DE LA ESTRATEGIA</t>
  </si>
  <si>
    <t>1 PROYECTO</t>
  </si>
  <si>
    <t>UNA JORNADA</t>
  </si>
  <si>
    <t>SE SUSCRIBIO CONTRATO PARA LA ADQUISICION DE MATERIA AUDIOVISUAL (CD, DISCOVERY)</t>
  </si>
  <si>
    <t>SE SUSCRIBE CONVENIO CON LA GOBERNACION DE CUNDINAMARCA</t>
  </si>
  <si>
    <t>2 CONVENIO</t>
  </si>
  <si>
    <t xml:space="preserve">SE DEROGO ACUERDO 66 DE 2010 Y SE APRUEBA EL ACUERDO  29 DE 2012 </t>
  </si>
  <si>
    <t>1 ACUERDO</t>
  </si>
  <si>
    <t xml:space="preserve">1 GESTION </t>
  </si>
  <si>
    <t>SE GESTIONO CON UNIVERSIDAD UNAD Y UNIMINUTO REUNIO PARA ORIENTAR A LOS JOVENES EGRESADOS DE BACHILLERATO</t>
  </si>
  <si>
    <t>A TRAVES DE LA ASOCIACION "JOVENES FORTALEZA DE LA MONTAÑA" SE REACTIVO EL CONSEJO DE JUVENTUD</t>
  </si>
  <si>
    <t>1 CONSEJO REACTIVADO</t>
  </si>
  <si>
    <t>EJECUCION DEL PLAN DE SALUD-EJE PROGRAMATICO DE SALUD PUBLICA-PIC-SALUD SEXUAL Y REPRODUCTIVA</t>
  </si>
  <si>
    <t>SE SUSCRIBE CONVENIO CON ALDEAS  S.O.S</t>
  </si>
  <si>
    <t xml:space="preserve">1 CONVENIO REALIZADO </t>
  </si>
  <si>
    <t>SE REALIZO LA SEMANA CULTURAL Y DEPORTIVA</t>
  </si>
  <si>
    <t>UN EVENTO</t>
  </si>
  <si>
    <t xml:space="preserve">COMISARIA DE FAMILIA REALIZA CAMPAÑA </t>
  </si>
  <si>
    <t>UNA CAMPAÑA</t>
  </si>
  <si>
    <t>REUNION DE JOVENES  DEL BACHILLERATO CON EL SENA Y DIFERENTES UNIVERSIDADES PARA OFERTA EDUCATIVA Y FORMACION PARA EL TRABAJO</t>
  </si>
  <si>
    <t>ESTAMPADO DE CAMISETAS Y MEMORIA HISTORICA</t>
  </si>
  <si>
    <t>COMPARTIR DE OLLA COMUNITARIA</t>
  </si>
  <si>
    <t>CINEFOROS</t>
  </si>
  <si>
    <t>4 EVENTOS</t>
  </si>
  <si>
    <t>PROCESOS DE FORMACION "POLITICA Y TERRITORIO"</t>
  </si>
  <si>
    <t>16 EVENTOS</t>
  </si>
  <si>
    <t>SEGUNDO  AÑO</t>
  </si>
  <si>
    <t>COMISARIA DE FAMILIA REALIZA CAMPAÑA DE PREVENCION EN EL TEMA DE VIOLENCIA</t>
  </si>
  <si>
    <t>2 CAMPAÑAS</t>
  </si>
  <si>
    <t>COMISARIA DE FAMILIA CAMPAÑA DE SENCIBILIZACION EN EL TEMA DE VIOLENCIA INTRAFAMILIAR PARA HOMBRES Y MUJERES.</t>
  </si>
  <si>
    <t xml:space="preserve">CAPACITACION CON EL SENA, APOYO CON EL FONDO EMPREDER </t>
  </si>
  <si>
    <t>CAPACITACION A DOCENTES A TRAVES DE LA SECRETARIA DE EDUCACION DEPARTAMENTAL</t>
  </si>
  <si>
    <t xml:space="preserve">TERCER AÑO AÑO </t>
  </si>
  <si>
    <t>UN MODELO</t>
  </si>
  <si>
    <t>PLAN MUNICIPAL DE SALUD - PIC</t>
  </si>
  <si>
    <t>PLAN MUNICIPAL DE SALUD - ASEGURAMIENTO</t>
  </si>
  <si>
    <t>EDUCACION</t>
  </si>
  <si>
    <t>GESTION</t>
  </si>
  <si>
    <t>GOBIERNO</t>
  </si>
  <si>
    <t>COMISARIA</t>
  </si>
  <si>
    <t>GOBIERNO-COMISARIA</t>
  </si>
  <si>
    <t>CONTRATACION DE TALENTO HUMANO PARA ATENCION AL DESPLAZADO</t>
  </si>
  <si>
    <t>Realizar un sistema de información geográfica del Municipio de Guasca a partir del primer año</t>
  </si>
  <si>
    <t>Actualizar el E.O.T, esquema de ordenamiento territorial del municipio en el primer año.</t>
  </si>
  <si>
    <t>Realizar el plan de espacio publico en el segundo año y definir el déficit municipal teniendo en cuenta los requerimientos poblacionales</t>
  </si>
  <si>
    <t>Formular dos (2) acciones por año  incorporadas en el plan de Turismo para ser incorporadas en el plan de espacio publico</t>
  </si>
  <si>
    <t>Formular un plan de mantenimiento del espacio publico en el primer mes de cada vigencia y desarrollarlo al 100% sus metas</t>
  </si>
  <si>
    <t>Implementar el plan indicativo, vigilancia y control del Espacio público en el segundo año.</t>
  </si>
  <si>
    <t>Ejecutar dos proyectos por año de habilitación de  espacio público de acuerdo al inventario generado en el subprograma de discapacitados.</t>
  </si>
  <si>
    <t>Ampliar el 25% de los 13.2 km de vías  que no cumplen con las especificaciones mínimas de la sección transversal</t>
  </si>
  <si>
    <t>Hacer mantenimiento de rocería al 70%  del total  de 85.8 km de vías que lo requieren durante el período de gobierno.</t>
  </si>
  <si>
    <t>Desarrollar mantenimiento al 100% de cunetas de las vías terciarias durante el cuatrenio.</t>
  </si>
  <si>
    <t>Construir 1.0 km de vías en placahuellas en los 4 años</t>
  </si>
  <si>
    <t>Realizar señalización de acuerdo con la norma de Invias a 14 km de vías terciarias del municipio durante el periodo de gobierno</t>
  </si>
  <si>
    <t>Realizar señalización de acuerdo con la norma de Invias al 100% de vías urbanas durante el periodo de gobierno</t>
  </si>
  <si>
    <t>Ejecutar al 100%  el plan de mantenimiento rutinario durante el período de gobierno formulado en el primer año.</t>
  </si>
  <si>
    <t>Gestionar ante los entes competentes un puesto de control permanente de peso para  los vehículos de carga de la vía Gachetá-Guasca- Sopó</t>
  </si>
  <si>
    <t xml:space="preserve">Incrementar en un 20% las vías municipales rurales pavimentadas, durante el cuatrenio. </t>
  </si>
  <si>
    <t>Fortalecer el banco de maquinaria con la adquisición de una Motoniveladora, un vibro compactador y dos volquetas en el primer año.</t>
  </si>
  <si>
    <t>Realizar el 100% de mantenimiento y sostenimiento del parque automotor y garantizar su operación y funcionamiento.</t>
  </si>
  <si>
    <t xml:space="preserve">Formular el plan de mantenimiento y mejoramiento con el inventario de infraestructura institucional en el primer año </t>
  </si>
  <si>
    <t>Desarrollar 4  proyectos de ampliación y mejoramiento de la  infraestructura institucional en el período de gobierno</t>
  </si>
  <si>
    <t>Desarrollar el plan de   infraestructura institucional urbana para la población discapacitada durante el período de gobierno</t>
  </si>
  <si>
    <t>Formular el plan de mejoramiento y mantenimiento del equipamiento para la integración ciudadana en el primer año.</t>
  </si>
  <si>
    <t>Ejecutar  en cada vigencia el programa de mantenimiento y ampliación  de infraestructura cultural formulado en el primer año</t>
  </si>
  <si>
    <t>Ejecutar cuatro proyectos de infraestructura para el desarrollo de la actividad deportiva durante el periodo de gobierno</t>
  </si>
  <si>
    <t>Ejecutar 3 actividades de infraestructura incorporadas en el plan de turismo y el plan de espacio público en el cuatrenio.</t>
  </si>
  <si>
    <t>Gestionar desde el primer año la infraestructura de la escuela de artes culturales</t>
  </si>
  <si>
    <t>Comprar mínimo un predio para el desarrollo de equipamientos colectivos durante el período de gobierno</t>
  </si>
  <si>
    <t>Gestionar desde el primer año con las empresas prestadoras el acceso a los servicios de Gas natural e internet.</t>
  </si>
  <si>
    <t>Realizar desde el primer año el estudio para la modernización y ampliación de cobertura del alumbrado público.</t>
  </si>
  <si>
    <t>Presentar ante el  Concejo Municipal la creación e implementación del Impuesto de alumbrado público para estructurar el Plan de Inversión y expansión del Alumbrado Público en el periodo de Gobierno.</t>
  </si>
  <si>
    <t>Desarrollar la vigilancia de los nuevos servicios a través de la Empresa ECOSIECHA</t>
  </si>
  <si>
    <t xml:space="preserve">COMPONENTE DE EFICACIA - PLAN DE ACCIÒN - VIGENCIA  2012 - EJECUTADO </t>
  </si>
  <si>
    <t>PLAN DE DESARROLLO: "XXXXXXXXXXXX" 2012-2015</t>
  </si>
  <si>
    <t xml:space="preserve">COMPONENTE DE EFICACIA - PLAN DE ACCIÒN - VIGENCIA  201  xxxxxxxx - </t>
  </si>
  <si>
    <t>EJE: DESARROLLO INTEGRAL CON EL SER HUMANO</t>
  </si>
  <si>
    <t xml:space="preserve">OBJETIVO DEL EJE / DIMENSIÓN: </t>
  </si>
  <si>
    <r>
      <t>PROGRAMA</t>
    </r>
    <r>
      <rPr>
        <b/>
        <sz val="8"/>
        <rFont val="Arial"/>
        <family val="2"/>
      </rPr>
      <t>:                       LIDERAZGO EN EL DEPORTE Y LA RECREACION</t>
    </r>
  </si>
  <si>
    <r>
      <t>OBJETIVOS</t>
    </r>
    <r>
      <rPr>
        <sz val="9"/>
        <rFont val="Arial"/>
        <family val="2"/>
      </rPr>
      <t xml:space="preserve">:                            </t>
    </r>
  </si>
  <si>
    <t>Responsable  Sandro Pedraza</t>
  </si>
  <si>
    <t xml:space="preserve"> INCREMENTAR EN  UN 20% LA PARTICIPACION EN LAS ESCUELAS DE FORMACION DEPORTIVA</t>
  </si>
  <si>
    <t xml:space="preserve">NOMBRE  -  Secretario </t>
  </si>
  <si>
    <t>SANDRO NIBALDO PEDRAZA</t>
  </si>
  <si>
    <t>xxxxxxxxxxxx</t>
  </si>
  <si>
    <t xml:space="preserve">FORMACION DEPORTIVA CON VISION INTEGRAL
</t>
  </si>
  <si>
    <t xml:space="preserve">201225322M00252601
</t>
  </si>
  <si>
    <t>Pago de director de escuelas de formacion deportivas y instructores de escuelas de formacion deportiva</t>
  </si>
  <si>
    <t>mantener 500 niñosen escuelas de formacion deportiva</t>
  </si>
  <si>
    <t>Pago instructores de escuelas de formacion deportiva</t>
  </si>
  <si>
    <t>META DE PRODUCTO 2</t>
  </si>
  <si>
    <t xml:space="preserve">DEPORTE SOCIAL PARA LA COMUNIDAD DEPORTIVA
</t>
  </si>
  <si>
    <t xml:space="preserve">201225322M00252602
</t>
  </si>
  <si>
    <t>NRO</t>
  </si>
  <si>
    <t>Tener en funcionamiento 6 escuelas de formación deportiva durante los cuatro años.</t>
  </si>
  <si>
    <t>META DE PRODUCTO 3</t>
  </si>
  <si>
    <t>CONVENIO GOBRNACION INSTRUCTOR DE VOLEIBOL</t>
  </si>
  <si>
    <t>Implementar una EFD en   la zona rural anualmente</t>
  </si>
  <si>
    <t>201225322M00252602</t>
  </si>
  <si>
    <t>META DE PRODUCTO 4</t>
  </si>
  <si>
    <t xml:space="preserve">Apoyar al 100% de las Escuelas de Formación Deportiva con implementos deportivos en los cuatro años. </t>
  </si>
  <si>
    <t>META DE PRODUCTO 5</t>
  </si>
  <si>
    <t xml:space="preserve">Crear y capacitar el cuerpo de juzgamiento a partir del primer año </t>
  </si>
  <si>
    <t>META DE PRODUCTO 6</t>
  </si>
  <si>
    <t>Promover el deporte competitivo, asociado y recreativo con una capacitación anual de los diferentes comités deportivos de las juntas de acción comunal</t>
  </si>
  <si>
    <t>META DE PRODUCTO 7</t>
  </si>
  <si>
    <t xml:space="preserve">DEPORTE SOCIAL PARA LA COMUNIDAD DEPORTIVA </t>
  </si>
  <si>
    <t>Formular el plan sectorial del deporte municipal al segundo año.</t>
  </si>
  <si>
    <t>DEPORTE SOCIAL PARA LA COMUNIDAD DEPORTIVA</t>
  </si>
  <si>
    <t>Realizar un evento para premiar a los mejores deportistas de Guasca anualmente</t>
  </si>
  <si>
    <t>META DE PRODUCTO 9</t>
  </si>
  <si>
    <t>Patrocinar a 2 deportistas destacados y a una selección para participar en eventos extra municipales anualmente</t>
  </si>
  <si>
    <t>SECTOR :</t>
  </si>
  <si>
    <r>
      <t>OBJETIVOS</t>
    </r>
    <r>
      <rPr>
        <sz val="9"/>
        <rFont val="Arial"/>
        <family val="2"/>
      </rPr>
      <t>:                              XXXXXXXXXXXXXXXX.</t>
    </r>
  </si>
  <si>
    <t>Incrementar en un 30% la realización de eventos Recreo-deportivos</t>
  </si>
  <si>
    <t>Crear en el primer año el comité Municipal de deporte</t>
  </si>
  <si>
    <t>REALIZACION DE CENSO</t>
  </si>
  <si>
    <t>Realizar en el primer año el censo de clubes deportivos.</t>
  </si>
  <si>
    <t>prestacion de servicios de juzgamiento intercolegiados fase municipal</t>
  </si>
  <si>
    <t xml:space="preserve">Cumplir el 100% en cuanto a organización y el 80% en cuanto a participación, el programa de campeonatos deportivos formulado en los dos primeros meses de cada vigencia. </t>
  </si>
  <si>
    <t xml:space="preserve">Compraventa de uniformes para jóvenes que participaran en la segunda fase
  de los juegos intercolegiados año 2012, 
</t>
  </si>
  <si>
    <t>PREMIACION JUEGOS INTER-ESCOLARES</t>
  </si>
  <si>
    <t>JUZGAMIENTO JUEGOS COMUNALES</t>
  </si>
  <si>
    <t>PREMIACION JUEGOS COMUNALES</t>
  </si>
  <si>
    <t>PREMIACION JUEGOS INTER-COLEGIADOS</t>
  </si>
  <si>
    <t xml:space="preserve">Realizar anualmente la semana del niño con actividades recreo deportivas y lúdicas.  </t>
  </si>
  <si>
    <t>SUMINISTRO DE REFRIGERIOS</t>
  </si>
  <si>
    <t>Generar anualmente el portafolio de los programas recreo -deportivos y divulgarlo en el mes de febrero</t>
  </si>
  <si>
    <t>SE DISEÑO Y SE REALIZO LA DIVULDGACION DE LAS ESCUELAS DE FORMACION DEPORTIVA.</t>
  </si>
  <si>
    <t>Diseñar en el primer año el formato de divulgación de los eventos recreo- deportivos.</t>
  </si>
  <si>
    <t>JUEGOS INTERCOLEGIADOS</t>
  </si>
  <si>
    <t xml:space="preserve">NRO </t>
  </si>
  <si>
    <t>Programar y desarrollar anualmente 3 eventos de deporte y 1 actividad extrema anualmente</t>
  </si>
  <si>
    <t>JUEGOS INTER-ESCOLARES</t>
  </si>
  <si>
    <t>JUEGOS COMUNALES</t>
  </si>
  <si>
    <t>CAMPEONATO FUTBOL 9 AGUACALIENTE</t>
  </si>
  <si>
    <t>Programar y desarrollar 2 campeonatos anuales específicos de cada disciplina deportiva.</t>
  </si>
  <si>
    <t>CAMPEONATO FUTSAL NOCTURNO-</t>
  </si>
  <si>
    <t>CAMPEONATO NAVIDEÑO</t>
  </si>
  <si>
    <t>CAMPEONATO MIL CIUDADES FUTSAL-</t>
  </si>
  <si>
    <t>CAMPEONATO INTER-EMPRESAS-</t>
  </si>
  <si>
    <t>Realizar 2 programas recreo- deportivos mensuales para la ocupación del tiempo libre de la comunidad.</t>
  </si>
  <si>
    <t>META DE PRODUCTO 10</t>
  </si>
  <si>
    <t>Implementar los programas recreativos "Senderistas " y "Amigos de la bicicleta" desde el primer año, mínimo seis veces al año a partir del segundo año</t>
  </si>
  <si>
    <t>META DE PRODUCTO 11</t>
  </si>
  <si>
    <t>Generar el proyecto de acuerdo de adopción de la estampilla pro-deporte</t>
  </si>
  <si>
    <t>Incentivar a 12  de los deportistas a través de la premiación a los mejores</t>
  </si>
  <si>
    <t>Apoyo al deporte asociado</t>
  </si>
  <si>
    <t>201225322M00252603</t>
  </si>
  <si>
    <t xml:space="preserve">Crear  el acuerdo municipal de estímulos deportivos en el primer año. </t>
  </si>
  <si>
    <t>Premiar a los mejores deportistas asociados anualmente conforme el reglamento realizado en el primer año.</t>
  </si>
  <si>
    <t>Apoyar al 100% de los clubes Deportivos legalmente constituidos e impulsar la creación de dos clubes más.</t>
  </si>
  <si>
    <t>PLAN DE DESARROLLO: "COMPROMETIDOS POR EL PROGRESO DE GUASCA" 2012-2015</t>
  </si>
  <si>
    <t xml:space="preserve">COMPONENTE DE EFICACIA - PLAN DE ACCIÒN - VIGENCIA  2012 </t>
  </si>
  <si>
    <t xml:space="preserve">EJE: </t>
  </si>
  <si>
    <t>OBJETIVO DEL EJE / DIMENSIÓN:DESARROLLO INTEGRAL COMPROMETIDO CON EL SER HUMANO</t>
  </si>
  <si>
    <r>
      <t>PROGRAMA</t>
    </r>
    <r>
      <rPr>
        <b/>
        <sz val="8"/>
        <rFont val="Arial"/>
        <family val="2"/>
      </rPr>
      <t>: GRUPOS VULNERABLES CON DERECHOS Y DEBERES</t>
    </r>
  </si>
  <si>
    <t xml:space="preserve">Responsable </t>
  </si>
  <si>
    <t>NOMBRE  - LINA PAOLA VIEDA MEDINA</t>
  </si>
  <si>
    <t>BENEFICAIR AL 100% DE LOS NIÑOS Y NIÑAS MENORES DE 5 AÑOS CON LOS DIFERENTES PROGRAMAS</t>
  </si>
  <si>
    <t>PORCENTAJE DE NNA BENEFICIADAS</t>
  </si>
  <si>
    <t>PRIMERA INFANCIA SALUDABLE Y EN FAMILIA</t>
  </si>
  <si>
    <t>201325322M00252302</t>
  </si>
  <si>
    <t>CAMPAÑA QUE BEMEFICIE LA PROBLEMÁTICA SOCIAL DESDE LA RED DEL BUEN TRATO.</t>
  </si>
  <si>
    <t>NUMERO</t>
  </si>
  <si>
    <t>Realizar una campaña anual para fortalecer la red del buen trato</t>
  </si>
  <si>
    <t>N° de Campañas realizadas</t>
  </si>
  <si>
    <t>2,266,600</t>
  </si>
  <si>
    <t>INFANCIA AFECTIVAMENTE ESTABLE</t>
  </si>
  <si>
    <t>201325322M00252303</t>
  </si>
  <si>
    <t>CONVENIO CON ALDEAS SOS</t>
  </si>
  <si>
    <t>Realizar un convenio anual con una institución que se encargue del cuidado de los niños y  niñas  que se encuentren con medida de protección y/o restablecimiento de derechos  por vulneración, amenaza e inobservancia.</t>
  </si>
  <si>
    <t>NUMERO DE CONVENIO SUSCRITOS</t>
  </si>
  <si>
    <t>CAMPAÑA DE PREVENCION DEL MALTRATO EN LA PRIMERA INFANCIA</t>
  </si>
  <si>
    <t xml:space="preserve">EJECUTAR UNA CAMPAÑA DE PREVENCION DEL MALTRATO INFANTIL </t>
  </si>
  <si>
    <t>No. De campañas realizadas</t>
  </si>
  <si>
    <t>6,800,000</t>
  </si>
  <si>
    <t>CAMPAÑA DE PREVENCION CONTRA EL ABUSO SEXUAL INFANTIL .</t>
  </si>
  <si>
    <t xml:space="preserve">EJECUTAR UNA CAMPAÑA DE PREVENCION CONTRA EL ABUSO SEXUAL INFANTIL </t>
  </si>
  <si>
    <t>GENERAR EL PLAN OPERATIVO DE COMPRAS PARA LA ATENCION INTEGRAL Y APOYO DE LOS NIÑOS Y NIÑAS QUE SE ENCUENTREN CON SUS DERECHOS VULNERADOS</t>
  </si>
  <si>
    <t>PLANES GENERADOS</t>
  </si>
  <si>
    <t>BENEFICAIR AL 100% DE LOS NIÑOS Y NIÑAS  CON LOS DIFERENTES PROGRAMAS</t>
  </si>
  <si>
    <t>CONVENIO CON LA INSTITUCION ALDEAS INFANTILES SOS</t>
  </si>
  <si>
    <t>NUMERO DE CONVENIOS REALIZADOS</t>
  </si>
  <si>
    <t>4100 NIÑOS Y NIÑAS</t>
  </si>
  <si>
    <t>CAMPAÑA CONTRA EL ABUSO SEXUAL INFANTIL.</t>
  </si>
  <si>
    <t xml:space="preserve">REALIZAR UNA CAMAPAÑA DE PREVENCION ANUAL EN EL TEMA DE ABUSO SEXUAL INFANTIL </t>
  </si>
  <si>
    <t>NUMERO DE CAMPAÑAS REALIZADAS</t>
  </si>
  <si>
    <t>CAMPAÑA CONTRA EL MALATRATO INFANTIL.</t>
  </si>
  <si>
    <t>REALIZAR UNA CAMAPAÑA DE PREVENCION ANUAL CONTRA EL MALTRATO INFANTIL.</t>
  </si>
  <si>
    <t>CAMPAÑA DE PREVENCION CONTRA EL CONSUMO  USO Y ABUSO DE SUSTANCIAS PSICOACTIVAS</t>
  </si>
  <si>
    <t>REALIZAR UNA CAMPAÑA DE PREVENCION CONTRA EL CONSUMO USO Y ABUSO DE SUSTANCIAS PSICOACTIVAS</t>
  </si>
  <si>
    <t>BENEFICAIR AL 100% DE LOS JOVENES CON LOS DIFERENTES PROGRAMAS</t>
  </si>
  <si>
    <t xml:space="preserve">ADOLESCENTES Y JOVENES COMPROMETIDOS CON LA VIDA </t>
  </si>
  <si>
    <t>201325322M00252304</t>
  </si>
  <si>
    <t>REALIZAR UN CONVENIO ANUAL CON UNA INSTITUCION QUE SE ENCARGUE DEL CUIDADO DE LOS ADOLESCENTES QUE SE ENCUENTREN CON MEDIDA DE PROTECCION Y/O RESTABLECIMIENTO DE DERECHOS POR VULNERACION, AMENAZA E INOBSERVANCIA.</t>
  </si>
  <si>
    <t>2325 ADOLESCENTES</t>
  </si>
  <si>
    <t>28,500,000</t>
  </si>
  <si>
    <t>CAMPAÑA DE PREVENCION CONTRA EL CONSUMO USO Y ABUSO DE SUSTANCIAS PSICOACTIVAS</t>
  </si>
  <si>
    <t>REALIZAR CAMPAÑA DE PREVENCION CONTRA EL CONSUMO USO Y ABUSO DE SUSTANCIAS PSICOACTIVAS</t>
  </si>
  <si>
    <t>CAMPAÑAS REALIZADAS</t>
  </si>
  <si>
    <t xml:space="preserve">REALIZAR UNA CAMPAÑA DE SENCIBILIZACION ANUAL EN ADOLESCENTES CONTRA TODOS LOS TIPOS DE VIOLENCIA </t>
  </si>
  <si>
    <t>REALIZAR UNA CAMPAÑA DE SENCIBILIZACION ANUAL A FIN DE PREVENIR TODO TIPO DE VIOLENCIA EN LOS ADOLESCENTES</t>
  </si>
  <si>
    <t>BENEFICIAR AL 35% DE LAS MUJERES DEL MUNICIPIO</t>
  </si>
  <si>
    <t>PORCENTAJE DE MUJERES BENEFICIADAS</t>
  </si>
  <si>
    <t>EQUIDAD A MUJERES CON FUERZA DE DESARROLLO Y FORTALECIMIENTO DE LA FAMILIA</t>
  </si>
  <si>
    <t>201325322M00252308</t>
  </si>
  <si>
    <t>CAMPAÑA DE PREVENCION EN EL TEMA DE VIOLENCIA</t>
  </si>
  <si>
    <t>REALIZAR UNA CAMPAÑA DE PREVENCION EN EL TEMA DE VIOLENCIA INTRAFAMILIAR.</t>
  </si>
  <si>
    <t>35% DE LAS 6892 MUJERES DEL MUNICIPIO</t>
  </si>
  <si>
    <t>COMPONENTE DE EFICACIA - PLAN DE ACCIÒN - VIGENCIA  2012 - 2015</t>
  </si>
  <si>
    <t>SECTOR : DESARROLLO FISICO ESPACIAL AMBIENTALMENTE SOSTENIBLE</t>
  </si>
  <si>
    <t>OBJETIVO DEL EJE / DIMENSIÓN: En el contexto del plan municipal de desarrollo aseguraremos que las diferentes unidades de gestión de la Administración Municipal, apliquen los principios del desarrollo sostenible en los procesos de ordenamiento y planificación del uso del territorio, incorporando los criterios de sustentabilidad ambiental y ecológica en la prestación de los  servicios de suministro de agua potable y alcantarillado, en la  gestión integral de residuos sólidos en las áreas urbanas y rurales, así como en  el saneamiento hídrico del Municipio, igualmente, se propenderá por ejecutar acciones que contribuyan al mejoramiento del  equipamiento sectorial, vías, la movilidad, el tránsito y el transporte mediante la disminución de los tiempos de viaje, aumentando la conectividad generando mayor competitividad, respetando el espacio público y el medio ambiente; consolidaremos el sistema para la gestión integral del riesgo y el desarrollo institucional que permitan mejorar la gestión sectorial y asumir liderazgo provincial en materia de la gestión del riesgo y de esta forma  garantizar el derecho a un ambiente sano.</t>
  </si>
  <si>
    <r>
      <rPr>
        <b/>
        <sz val="8"/>
        <rFont val="Arial"/>
        <family val="2"/>
      </rPr>
      <t xml:space="preserve">PROGRAMA: </t>
    </r>
    <r>
      <rPr>
        <sz val="8"/>
        <rFont val="Arial"/>
        <family val="2"/>
      </rPr>
      <t>ORDENAMIENTO TERRITORIAL COMPROMISO DE TODOS</t>
    </r>
  </si>
  <si>
    <r>
      <t>OBJETIVOS</t>
    </r>
    <r>
      <rPr>
        <sz val="9"/>
        <rFont val="Arial"/>
        <family val="2"/>
      </rPr>
      <t>:Revisar y actualizar el esquema de Ordenamiento Territorial y diseñar y aplicar los instrumentos de gestión necesarios para su implementación y sistematización con el fin de  generar e implementar medidas y programas de seguimiento y control que garanticen el cumplimiento de la estructuración, tipificación y distribución de los usos del suelo.</t>
    </r>
  </si>
  <si>
    <t>MARIO ROBERTO CALDERON R. -  Secretario de Planeación y Desarrollo</t>
  </si>
  <si>
    <t>BENEFICIAR AL 100% DE POBLACION CON EL NUEVO EOT</t>
  </si>
  <si>
    <t>Nº DE PERSONAS BENFICIADAS CON ACCIONES / Nº TOTAL DE PERSONAS EN EL MUNICIPIO</t>
  </si>
  <si>
    <t>LA PLANIFICACION DEL SUELO EN SUS DIMENSIONES FISICO BIOTICO, ECONOMICO, SOCIOCULTURAL Y POLITICO</t>
  </si>
  <si>
    <t>201225322M00251301</t>
  </si>
  <si>
    <t>SIG CREADO / SIG PROYECTADO</t>
  </si>
  <si>
    <t>EOT ATUALIZADO / EOT PROYECTADO A ACTUALIZAR</t>
  </si>
  <si>
    <r>
      <rPr>
        <b/>
        <sz val="8"/>
        <rFont val="Arial"/>
        <family val="2"/>
      </rPr>
      <t xml:space="preserve">PROGRAMA: </t>
    </r>
    <r>
      <rPr>
        <sz val="8"/>
        <rFont val="Arial"/>
        <family val="2"/>
      </rPr>
      <t>COMPROMETIDOS CON UNA INFRAESTRUCTURA PUBLICA SOSTENIBLE</t>
    </r>
  </si>
  <si>
    <r>
      <t>OBJETIVOS</t>
    </r>
    <r>
      <rPr>
        <sz val="9"/>
        <rFont val="Arial"/>
        <family val="2"/>
      </rPr>
      <t>: Mejorar y  fortalecer la oferta  de infraestructura logística  para mejorar las vías  y el transporte,  el equipamiento publico sectorial, que permita una óptima comodidad, integración de los territorios y una mejor movilidad de los habitantes para brindar igualdad de oportunidades de desarrollo social y económico a los diversos grupos humanos, se busca Intervenir integralmente el municipio, mediante proyectos estratégicos que apunten a solucionar la deuda social acumulada.</t>
    </r>
  </si>
  <si>
    <t>INCREMENTAR EN UN 10% LA METAS DE PLAN DE ESPACIO PUBLICO EFECTIVO DURANTE LOS CUATRO AÑOS</t>
  </si>
  <si>
    <t>Nº DE HECTAREAS INCREMENTADAS / Nº DE HECTAREAS PROYECTADAS</t>
  </si>
  <si>
    <t>UN ESPACIO PUBLICO EFECTIVO</t>
  </si>
  <si>
    <t>201225322M00251401</t>
  </si>
  <si>
    <t>Nº DE PLANES REALIZADOS / Nº DE PLANES PROYECTADOS</t>
  </si>
  <si>
    <t>Nº DE ACCIONES REALIZADAS / Nº DE ACCIONES PROYECTADAS</t>
  </si>
  <si>
    <t>Nº DE PLANES IMPLEMENTADOS / Nº DE PLANES PROYECTADOS</t>
  </si>
  <si>
    <t>Nº DE PROYECTOS EJECUTADOS / Nº DE PROYECTOS PROYECTADOS</t>
  </si>
  <si>
    <t>PROGRESANDO CON MEJORES VIAS, TRANSPORTE Y MOVILIDAD</t>
  </si>
  <si>
    <t>201225322M00251402</t>
  </si>
  <si>
    <t>KM DE VAIS AMPLIADAS / 13,2 KM DE VIA * 100</t>
  </si>
  <si>
    <t>13.2</t>
  </si>
  <si>
    <t>3.5</t>
  </si>
  <si>
    <t>KM DE VIAS MANTENIDADAS EN ROSERIA / 85 KM DE VIAS  * 100</t>
  </si>
  <si>
    <t xml:space="preserve">% DE CUNETAS MANTENIDAS / 100 % DE CUNETAS EXISTENTES DE VIAS </t>
  </si>
  <si>
    <t>0.5</t>
  </si>
  <si>
    <t>KM DE PLACA HUELLAS CONSTRUIDAS / 1 KM DE PLACA HUELLA PROYECTADA</t>
  </si>
  <si>
    <t>.025</t>
  </si>
  <si>
    <t>.25</t>
  </si>
  <si>
    <t>Nº DE KM CON SEÑALIZACION / Nº DE KM PEROYECTADOS A SEÑALIZAR</t>
  </si>
  <si>
    <t>% VIAS DE SEÑALIZACION REALIZADAS / 100 % VIAS URBANAS</t>
  </si>
  <si>
    <t>% DE MANTENIMIENTO DE VIAS / % DE MANTENIMIENTO PROYECTADO</t>
  </si>
  <si>
    <t>Nº KILOMETROS PAVIMENTADOS RURALES / TOTAL DE KM PAVIMENTADOS PROYECTADOS</t>
  </si>
  <si>
    <t>Nº DE MAQUINAS ADQUIRIDAS / TOTAL DE MAQUINAS PROYECTADAS A ADQUIRIR</t>
  </si>
  <si>
    <t>Nº DE MAQUINAS EN FUNCIONAMIENTO / TOTAL DE MAQUINAS * 100</t>
  </si>
  <si>
    <t>LA INFRAESTRUCTURA INSTITUCIONAL VALIOSO COMPROMISO</t>
  </si>
  <si>
    <t>201225322M00251403</t>
  </si>
  <si>
    <t>Nº DE PLANES FORMULADOS / Nº DE PLANES PROYECTADOS</t>
  </si>
  <si>
    <t>Nº DE PROYECTOS DESARROLLADOS / Nº DE PROYECTOS PROYECTADOS</t>
  </si>
  <si>
    <t>Nº DE PLANES DESARROLLADOS / Nº DE PLANES PROYECTADOS</t>
  </si>
  <si>
    <t>EQUIPAMENTO PARA LA INTEGRACION CIUDADANA</t>
  </si>
  <si>
    <t>201225322M00251404</t>
  </si>
  <si>
    <t>Nº DE MANTENIMIENTOS REALIZADOS / Nº DE MANTENIMEINTOS PROYECTADOS</t>
  </si>
  <si>
    <t>Nº DE ACTIVIDADES EJECUTADAS / Nº DE ACTIVIDADES PROYECTADAS</t>
  </si>
  <si>
    <t>construcción de equipamiento para la seguridad y justicia del municipio</t>
  </si>
  <si>
    <t>Nº DE PREDIOS ADQUIRIDOS / Nº DE PREDIOS PROYECTADOS</t>
  </si>
  <si>
    <r>
      <rPr>
        <b/>
        <sz val="8"/>
        <rFont val="Arial"/>
        <family val="2"/>
      </rPr>
      <t xml:space="preserve">PROGRAMA: </t>
    </r>
    <r>
      <rPr>
        <sz val="8"/>
        <rFont val="Arial"/>
        <family val="2"/>
      </rPr>
      <t>COMPROMETIDOS CON  LOS SERVICIOS PUBLICOS</t>
    </r>
  </si>
  <si>
    <r>
      <t>OBJETIVOS</t>
    </r>
    <r>
      <rPr>
        <sz val="9"/>
        <rFont val="Arial"/>
        <family val="2"/>
      </rPr>
      <t>: Asegurar la  prestación y continuidad del servicio público que constitucionalmente está a cargo del municipio es la tarea fundamental en este programa, pues los servicios públicos domiciliarios constituyen una de las conquistas más importantes de la comunidad, por ser inherentes a la finalidad social del  Estado</t>
    </r>
  </si>
  <si>
    <t>ACCESO A NUEVOS SERVICIOS PUBLICOS</t>
  </si>
  <si>
    <t>201225322M00251504</t>
  </si>
  <si>
    <t>Nº DE ESTUDIOS REALIZADOS / Nº DE ESTUDISO PROYECTADOS</t>
  </si>
  <si>
    <r>
      <rPr>
        <b/>
        <sz val="8"/>
        <rFont val="Arial"/>
        <family val="2"/>
      </rPr>
      <t xml:space="preserve">PROGRAMA: </t>
    </r>
    <r>
      <rPr>
        <sz val="8"/>
        <rFont val="Arial"/>
        <family val="2"/>
      </rPr>
      <t>EDUCACION CON VALORES Y CALIDAD</t>
    </r>
  </si>
  <si>
    <r>
      <t>OBJETIVOS</t>
    </r>
    <r>
      <rPr>
        <sz val="9"/>
        <rFont val="Arial"/>
        <family val="2"/>
      </rPr>
      <t>: Crear un Sistema de Formación de Capital Humano, debe responder de manera pertinente a las necesidades de la sociedad del conocimiento, las diferencias del contexto y los retos actuales, demanda una formación que considere los estudiantes como sujetos activos y el centro de la acción educativa</t>
    </r>
  </si>
  <si>
    <t>EJECUCION DEL 100% DE LAS METAS ANUALES DEL PLAN DE INFRAESTRUCTURA DURANTE LOS CUATRO AÑOS</t>
  </si>
  <si>
    <t>Nº DE METAS EJECUTADAS / Nº DE METAS PROYECTADAS * 100</t>
  </si>
  <si>
    <t>MEJORAMIENTO INFRAESTRUCTURA EDUCATIVA</t>
  </si>
  <si>
    <t xml:space="preserve">Generar el plan operativo de mantenimiento, mejoramiento y ampliación de la infraestructura educativa en el primer año </t>
  </si>
  <si>
    <t>Nº DE PLANES GENERADOS / Nº DE PLANES PROYECTADOS</t>
  </si>
  <si>
    <t>Gestionar los recursos para diseños,  ampliación, construcción y mejoramiento de las sedes y el acceso a  las instituciones educativas.</t>
  </si>
  <si>
    <t>Gestionar un convenio para lograr la adecuación y/o construcción de sistemas de aguas residuales  para las instituciones educativas rurales</t>
  </si>
  <si>
    <r>
      <rPr>
        <b/>
        <sz val="8"/>
        <rFont val="Arial"/>
        <family val="2"/>
      </rPr>
      <t xml:space="preserve">PROGRAMA: </t>
    </r>
    <r>
      <rPr>
        <sz val="8"/>
        <rFont val="Arial"/>
        <family val="2"/>
      </rPr>
      <t>COMPROMETIDOS CON LA CALIDAD DE LA VIVIENDA</t>
    </r>
  </si>
  <si>
    <r>
      <t>OBJETIVOS</t>
    </r>
    <r>
      <rPr>
        <sz val="9"/>
        <rFont val="Arial"/>
        <family val="2"/>
      </rPr>
      <t>: Se lograra a través del desarrollo de  programas y proyectos de Renovación Urbana, a través de los cuales se priorice la generación de suelo para vivienda, logrando una efectiva articulación con los sistemas de movilidad y espacio público, definiendo las condiciones de participación de la entidad territorial ,el gobierno departamental y nacional ,para el fortaleciendo la capacidad de estructuración financiera y gerencial en  los ajustes normativos que agilicen y den credibilidad a estos procesos.</t>
    </r>
  </si>
  <si>
    <t>VIVENDA NUEVA PARA UN NUEVO VIVIR</t>
  </si>
  <si>
    <t>201225322M00252401</t>
  </si>
  <si>
    <t>Compra de un predio para vivienda en el primer año</t>
  </si>
  <si>
    <t>Nº DE PREDIOS ADQUIRIDOS / Nº DE PREDIOS PROYECTADOS A ADQUIRIR</t>
  </si>
  <si>
    <t>Beneficiar a 70 familias con programas de vivienda nueva en los próximos cuatro años.</t>
  </si>
  <si>
    <t>Nº DE FAMILIAS BENEFICIDAS / TOTAL DE FAMILIAS A BENEFICIAR</t>
  </si>
  <si>
    <t>Beneficiar a 20 familias con programas de construcción en sitio propio en los próximos cuatro años.</t>
  </si>
  <si>
    <t>Realizar un convenio para desarrollar los diseños tipo, para VIS campesina y VIS urbana</t>
  </si>
  <si>
    <t>Nº DE CONVENIOS DESARROLLADOS / TOTAL DE CONVENIOS PROYECTADOS</t>
  </si>
  <si>
    <t>MEJORAMIENTO DE VIVIENDA SALUDABLE</t>
  </si>
  <si>
    <t>201225322M00252402</t>
  </si>
  <si>
    <t>Beneficiar a 80 familias con programas de mejoramiento de vivienda en los próximos cuatro años.</t>
  </si>
  <si>
    <r>
      <rPr>
        <b/>
        <sz val="8"/>
        <rFont val="Arial"/>
        <family val="2"/>
      </rPr>
      <t xml:space="preserve">PROGRAMA: </t>
    </r>
    <r>
      <rPr>
        <sz val="8"/>
        <rFont val="Arial"/>
        <family val="2"/>
      </rPr>
      <t>COMPROMETIDOS CON LA GESTION ADMINISTRATIVA</t>
    </r>
  </si>
  <si>
    <r>
      <t>OBJETIVOS</t>
    </r>
    <r>
      <rPr>
        <sz val="9"/>
        <rFont val="Arial"/>
        <family val="2"/>
      </rPr>
      <t>: fortalecer una institucionalidad moderna e innovadora, Incrementar el desarrollo de la gestión publica, de la Administración Municipal, buscando la eficacia, eficiencia y transparencia de sus actuaciones, estructurada por un sistema de relaciones a partir de acuerdos y alianzas, el desarrollo de agendas para el buen gobierno hacia la justicia social, el desarrollo humano integral, el compromiso por la vida y la equidad para lograr una gestión publica orientada a resultados.</t>
    </r>
  </si>
  <si>
    <t>DISEÑO ORGANIZACIONAL RENOVADO</t>
  </si>
  <si>
    <t>201225322M00253102</t>
  </si>
  <si>
    <t>Revisión y ajuste de EOT en el primer año.</t>
  </si>
  <si>
    <t>EOT POR REVISION / EOT AJUSTADO Y REVISADO</t>
  </si>
  <si>
    <t>GESTION PARA EL PROGRESO Y LA CALIDAD TOTAL</t>
  </si>
  <si>
    <t>201225322M00253103</t>
  </si>
  <si>
    <t>Implementar y mantener en el 100% todos los instrumentos y elementos del MECI en el primer año de gobierno.</t>
  </si>
  <si>
    <t>Mejorar el nivel de calificación dentro del Sistema de control Interno.</t>
  </si>
  <si>
    <t>Sensibilizar y socializar a través de 3 capacitaciones anuales  a los funcionarios en MECI desde el segundo año</t>
  </si>
  <si>
    <t>Desarrollar el   plan de Auditorías anuales  desde el primer año</t>
  </si>
  <si>
    <t>Firmar Acta de compromiso y Conformación del equipo de SGC en el primer año de gobierno</t>
  </si>
  <si>
    <t>Levantar el 100% de los procesos según la norma NTCGP 1000:2009</t>
  </si>
  <si>
    <t>Ejecutar Cuatro reuniones por año de sensibilización del cambio organizacional, mostrando las ventajas y beneficios de la Implementación del SGC. (SISTEMA GESTION DE CALIDAD)</t>
  </si>
  <si>
    <t>Gestionar la certificación NTCGP 1000:2009  en el segundo año de gobierno</t>
  </si>
  <si>
    <t>FINAL DEPARTAMENTAL PONY FUTBOL</t>
  </si>
  <si>
    <t>CAMPEONATO REGIONAL DE TAEKWONDO</t>
  </si>
  <si>
    <t xml:space="preserve">Servicio de transporte para trasladar jovenes que participaran en los juegos 
 intercolegiados fase zonal evento a 
 desarrollarse en los municipio de Gama, 
 Fomeque, Madrid, Ubate y Fusagasugá cund.
 </t>
  </si>
  <si>
    <t>INTERCAMBIO CULTURAL Y DEPORTIVO</t>
  </si>
  <si>
    <t>CAMPEONATO TRIOS</t>
  </si>
  <si>
    <t>Actividades de aerobicos</t>
  </si>
  <si>
    <t>PLAN DE DESARROLLO: "COMPROMETIDOS CON EL PROGRESO DE GUASCA" 2012-2015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</si>
</sst>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 * #,##0_ ;_ * \-#,##0_ ;_ * &quot;-&quot;_ ;_ @_ "/>
    <numFmt numFmtId="166" formatCode="_(* #,##0_);_(* \(#,##0\);_(* &quot;-&quot;??_);_(@_)"/>
    <numFmt numFmtId="167" formatCode="0.0%"/>
    <numFmt numFmtId="168" formatCode="[$$-240A]\ #,##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name val="Tahoma"/>
      <family val="2"/>
    </font>
    <font>
      <sz val="9"/>
      <color indexed="10"/>
      <name val="Arial"/>
      <family val="2"/>
    </font>
    <font>
      <u val="single"/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FF9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gray1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fgColor indexed="9"/>
        <bgColor rgb="FFFFFF00"/>
      </patternFill>
    </fill>
    <fill>
      <patternFill patternType="solid">
        <fgColor theme="3" tint="0.799979984760284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/>
    </border>
    <border>
      <left/>
      <right/>
      <top style="thin"/>
      <bottom style="medium"/>
    </border>
    <border>
      <left/>
      <right/>
      <top/>
      <bottom style="thin"/>
    </border>
    <border>
      <left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thin"/>
      <top/>
      <bottom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165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44"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3" fontId="11" fillId="33" borderId="10" xfId="0" applyNumberFormat="1" applyFont="1" applyFill="1" applyBorder="1" applyAlignment="1" applyProtection="1">
      <alignment horizontal="center" vertical="center" textRotation="90" wrapText="1"/>
      <protection/>
    </xf>
    <xf numFmtId="3" fontId="11" fillId="33" borderId="11" xfId="0" applyNumberFormat="1" applyFont="1" applyFill="1" applyBorder="1" applyAlignment="1" applyProtection="1">
      <alignment horizontal="center" vertical="center" textRotation="90" wrapText="1"/>
      <protection/>
    </xf>
    <xf numFmtId="3" fontId="6" fillId="18" borderId="12" xfId="0" applyNumberFormat="1" applyFont="1" applyFill="1" applyBorder="1" applyAlignment="1" applyProtection="1">
      <alignment horizontal="center" vertical="center" wrapText="1"/>
      <protection locked="0"/>
    </xf>
    <xf numFmtId="3" fontId="6" fillId="18" borderId="12" xfId="0" applyNumberFormat="1" applyFont="1" applyFill="1" applyBorder="1" applyAlignment="1">
      <alignment horizontal="center" vertical="center" textRotation="90"/>
    </xf>
    <xf numFmtId="0" fontId="6" fillId="18" borderId="12" xfId="0" applyFont="1" applyFill="1" applyBorder="1" applyAlignment="1">
      <alignment horizontal="center" vertical="center" textRotation="90"/>
    </xf>
    <xf numFmtId="3" fontId="6" fillId="33" borderId="12" xfId="0" applyNumberFormat="1" applyFont="1" applyFill="1" applyBorder="1" applyAlignment="1">
      <alignment horizontal="center" vertical="center" textRotation="90"/>
    </xf>
    <xf numFmtId="3" fontId="6" fillId="33" borderId="13" xfId="0" applyNumberFormat="1" applyFont="1" applyFill="1" applyBorder="1" applyAlignment="1">
      <alignment horizontal="center" vertical="center" textRotation="90"/>
    </xf>
    <xf numFmtId="0" fontId="6" fillId="34" borderId="14" xfId="0" applyFont="1" applyFill="1" applyBorder="1" applyAlignment="1">
      <alignment horizontal="center" vertical="center" textRotation="90"/>
    </xf>
    <xf numFmtId="0" fontId="6" fillId="34" borderId="12" xfId="0" applyFont="1" applyFill="1" applyBorder="1" applyAlignment="1">
      <alignment horizontal="center" vertical="center" textRotation="90"/>
    </xf>
    <xf numFmtId="0" fontId="6" fillId="34" borderId="13" xfId="0" applyFont="1" applyFill="1" applyBorder="1" applyAlignment="1">
      <alignment horizontal="center" vertical="center" textRotation="90" wrapText="1"/>
    </xf>
    <xf numFmtId="0" fontId="7" fillId="35" borderId="15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 applyProtection="1">
      <alignment horizontal="center" vertical="center" textRotation="90" wrapText="1"/>
      <protection locked="0"/>
    </xf>
    <xf numFmtId="0" fontId="12" fillId="34" borderId="16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>
      <alignment wrapText="1"/>
    </xf>
    <xf numFmtId="0" fontId="6" fillId="0" borderId="18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 applyProtection="1">
      <alignment horizontal="center" vertical="center" textRotation="90" wrapText="1"/>
      <protection locked="0"/>
    </xf>
    <xf numFmtId="0" fontId="6" fillId="36" borderId="18" xfId="0" applyFont="1" applyFill="1" applyBorder="1" applyAlignment="1" applyProtection="1">
      <alignment horizontal="center" vertical="center" wrapText="1"/>
      <protection locked="0"/>
    </xf>
    <xf numFmtId="0" fontId="0" fillId="37" borderId="0" xfId="0" applyFill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3" fontId="11" fillId="37" borderId="11" xfId="0" applyNumberFormat="1" applyFont="1" applyFill="1" applyBorder="1" applyAlignment="1" applyProtection="1">
      <alignment horizontal="center" vertical="center" textRotation="90" wrapText="1"/>
      <protection/>
    </xf>
    <xf numFmtId="3" fontId="11" fillId="37" borderId="19" xfId="0" applyNumberFormat="1" applyFont="1" applyFill="1" applyBorder="1" applyAlignment="1" applyProtection="1">
      <alignment horizontal="center" vertical="center" textRotation="90" wrapText="1"/>
      <protection/>
    </xf>
    <xf numFmtId="3" fontId="6" fillId="18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18" borderId="13" xfId="0" applyFont="1" applyFill="1" applyBorder="1" applyAlignment="1">
      <alignment horizontal="center" vertical="center" textRotation="90"/>
    </xf>
    <xf numFmtId="165" fontId="7" fillId="35" borderId="21" xfId="0" applyNumberFormat="1" applyFont="1" applyFill="1" applyBorder="1" applyAlignment="1">
      <alignment horizontal="center" vertical="center" wrapText="1"/>
    </xf>
    <xf numFmtId="0" fontId="7" fillId="35" borderId="21" xfId="0" applyFont="1" applyFill="1" applyBorder="1" applyAlignment="1" applyProtection="1">
      <alignment horizontal="center" vertical="center" textRotation="90" wrapText="1"/>
      <protection locked="0"/>
    </xf>
    <xf numFmtId="3" fontId="6" fillId="33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39" borderId="22" xfId="0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7" fillId="35" borderId="15" xfId="0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18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39" borderId="22" xfId="0" applyFont="1" applyFill="1" applyBorder="1" applyAlignment="1">
      <alignment horizontal="center" vertical="center" wrapText="1"/>
    </xf>
    <xf numFmtId="0" fontId="6" fillId="40" borderId="18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>
      <alignment horizontal="center" vertical="center" wrapText="1"/>
    </xf>
    <xf numFmtId="0" fontId="6" fillId="39" borderId="18" xfId="0" applyFont="1" applyFill="1" applyBorder="1" applyAlignment="1">
      <alignment horizontal="center" vertical="center" wrapText="1"/>
    </xf>
    <xf numFmtId="3" fontId="11" fillId="33" borderId="18" xfId="0" applyNumberFormat="1" applyFont="1" applyFill="1" applyBorder="1" applyAlignment="1" applyProtection="1">
      <alignment horizontal="center" vertical="center" textRotation="90" wrapText="1"/>
      <protection/>
    </xf>
    <xf numFmtId="3" fontId="11" fillId="37" borderId="18" xfId="0" applyNumberFormat="1" applyFont="1" applyFill="1" applyBorder="1" applyAlignment="1" applyProtection="1">
      <alignment horizontal="center" vertical="center" textRotation="90" wrapText="1"/>
      <protection/>
    </xf>
    <xf numFmtId="0" fontId="6" fillId="18" borderId="18" xfId="0" applyFont="1" applyFill="1" applyBorder="1" applyAlignment="1">
      <alignment horizontal="center" vertical="center" wrapText="1"/>
    </xf>
    <xf numFmtId="3" fontId="6" fillId="33" borderId="18" xfId="0" applyNumberFormat="1" applyFont="1" applyFill="1" applyBorder="1" applyAlignment="1">
      <alignment horizontal="center" vertical="center" textRotation="90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165" fontId="7" fillId="35" borderId="18" xfId="0" applyNumberFormat="1" applyFont="1" applyFill="1" applyBorder="1" applyAlignment="1">
      <alignment horizontal="center" vertical="center" wrapText="1"/>
    </xf>
    <xf numFmtId="0" fontId="7" fillId="34" borderId="18" xfId="0" applyFont="1" applyFill="1" applyBorder="1" applyAlignment="1" applyProtection="1">
      <alignment horizontal="center" vertical="center" textRotation="90" wrapText="1"/>
      <protection locked="0"/>
    </xf>
    <xf numFmtId="0" fontId="12" fillId="34" borderId="18" xfId="0" applyFont="1" applyFill="1" applyBorder="1" applyAlignment="1" applyProtection="1">
      <alignment horizontal="center" vertical="center" wrapText="1"/>
      <protection locked="0"/>
    </xf>
    <xf numFmtId="0" fontId="6" fillId="34" borderId="18" xfId="0" applyFont="1" applyFill="1" applyBorder="1" applyAlignment="1">
      <alignment wrapText="1"/>
    </xf>
    <xf numFmtId="0" fontId="9" fillId="0" borderId="1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37" borderId="0" xfId="0" applyFill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41" borderId="18" xfId="0" applyFont="1" applyFill="1" applyBorder="1" applyAlignment="1" applyProtection="1">
      <alignment horizontal="center" vertical="center" textRotation="90" wrapText="1"/>
      <protection locked="0"/>
    </xf>
    <xf numFmtId="0" fontId="6" fillId="39" borderId="2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 textRotation="90" wrapText="1"/>
      <protection locked="0"/>
    </xf>
    <xf numFmtId="3" fontId="6" fillId="42" borderId="18" xfId="0" applyNumberFormat="1" applyFont="1" applyFill="1" applyBorder="1" applyAlignment="1" applyProtection="1">
      <alignment horizontal="center" vertical="center" textRotation="90" wrapText="1"/>
      <protection locked="0"/>
    </xf>
    <xf numFmtId="166" fontId="6" fillId="0" borderId="18" xfId="46" applyNumberFormat="1" applyFont="1" applyBorder="1" applyAlignment="1">
      <alignment horizontal="center" textRotation="90"/>
    </xf>
    <xf numFmtId="166" fontId="6" fillId="42" borderId="18" xfId="46" applyNumberFormat="1" applyFont="1" applyFill="1" applyBorder="1" applyAlignment="1" applyProtection="1">
      <alignment horizontal="center" vertical="center" textRotation="90" wrapText="1"/>
      <protection locked="0"/>
    </xf>
    <xf numFmtId="3" fontId="6" fillId="0" borderId="18" xfId="0" applyNumberFormat="1" applyFont="1" applyFill="1" applyBorder="1" applyAlignment="1">
      <alignment horizontal="center" vertical="center" textRotation="90" wrapText="1"/>
    </xf>
    <xf numFmtId="0" fontId="6" fillId="36" borderId="18" xfId="0" applyFont="1" applyFill="1" applyBorder="1" applyAlignment="1" applyProtection="1">
      <alignment horizontal="center" vertical="center" textRotation="90" wrapText="1"/>
      <protection locked="0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41" borderId="18" xfId="0" applyFont="1" applyFill="1" applyBorder="1" applyAlignment="1">
      <alignment horizontal="center" vertical="center" textRotation="90" wrapText="1"/>
    </xf>
    <xf numFmtId="0" fontId="6" fillId="40" borderId="18" xfId="0" applyFont="1" applyFill="1" applyBorder="1" applyAlignment="1" applyProtection="1">
      <alignment horizontal="center" vertical="center" textRotation="90" wrapText="1"/>
      <protection locked="0"/>
    </xf>
    <xf numFmtId="9" fontId="6" fillId="18" borderId="12" xfId="0" applyNumberFormat="1" applyFont="1" applyFill="1" applyBorder="1" applyAlignment="1">
      <alignment horizontal="center" vertical="center" textRotation="90"/>
    </xf>
    <xf numFmtId="9" fontId="6" fillId="18" borderId="13" xfId="0" applyNumberFormat="1" applyFont="1" applyFill="1" applyBorder="1" applyAlignment="1">
      <alignment horizontal="center" vertical="center" textRotation="90"/>
    </xf>
    <xf numFmtId="0" fontId="5" fillId="43" borderId="18" xfId="0" applyFont="1" applyFill="1" applyBorder="1" applyAlignment="1">
      <alignment horizontal="center" vertical="center" wrapText="1"/>
    </xf>
    <xf numFmtId="0" fontId="6" fillId="43" borderId="18" xfId="0" applyFont="1" applyFill="1" applyBorder="1" applyAlignment="1">
      <alignment horizontal="center" vertical="center" textRotation="90" wrapText="1"/>
    </xf>
    <xf numFmtId="3" fontId="6" fillId="43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44" borderId="18" xfId="0" applyFont="1" applyFill="1" applyBorder="1" applyAlignment="1" applyProtection="1">
      <alignment horizontal="center" vertical="center" textRotation="90" wrapText="1"/>
      <protection locked="0"/>
    </xf>
    <xf numFmtId="0" fontId="6" fillId="43" borderId="18" xfId="0" applyFont="1" applyFill="1" applyBorder="1" applyAlignment="1" applyProtection="1">
      <alignment horizontal="center" vertical="center" textRotation="90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4" fontId="7" fillId="35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45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3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43" borderId="18" xfId="0" applyFont="1" applyFill="1" applyBorder="1" applyAlignment="1" applyProtection="1">
      <alignment horizontal="center" vertical="center" textRotation="90" wrapText="1"/>
      <protection locked="0"/>
    </xf>
    <xf numFmtId="0" fontId="6" fillId="43" borderId="18" xfId="0" applyFont="1" applyFill="1" applyBorder="1" applyAlignment="1">
      <alignment horizontal="center" vertical="center" textRotation="90"/>
    </xf>
    <xf numFmtId="0" fontId="7" fillId="43" borderId="18" xfId="0" applyFont="1" applyFill="1" applyBorder="1" applyAlignment="1" applyProtection="1">
      <alignment horizontal="center" vertical="center" textRotation="90" wrapText="1"/>
      <protection locked="0"/>
    </xf>
    <xf numFmtId="0" fontId="12" fillId="43" borderId="18" xfId="0" applyFont="1" applyFill="1" applyBorder="1" applyAlignment="1" applyProtection="1">
      <alignment horizontal="center" vertical="center" wrapText="1"/>
      <protection locked="0"/>
    </xf>
    <xf numFmtId="0" fontId="6" fillId="43" borderId="18" xfId="0" applyFont="1" applyFill="1" applyBorder="1" applyAlignment="1">
      <alignment wrapText="1"/>
    </xf>
    <xf numFmtId="0" fontId="50" fillId="0" borderId="18" xfId="0" applyFont="1" applyFill="1" applyBorder="1" applyAlignment="1">
      <alignment horizontal="left" vertical="center" wrapText="1"/>
    </xf>
    <xf numFmtId="3" fontId="6" fillId="38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0" borderId="18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9" fontId="50" fillId="0" borderId="18" xfId="0" applyNumberFormat="1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/>
    </xf>
    <xf numFmtId="9" fontId="50" fillId="0" borderId="18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43" fontId="0" fillId="0" borderId="0" xfId="46" applyFont="1" applyAlignment="1">
      <alignment/>
    </xf>
    <xf numFmtId="9" fontId="6" fillId="18" borderId="12" xfId="57" applyFont="1" applyFill="1" applyBorder="1" applyAlignment="1">
      <alignment horizontal="center" vertical="center" textRotation="90"/>
    </xf>
    <xf numFmtId="0" fontId="6" fillId="18" borderId="11" xfId="0" applyFont="1" applyFill="1" applyBorder="1" applyAlignment="1">
      <alignment horizontal="center" vertical="center" wrapText="1"/>
    </xf>
    <xf numFmtId="3" fontId="6" fillId="18" borderId="15" xfId="0" applyNumberFormat="1" applyFont="1" applyFill="1" applyBorder="1" applyAlignment="1" applyProtection="1">
      <alignment horizontal="center" vertical="center" wrapText="1"/>
      <protection locked="0"/>
    </xf>
    <xf numFmtId="3" fontId="6" fillId="18" borderId="16" xfId="0" applyNumberFormat="1" applyFont="1" applyFill="1" applyBorder="1" applyAlignment="1" applyProtection="1">
      <alignment horizontal="center" vertical="center" wrapText="1"/>
      <protection locked="0"/>
    </xf>
    <xf numFmtId="10" fontId="6" fillId="18" borderId="16" xfId="57" applyNumberFormat="1" applyFont="1" applyFill="1" applyBorder="1" applyAlignment="1">
      <alignment horizontal="center" vertical="center" textRotation="90"/>
    </xf>
    <xf numFmtId="10" fontId="6" fillId="18" borderId="17" xfId="57" applyNumberFormat="1" applyFont="1" applyFill="1" applyBorder="1" applyAlignment="1">
      <alignment horizontal="center" vertical="center" textRotation="90"/>
    </xf>
    <xf numFmtId="0" fontId="6" fillId="34" borderId="24" xfId="0" applyFont="1" applyFill="1" applyBorder="1" applyAlignment="1">
      <alignment horizontal="center" vertical="center" textRotation="90"/>
    </xf>
    <xf numFmtId="0" fontId="6" fillId="34" borderId="16" xfId="0" applyFont="1" applyFill="1" applyBorder="1" applyAlignment="1">
      <alignment horizontal="center" vertical="center" textRotation="90"/>
    </xf>
    <xf numFmtId="0" fontId="6" fillId="34" borderId="17" xfId="0" applyFont="1" applyFill="1" applyBorder="1" applyAlignment="1">
      <alignment horizontal="center" vertical="center" textRotation="90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3" fontId="6" fillId="18" borderId="12" xfId="0" applyNumberFormat="1" applyFont="1" applyFill="1" applyBorder="1" applyAlignment="1">
      <alignment horizontal="center" vertical="center" textRotation="90" wrapText="1"/>
    </xf>
    <xf numFmtId="10" fontId="6" fillId="18" borderId="12" xfId="57" applyNumberFormat="1" applyFont="1" applyFill="1" applyBorder="1" applyAlignment="1">
      <alignment horizontal="center" vertical="center" textRotation="90" wrapText="1"/>
    </xf>
    <xf numFmtId="9" fontId="5" fillId="0" borderId="18" xfId="57" applyFont="1" applyBorder="1" applyAlignment="1">
      <alignment horizontal="center" vertical="center" wrapText="1"/>
    </xf>
    <xf numFmtId="9" fontId="5" fillId="43" borderId="18" xfId="57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67" fontId="6" fillId="18" borderId="12" xfId="57" applyNumberFormat="1" applyFont="1" applyFill="1" applyBorder="1" applyAlignment="1" applyProtection="1">
      <alignment horizontal="center" vertical="center" wrapText="1"/>
      <protection locked="0"/>
    </xf>
    <xf numFmtId="9" fontId="5" fillId="0" borderId="18" xfId="0" applyNumberFormat="1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9" fontId="5" fillId="0" borderId="18" xfId="0" applyNumberFormat="1" applyFont="1" applyFill="1" applyBorder="1" applyAlignment="1">
      <alignment horizontal="left" vertical="center" wrapText="1"/>
    </xf>
    <xf numFmtId="0" fontId="5" fillId="43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9" fontId="5" fillId="43" borderId="18" xfId="0" applyNumberFormat="1" applyFont="1" applyFill="1" applyBorder="1" applyAlignment="1">
      <alignment horizontal="left" vertical="center" wrapText="1"/>
    </xf>
    <xf numFmtId="3" fontId="6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39" borderId="2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3" fontId="6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0" borderId="26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43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6" fillId="18" borderId="20" xfId="0" applyFont="1" applyFill="1" applyBorder="1" applyAlignment="1">
      <alignment horizontal="center" vertical="center" wrapText="1"/>
    </xf>
    <xf numFmtId="3" fontId="6" fillId="33" borderId="20" xfId="0" applyNumberFormat="1" applyFont="1" applyFill="1" applyBorder="1" applyAlignment="1">
      <alignment horizontal="center" vertical="center" textRotation="90"/>
    </xf>
    <xf numFmtId="0" fontId="10" fillId="35" borderId="16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 applyProtection="1">
      <alignment horizontal="center" vertical="center" textRotation="90" wrapText="1"/>
      <protection locked="0"/>
    </xf>
    <xf numFmtId="0" fontId="7" fillId="35" borderId="13" xfId="0" applyFont="1" applyFill="1" applyBorder="1" applyAlignment="1" applyProtection="1">
      <alignment horizontal="center" vertical="center" textRotation="90" wrapText="1"/>
      <protection locked="0"/>
    </xf>
    <xf numFmtId="3" fontId="6" fillId="40" borderId="27" xfId="0" applyNumberFormat="1" applyFont="1" applyFill="1" applyBorder="1" applyAlignment="1" applyProtection="1">
      <alignment horizontal="center" vertical="center" wrapText="1"/>
      <protection locked="0"/>
    </xf>
    <xf numFmtId="3" fontId="6" fillId="38" borderId="16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33" borderId="16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3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41" borderId="1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3" fontId="6" fillId="41" borderId="26" xfId="0" applyNumberFormat="1" applyFont="1" applyFill="1" applyBorder="1" applyAlignment="1">
      <alignment horizontal="center" vertical="center" textRotation="90" wrapText="1"/>
    </xf>
    <xf numFmtId="0" fontId="6" fillId="41" borderId="25" xfId="0" applyFont="1" applyFill="1" applyBorder="1" applyAlignment="1">
      <alignment horizontal="center" vertical="center" textRotation="90" wrapText="1"/>
    </xf>
    <xf numFmtId="0" fontId="6" fillId="41" borderId="26" xfId="0" applyFont="1" applyFill="1" applyBorder="1" applyAlignment="1">
      <alignment horizontal="center" vertical="center" textRotation="90" wrapText="1"/>
    </xf>
    <xf numFmtId="0" fontId="6" fillId="41" borderId="29" xfId="0" applyFont="1" applyFill="1" applyBorder="1" applyAlignment="1">
      <alignment horizontal="center" vertical="center" wrapText="1"/>
    </xf>
    <xf numFmtId="166" fontId="6" fillId="0" borderId="30" xfId="46" applyNumberFormat="1" applyFont="1" applyBorder="1" applyAlignment="1">
      <alignment horizontal="center" textRotation="90"/>
    </xf>
    <xf numFmtId="3" fontId="6" fillId="0" borderId="27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41" borderId="31" xfId="0" applyFont="1" applyFill="1" applyBorder="1" applyAlignment="1">
      <alignment horizontal="center" vertical="center" textRotation="90" wrapText="1"/>
    </xf>
    <xf numFmtId="0" fontId="13" fillId="0" borderId="25" xfId="0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left" vertical="center" wrapText="1"/>
    </xf>
    <xf numFmtId="3" fontId="6" fillId="40" borderId="18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8" xfId="0" applyNumberFormat="1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66" fontId="6" fillId="42" borderId="33" xfId="46" applyNumberFormat="1" applyFont="1" applyFill="1" applyBorder="1" applyAlignment="1">
      <alignment horizontal="center" textRotation="90"/>
    </xf>
    <xf numFmtId="0" fontId="6" fillId="40" borderId="18" xfId="0" applyFont="1" applyFill="1" applyBorder="1" applyAlignment="1">
      <alignment horizontal="center" vertical="center" wrapText="1"/>
    </xf>
    <xf numFmtId="166" fontId="6" fillId="42" borderId="34" xfId="46" applyNumberFormat="1" applyFont="1" applyFill="1" applyBorder="1" applyAlignment="1" applyProtection="1">
      <alignment horizontal="center" vertical="center" textRotation="90" wrapText="1"/>
      <protection locked="0"/>
    </xf>
    <xf numFmtId="0" fontId="6" fillId="40" borderId="18" xfId="0" applyFont="1" applyFill="1" applyBorder="1" applyAlignment="1">
      <alignment horizontal="center" vertical="center" textRotation="90" wrapText="1"/>
    </xf>
    <xf numFmtId="0" fontId="13" fillId="0" borderId="35" xfId="0" applyFont="1" applyFill="1" applyBorder="1" applyAlignment="1">
      <alignment horizontal="left" vertical="center" wrapText="1"/>
    </xf>
    <xf numFmtId="0" fontId="6" fillId="40" borderId="36" xfId="0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3" fontId="6" fillId="41" borderId="35" xfId="0" applyNumberFormat="1" applyFont="1" applyFill="1" applyBorder="1" applyAlignment="1">
      <alignment horizontal="center" vertical="center" textRotation="90" wrapText="1"/>
    </xf>
    <xf numFmtId="0" fontId="6" fillId="41" borderId="36" xfId="0" applyFont="1" applyFill="1" applyBorder="1" applyAlignment="1">
      <alignment horizontal="center" vertical="center" textRotation="90" wrapText="1"/>
    </xf>
    <xf numFmtId="0" fontId="6" fillId="41" borderId="35" xfId="0" applyFont="1" applyFill="1" applyBorder="1" applyAlignment="1">
      <alignment horizontal="center" vertical="center" textRotation="90" wrapText="1"/>
    </xf>
    <xf numFmtId="0" fontId="6" fillId="41" borderId="38" xfId="0" applyFont="1" applyFill="1" applyBorder="1" applyAlignment="1">
      <alignment horizontal="center" vertical="center" wrapText="1"/>
    </xf>
    <xf numFmtId="166" fontId="6" fillId="42" borderId="39" xfId="46" applyNumberFormat="1" applyFont="1" applyFill="1" applyBorder="1" applyAlignment="1" applyProtection="1">
      <alignment horizontal="center" vertical="center" textRotation="90" wrapText="1"/>
      <protection locked="0"/>
    </xf>
    <xf numFmtId="3" fontId="6" fillId="42" borderId="36" xfId="0" applyNumberFormat="1" applyFont="1" applyFill="1" applyBorder="1" applyAlignment="1" applyProtection="1">
      <alignment horizontal="center" vertical="center" textRotation="90" wrapText="1"/>
      <protection locked="0"/>
    </xf>
    <xf numFmtId="166" fontId="6" fillId="0" borderId="36" xfId="46" applyNumberFormat="1" applyFont="1" applyBorder="1" applyAlignment="1">
      <alignment horizontal="center" textRotation="90"/>
    </xf>
    <xf numFmtId="3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6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40" borderId="36" xfId="0" applyFont="1" applyFill="1" applyBorder="1" applyAlignment="1">
      <alignment horizontal="center" vertical="center" textRotation="90" wrapText="1"/>
    </xf>
    <xf numFmtId="0" fontId="6" fillId="41" borderId="36" xfId="0" applyFont="1" applyFill="1" applyBorder="1" applyAlignment="1" applyProtection="1">
      <alignment horizontal="center" vertical="center" textRotation="90" wrapText="1"/>
      <protection locked="0"/>
    </xf>
    <xf numFmtId="0" fontId="6" fillId="41" borderId="40" xfId="0" applyFont="1" applyFill="1" applyBorder="1" applyAlignment="1">
      <alignment horizontal="center" vertical="center" textRotation="90" wrapText="1"/>
    </xf>
    <xf numFmtId="0" fontId="6" fillId="41" borderId="41" xfId="0" applyFont="1" applyFill="1" applyBorder="1" applyAlignment="1">
      <alignment horizontal="center" vertical="center"/>
    </xf>
    <xf numFmtId="0" fontId="6" fillId="41" borderId="42" xfId="0" applyFont="1" applyFill="1" applyBorder="1" applyAlignment="1">
      <alignment horizontal="center" vertical="center"/>
    </xf>
    <xf numFmtId="0" fontId="6" fillId="41" borderId="43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wrapText="1"/>
    </xf>
    <xf numFmtId="3" fontId="6" fillId="35" borderId="16" xfId="0" applyNumberFormat="1" applyFont="1" applyFill="1" applyBorder="1" applyAlignment="1">
      <alignment horizontal="center" vertical="center" textRotation="90" wrapText="1"/>
    </xf>
    <xf numFmtId="0" fontId="7" fillId="35" borderId="17" xfId="0" applyFont="1" applyFill="1" applyBorder="1" applyAlignment="1" applyProtection="1">
      <alignment horizontal="center" vertical="center" textRotation="90" wrapText="1"/>
      <protection locked="0"/>
    </xf>
    <xf numFmtId="3" fontId="6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41" borderId="34" xfId="0" applyFont="1" applyFill="1" applyBorder="1" applyAlignment="1">
      <alignment horizontal="center" vertical="center" wrapText="1"/>
    </xf>
    <xf numFmtId="3" fontId="6" fillId="0" borderId="34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36" borderId="18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textRotation="90" wrapText="1"/>
    </xf>
    <xf numFmtId="0" fontId="6" fillId="41" borderId="39" xfId="0" applyFont="1" applyFill="1" applyBorder="1" applyAlignment="1">
      <alignment horizontal="center" vertical="center" wrapText="1"/>
    </xf>
    <xf numFmtId="0" fontId="6" fillId="41" borderId="44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6" fillId="36" borderId="3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 horizontal="center" vertical="center" textRotation="90" wrapText="1"/>
    </xf>
    <xf numFmtId="3" fontId="6" fillId="0" borderId="39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36" borderId="36" xfId="0" applyFont="1" applyFill="1" applyBorder="1" applyAlignment="1">
      <alignment horizontal="center" vertical="center" textRotation="90" wrapText="1"/>
    </xf>
    <xf numFmtId="3" fontId="6" fillId="35" borderId="16" xfId="0" applyNumberFormat="1" applyFont="1" applyFill="1" applyBorder="1" applyAlignment="1">
      <alignment vertical="center" textRotation="90" wrapText="1"/>
    </xf>
    <xf numFmtId="3" fontId="6" fillId="36" borderId="27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35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41" borderId="24" xfId="0" applyFont="1" applyFill="1" applyBorder="1" applyAlignment="1">
      <alignment horizontal="center" vertical="center" wrapText="1"/>
    </xf>
    <xf numFmtId="0" fontId="6" fillId="36" borderId="27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>
      <alignment horizontal="center" vertical="center" wrapText="1"/>
    </xf>
    <xf numFmtId="3" fontId="6" fillId="0" borderId="27" xfId="0" applyNumberFormat="1" applyFont="1" applyFill="1" applyBorder="1" applyAlignment="1">
      <alignment horizontal="center" vertical="center" textRotation="90" wrapText="1"/>
    </xf>
    <xf numFmtId="3" fontId="6" fillId="0" borderId="45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42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41" borderId="46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42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41" borderId="47" xfId="0" applyFont="1" applyFill="1" applyBorder="1" applyAlignment="1">
      <alignment horizontal="center" vertical="center" wrapText="1"/>
    </xf>
    <xf numFmtId="0" fontId="6" fillId="36" borderId="35" xfId="0" applyFont="1" applyFill="1" applyBorder="1" applyAlignment="1" applyProtection="1">
      <alignment horizontal="center" vertical="center" wrapText="1"/>
      <protection locked="0"/>
    </xf>
    <xf numFmtId="0" fontId="6" fillId="36" borderId="36" xfId="0" applyFont="1" applyFill="1" applyBorder="1" applyAlignment="1" applyProtection="1">
      <alignment horizontal="center" vertical="center" textRotation="90" wrapText="1"/>
      <protection locked="0"/>
    </xf>
    <xf numFmtId="0" fontId="13" fillId="0" borderId="0" xfId="0" applyFont="1" applyFill="1" applyBorder="1" applyAlignment="1">
      <alignment horizontal="left" vertical="center" wrapText="1"/>
    </xf>
    <xf numFmtId="0" fontId="6" fillId="40" borderId="27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>
      <alignment horizontal="center" vertical="center" wrapText="1"/>
    </xf>
    <xf numFmtId="3" fontId="6" fillId="37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 horizontal="center"/>
    </xf>
    <xf numFmtId="0" fontId="6" fillId="41" borderId="10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6" fillId="41" borderId="11" xfId="0" applyFont="1" applyFill="1" applyBorder="1" applyAlignment="1">
      <alignment horizontal="center" vertical="center" textRotation="90" wrapText="1"/>
    </xf>
    <xf numFmtId="166" fontId="6" fillId="0" borderId="11" xfId="46" applyNumberFormat="1" applyFont="1" applyBorder="1" applyAlignment="1">
      <alignment horizontal="center" textRotation="90"/>
    </xf>
    <xf numFmtId="0" fontId="6" fillId="40" borderId="11" xfId="0" applyFont="1" applyFill="1" applyBorder="1" applyAlignment="1">
      <alignment horizontal="center" vertical="center" textRotation="90" wrapText="1"/>
    </xf>
    <xf numFmtId="0" fontId="6" fillId="41" borderId="11" xfId="0" applyFont="1" applyFill="1" applyBorder="1" applyAlignment="1" applyProtection="1">
      <alignment horizontal="center" vertical="center" textRotation="90" wrapText="1"/>
      <protection locked="0"/>
    </xf>
    <xf numFmtId="0" fontId="6" fillId="41" borderId="19" xfId="0" applyFont="1" applyFill="1" applyBorder="1" applyAlignment="1">
      <alignment horizontal="center" vertical="center" textRotation="90" wrapText="1"/>
    </xf>
    <xf numFmtId="0" fontId="13" fillId="0" borderId="11" xfId="0" applyFont="1" applyFill="1" applyBorder="1" applyAlignment="1">
      <alignment horizontal="left" vertical="center" wrapText="1"/>
    </xf>
    <xf numFmtId="0" fontId="6" fillId="36" borderId="11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textRotation="90" wrapText="1"/>
    </xf>
    <xf numFmtId="0" fontId="6" fillId="36" borderId="11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textRotation="90" wrapText="1"/>
    </xf>
    <xf numFmtId="3" fontId="6" fillId="0" borderId="48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42" borderId="26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41" borderId="49" xfId="0" applyFont="1" applyFill="1" applyBorder="1" applyAlignment="1">
      <alignment horizontal="center" vertical="center" wrapText="1"/>
    </xf>
    <xf numFmtId="10" fontId="6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37" borderId="0" xfId="0" applyFont="1" applyFill="1" applyAlignment="1">
      <alignment vertical="center"/>
    </xf>
    <xf numFmtId="9" fontId="6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10" fontId="6" fillId="40" borderId="18" xfId="0" applyNumberFormat="1" applyFont="1" applyFill="1" applyBorder="1" applyAlignment="1" applyProtection="1">
      <alignment horizontal="center" vertical="center" textRotation="90" wrapText="1"/>
      <protection locked="0"/>
    </xf>
    <xf numFmtId="9" fontId="6" fillId="40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18" borderId="50" xfId="0" applyNumberFormat="1" applyFont="1" applyFill="1" applyBorder="1" applyAlignment="1">
      <alignment horizontal="center" vertical="center" textRotation="90"/>
    </xf>
    <xf numFmtId="3" fontId="6" fillId="38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24" xfId="0" applyFont="1" applyFill="1" applyBorder="1" applyAlignment="1" applyProtection="1">
      <alignment horizontal="center" vertical="center" textRotation="90" wrapText="1"/>
      <protection locked="0"/>
    </xf>
    <xf numFmtId="0" fontId="6" fillId="41" borderId="45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3" fontId="6" fillId="41" borderId="27" xfId="0" applyNumberFormat="1" applyFont="1" applyFill="1" applyBorder="1" applyAlignment="1">
      <alignment vertical="center" wrapText="1"/>
    </xf>
    <xf numFmtId="0" fontId="6" fillId="41" borderId="27" xfId="0" applyFont="1" applyFill="1" applyBorder="1" applyAlignment="1">
      <alignment vertical="center" wrapText="1"/>
    </xf>
    <xf numFmtId="0" fontId="6" fillId="41" borderId="51" xfId="0" applyFont="1" applyFill="1" applyBorder="1" applyAlignment="1">
      <alignment vertical="center" wrapText="1"/>
    </xf>
    <xf numFmtId="3" fontId="6" fillId="0" borderId="27" xfId="0" applyNumberFormat="1" applyFont="1" applyFill="1" applyBorder="1" applyAlignment="1" applyProtection="1">
      <alignment vertical="center" textRotation="90" wrapText="1"/>
      <protection locked="0"/>
    </xf>
    <xf numFmtId="0" fontId="6" fillId="40" borderId="27" xfId="0" applyFont="1" applyFill="1" applyBorder="1" applyAlignment="1" applyProtection="1">
      <alignment horizontal="center" vertical="center" textRotation="90" wrapText="1"/>
      <protection locked="0"/>
    </xf>
    <xf numFmtId="0" fontId="6" fillId="41" borderId="27" xfId="0" applyFont="1" applyFill="1" applyBorder="1" applyAlignment="1" applyProtection="1">
      <alignment vertical="center" textRotation="90" wrapText="1"/>
      <protection locked="0"/>
    </xf>
    <xf numFmtId="0" fontId="6" fillId="41" borderId="51" xfId="0" applyFont="1" applyFill="1" applyBorder="1" applyAlignment="1">
      <alignment vertical="center" textRotation="90" wrapText="1"/>
    </xf>
    <xf numFmtId="0" fontId="6" fillId="41" borderId="36" xfId="0" applyFont="1" applyFill="1" applyBorder="1" applyAlignment="1">
      <alignment horizontal="center" vertical="center" wrapText="1"/>
    </xf>
    <xf numFmtId="0" fontId="6" fillId="40" borderId="36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>
      <alignment vertical="center" wrapText="1"/>
    </xf>
    <xf numFmtId="0" fontId="5" fillId="0" borderId="36" xfId="0" applyFont="1" applyBorder="1" applyAlignment="1">
      <alignment horizontal="right" vertical="center" wrapText="1"/>
    </xf>
    <xf numFmtId="3" fontId="6" fillId="41" borderId="36" xfId="0" applyNumberFormat="1" applyFont="1" applyFill="1" applyBorder="1" applyAlignment="1">
      <alignment vertical="center" wrapText="1"/>
    </xf>
    <xf numFmtId="0" fontId="6" fillId="41" borderId="36" xfId="0" applyFont="1" applyFill="1" applyBorder="1" applyAlignment="1">
      <alignment vertical="center" wrapText="1"/>
    </xf>
    <xf numFmtId="0" fontId="6" fillId="41" borderId="40" xfId="0" applyFont="1" applyFill="1" applyBorder="1" applyAlignment="1">
      <alignment vertical="center" wrapText="1"/>
    </xf>
    <xf numFmtId="166" fontId="6" fillId="42" borderId="44" xfId="46" applyNumberFormat="1" applyFont="1" applyFill="1" applyBorder="1" applyAlignment="1">
      <alignment horizontal="center" textRotation="90"/>
    </xf>
    <xf numFmtId="166" fontId="6" fillId="42" borderId="36" xfId="46" applyNumberFormat="1" applyFont="1" applyFill="1" applyBorder="1" applyAlignment="1" applyProtection="1">
      <alignment horizontal="center" vertical="center" textRotation="90" wrapText="1"/>
      <protection locked="0"/>
    </xf>
    <xf numFmtId="3" fontId="6" fillId="0" borderId="36" xfId="0" applyNumberFormat="1" applyFont="1" applyFill="1" applyBorder="1" applyAlignment="1" applyProtection="1">
      <alignment vertical="center" textRotation="90" wrapText="1"/>
      <protection locked="0"/>
    </xf>
    <xf numFmtId="0" fontId="6" fillId="40" borderId="36" xfId="0" applyFont="1" applyFill="1" applyBorder="1" applyAlignment="1" applyProtection="1">
      <alignment horizontal="center" vertical="center" textRotation="90" wrapText="1"/>
      <protection locked="0"/>
    </xf>
    <xf numFmtId="0" fontId="6" fillId="41" borderId="36" xfId="0" applyFont="1" applyFill="1" applyBorder="1" applyAlignment="1" applyProtection="1">
      <alignment vertical="center" textRotation="90" wrapText="1"/>
      <protection locked="0"/>
    </xf>
    <xf numFmtId="0" fontId="6" fillId="41" borderId="40" xfId="0" applyFont="1" applyFill="1" applyBorder="1" applyAlignment="1">
      <alignment vertical="center" textRotation="90" wrapText="1"/>
    </xf>
    <xf numFmtId="0" fontId="6" fillId="39" borderId="52" xfId="0" applyFont="1" applyFill="1" applyBorder="1" applyAlignment="1">
      <alignment horizontal="center" vertical="center" wrapText="1"/>
    </xf>
    <xf numFmtId="4" fontId="6" fillId="18" borderId="12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45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33" borderId="27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33" borderId="5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>
      <alignment horizontal="center" vertical="center" wrapText="1"/>
    </xf>
    <xf numFmtId="3" fontId="6" fillId="41" borderId="27" xfId="0" applyNumberFormat="1" applyFont="1" applyFill="1" applyBorder="1" applyAlignment="1">
      <alignment vertical="center" textRotation="90" wrapText="1"/>
    </xf>
    <xf numFmtId="0" fontId="6" fillId="41" borderId="27" xfId="0" applyFont="1" applyFill="1" applyBorder="1" applyAlignment="1">
      <alignment horizontal="center" vertical="center" textRotation="90" wrapText="1"/>
    </xf>
    <xf numFmtId="0" fontId="6" fillId="41" borderId="27" xfId="0" applyFont="1" applyFill="1" applyBorder="1" applyAlignment="1">
      <alignment vertical="center" textRotation="90" wrapText="1"/>
    </xf>
    <xf numFmtId="0" fontId="6" fillId="41" borderId="53" xfId="0" applyFont="1" applyFill="1" applyBorder="1" applyAlignment="1">
      <alignment vertical="center" wrapText="1"/>
    </xf>
    <xf numFmtId="3" fontId="6" fillId="0" borderId="18" xfId="0" applyNumberFormat="1" applyFont="1" applyFill="1" applyBorder="1" applyAlignment="1" applyProtection="1">
      <alignment vertical="center" textRotation="90" wrapText="1"/>
      <protection locked="0"/>
    </xf>
    <xf numFmtId="3" fontId="6" fillId="0" borderId="31" xfId="0" applyNumberFormat="1" applyFont="1" applyFill="1" applyBorder="1" applyAlignment="1" applyProtection="1">
      <alignment vertical="center" textRotation="90" wrapText="1"/>
      <protection locked="0"/>
    </xf>
    <xf numFmtId="0" fontId="6" fillId="40" borderId="54" xfId="0" applyFont="1" applyFill="1" applyBorder="1" applyAlignment="1" applyProtection="1">
      <alignment horizontal="center" vertical="center" textRotation="90" wrapText="1"/>
      <protection locked="0"/>
    </xf>
    <xf numFmtId="3" fontId="6" fillId="41" borderId="18" xfId="0" applyNumberFormat="1" applyFont="1" applyFill="1" applyBorder="1" applyAlignment="1">
      <alignment vertical="center" textRotation="90" wrapText="1"/>
    </xf>
    <xf numFmtId="0" fontId="6" fillId="41" borderId="18" xfId="0" applyFont="1" applyFill="1" applyBorder="1" applyAlignment="1">
      <alignment vertical="center" textRotation="90" wrapText="1"/>
    </xf>
    <xf numFmtId="0" fontId="6" fillId="41" borderId="55" xfId="0" applyFont="1" applyFill="1" applyBorder="1" applyAlignment="1">
      <alignment vertical="center" wrapText="1"/>
    </xf>
    <xf numFmtId="166" fontId="6" fillId="42" borderId="34" xfId="46" applyNumberFormat="1" applyFont="1" applyFill="1" applyBorder="1" applyAlignment="1">
      <alignment horizontal="center" textRotation="90"/>
    </xf>
    <xf numFmtId="0" fontId="6" fillId="40" borderId="49" xfId="0" applyFont="1" applyFill="1" applyBorder="1" applyAlignment="1" applyProtection="1">
      <alignment horizontal="center" vertical="center" textRotation="90" wrapText="1"/>
      <protection locked="0"/>
    </xf>
    <xf numFmtId="0" fontId="6" fillId="41" borderId="18" xfId="0" applyFont="1" applyFill="1" applyBorder="1" applyAlignment="1" applyProtection="1">
      <alignment vertical="center" textRotation="90" wrapText="1"/>
      <protection locked="0"/>
    </xf>
    <xf numFmtId="0" fontId="6" fillId="41" borderId="31" xfId="0" applyFont="1" applyFill="1" applyBorder="1" applyAlignment="1">
      <alignment vertical="center" textRotation="90" wrapText="1"/>
    </xf>
    <xf numFmtId="0" fontId="6" fillId="40" borderId="49" xfId="0" applyFont="1" applyFill="1" applyBorder="1" applyAlignment="1">
      <alignment horizontal="center" vertical="center" textRotation="90" wrapText="1"/>
    </xf>
    <xf numFmtId="3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6" fillId="41" borderId="36" xfId="0" applyNumberFormat="1" applyFont="1" applyFill="1" applyBorder="1" applyAlignment="1">
      <alignment vertical="center" textRotation="90" wrapText="1"/>
    </xf>
    <xf numFmtId="0" fontId="6" fillId="41" borderId="36" xfId="0" applyFont="1" applyFill="1" applyBorder="1" applyAlignment="1">
      <alignment vertical="center" textRotation="90" wrapText="1"/>
    </xf>
    <xf numFmtId="0" fontId="6" fillId="41" borderId="56" xfId="0" applyFont="1" applyFill="1" applyBorder="1" applyAlignment="1">
      <alignment vertical="center" wrapText="1"/>
    </xf>
    <xf numFmtId="3" fontId="6" fillId="0" borderId="40" xfId="0" applyNumberFormat="1" applyFont="1" applyFill="1" applyBorder="1" applyAlignment="1" applyProtection="1">
      <alignment vertical="center" textRotation="90" wrapText="1"/>
      <protection locked="0"/>
    </xf>
    <xf numFmtId="0" fontId="6" fillId="40" borderId="44" xfId="0" applyFont="1" applyFill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wrapText="1"/>
    </xf>
    <xf numFmtId="3" fontId="6" fillId="0" borderId="27" xfId="0" applyNumberFormat="1" applyFont="1" applyFill="1" applyBorder="1" applyAlignment="1">
      <alignment vertical="center" textRotation="90" wrapText="1"/>
    </xf>
    <xf numFmtId="0" fontId="6" fillId="0" borderId="27" xfId="0" applyFont="1" applyFill="1" applyBorder="1" applyAlignment="1" applyProtection="1">
      <alignment vertical="center" textRotation="90" wrapText="1"/>
      <protection locked="0"/>
    </xf>
    <xf numFmtId="0" fontId="6" fillId="0" borderId="53" xfId="0" applyFont="1" applyFill="1" applyBorder="1" applyAlignment="1" applyProtection="1">
      <alignment vertical="center" textRotation="90" wrapText="1"/>
      <protection locked="0"/>
    </xf>
    <xf numFmtId="3" fontId="6" fillId="0" borderId="53" xfId="0" applyNumberFormat="1" applyFont="1" applyFill="1" applyBorder="1" applyAlignment="1" applyProtection="1">
      <alignment vertical="center" textRotation="90" wrapText="1"/>
      <protection locked="0"/>
    </xf>
    <xf numFmtId="0" fontId="6" fillId="36" borderId="45" xfId="0" applyFont="1" applyFill="1" applyBorder="1" applyAlignment="1" applyProtection="1">
      <alignment horizontal="center" vertical="center" textRotation="90" wrapText="1"/>
      <protection locked="0"/>
    </xf>
    <xf numFmtId="0" fontId="12" fillId="0" borderId="27" xfId="0" applyFont="1" applyFill="1" applyBorder="1" applyAlignment="1" applyProtection="1">
      <alignment vertical="center" textRotation="90" wrapText="1"/>
      <protection locked="0"/>
    </xf>
    <xf numFmtId="0" fontId="6" fillId="0" borderId="51" xfId="0" applyFont="1" applyFill="1" applyBorder="1" applyAlignment="1">
      <alignment vertical="center" textRotation="90" wrapText="1"/>
    </xf>
    <xf numFmtId="3" fontId="6" fillId="0" borderId="18" xfId="0" applyNumberFormat="1" applyFont="1" applyFill="1" applyBorder="1" applyAlignment="1">
      <alignment vertical="center" textRotation="90" wrapText="1"/>
    </xf>
    <xf numFmtId="0" fontId="6" fillId="0" borderId="18" xfId="0" applyFont="1" applyFill="1" applyBorder="1" applyAlignment="1" applyProtection="1">
      <alignment vertical="center" textRotation="90" wrapText="1"/>
      <protection locked="0"/>
    </xf>
    <xf numFmtId="0" fontId="6" fillId="0" borderId="55" xfId="0" applyFont="1" applyFill="1" applyBorder="1" applyAlignment="1" applyProtection="1">
      <alignment vertical="center" textRotation="90" wrapText="1"/>
      <protection locked="0"/>
    </xf>
    <xf numFmtId="3" fontId="6" fillId="0" borderId="55" xfId="0" applyNumberFormat="1" applyFont="1" applyFill="1" applyBorder="1" applyAlignment="1" applyProtection="1">
      <alignment vertical="center" textRotation="90" wrapText="1"/>
      <protection locked="0"/>
    </xf>
    <xf numFmtId="0" fontId="6" fillId="36" borderId="34" xfId="0" applyFont="1" applyFill="1" applyBorder="1" applyAlignment="1" applyProtection="1">
      <alignment horizontal="center" vertical="center" textRotation="90" wrapText="1"/>
      <protection locked="0"/>
    </xf>
    <xf numFmtId="0" fontId="12" fillId="0" borderId="18" xfId="0" applyFont="1" applyFill="1" applyBorder="1" applyAlignment="1" applyProtection="1">
      <alignment vertical="center" textRotation="90" wrapText="1"/>
      <protection locked="0"/>
    </xf>
    <xf numFmtId="0" fontId="6" fillId="0" borderId="31" xfId="0" applyFont="1" applyFill="1" applyBorder="1" applyAlignment="1">
      <alignment vertical="center" textRotation="90" wrapText="1"/>
    </xf>
    <xf numFmtId="9" fontId="6" fillId="36" borderId="18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18" xfId="0" applyNumberFormat="1" applyFont="1" applyFill="1" applyBorder="1" applyAlignment="1">
      <alignment horizontal="center" vertical="center" wrapText="1"/>
    </xf>
    <xf numFmtId="9" fontId="6" fillId="0" borderId="18" xfId="57" applyFont="1" applyFill="1" applyBorder="1" applyAlignment="1">
      <alignment horizontal="center" vertical="center" wrapText="1"/>
    </xf>
    <xf numFmtId="9" fontId="6" fillId="0" borderId="18" xfId="57" applyFont="1" applyFill="1" applyBorder="1" applyAlignment="1">
      <alignment vertical="center" textRotation="90" wrapText="1"/>
    </xf>
    <xf numFmtId="9" fontId="6" fillId="0" borderId="18" xfId="57" applyFont="1" applyFill="1" applyBorder="1" applyAlignment="1">
      <alignment horizontal="center" vertical="center" textRotation="90" wrapText="1"/>
    </xf>
    <xf numFmtId="9" fontId="6" fillId="0" borderId="18" xfId="0" applyNumberFormat="1" applyFont="1" applyFill="1" applyBorder="1" applyAlignment="1" applyProtection="1">
      <alignment vertical="center" textRotation="90" wrapText="1"/>
      <protection locked="0"/>
    </xf>
    <xf numFmtId="0" fontId="6" fillId="0" borderId="18" xfId="0" applyFont="1" applyBorder="1" applyAlignment="1">
      <alignment/>
    </xf>
    <xf numFmtId="0" fontId="6" fillId="36" borderId="34" xfId="0" applyFont="1" applyFill="1" applyBorder="1" applyAlignment="1">
      <alignment horizontal="center" vertical="center" textRotation="90" wrapText="1"/>
    </xf>
    <xf numFmtId="9" fontId="6" fillId="36" borderId="36" xfId="0" applyNumberFormat="1" applyFont="1" applyFill="1" applyBorder="1" applyAlignment="1">
      <alignment horizontal="center" vertical="center" wrapText="1"/>
    </xf>
    <xf numFmtId="9" fontId="6" fillId="0" borderId="36" xfId="0" applyNumberFormat="1" applyFont="1" applyFill="1" applyBorder="1" applyAlignment="1">
      <alignment horizontal="center" vertical="center" wrapText="1"/>
    </xf>
    <xf numFmtId="0" fontId="6" fillId="0" borderId="36" xfId="0" applyFont="1" applyBorder="1" applyAlignment="1">
      <alignment/>
    </xf>
    <xf numFmtId="9" fontId="6" fillId="0" borderId="36" xfId="0" applyNumberFormat="1" applyFont="1" applyFill="1" applyBorder="1" applyAlignment="1" applyProtection="1">
      <alignment vertical="center" textRotation="90" wrapText="1"/>
      <protection locked="0"/>
    </xf>
    <xf numFmtId="9" fontId="6" fillId="0" borderId="56" xfId="0" applyNumberFormat="1" applyFont="1" applyFill="1" applyBorder="1" applyAlignment="1" applyProtection="1">
      <alignment vertical="center" textRotation="90" wrapText="1"/>
      <protection locked="0"/>
    </xf>
    <xf numFmtId="3" fontId="6" fillId="0" borderId="56" xfId="0" applyNumberFormat="1" applyFont="1" applyFill="1" applyBorder="1" applyAlignment="1" applyProtection="1">
      <alignment vertical="center" textRotation="90" wrapText="1"/>
      <protection locked="0"/>
    </xf>
    <xf numFmtId="0" fontId="6" fillId="36" borderId="39" xfId="0" applyFont="1" applyFill="1" applyBorder="1" applyAlignment="1">
      <alignment horizontal="center" vertical="center" textRotation="90" wrapText="1"/>
    </xf>
    <xf numFmtId="0" fontId="12" fillId="0" borderId="36" xfId="0" applyFont="1" applyFill="1" applyBorder="1" applyAlignment="1" applyProtection="1">
      <alignment vertical="center" textRotation="90" wrapText="1"/>
      <protection locked="0"/>
    </xf>
    <xf numFmtId="0" fontId="6" fillId="0" borderId="40" xfId="0" applyFont="1" applyFill="1" applyBorder="1" applyAlignment="1">
      <alignment vertical="center" textRotation="90" wrapText="1"/>
    </xf>
    <xf numFmtId="3" fontId="6" fillId="0" borderId="53" xfId="0" applyNumberFormat="1" applyFont="1" applyFill="1" applyBorder="1" applyAlignment="1">
      <alignment vertical="center" textRotation="90" wrapText="1"/>
    </xf>
    <xf numFmtId="0" fontId="6" fillId="36" borderId="27" xfId="0" applyFont="1" applyFill="1" applyBorder="1" applyAlignment="1" applyProtection="1">
      <alignment horizontal="center" vertical="center" textRotation="90" wrapText="1"/>
      <protection locked="0"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/>
    </xf>
    <xf numFmtId="3" fontId="6" fillId="0" borderId="25" xfId="0" applyNumberFormat="1" applyFont="1" applyFill="1" applyBorder="1" applyAlignment="1">
      <alignment vertical="center" textRotation="90" wrapText="1"/>
    </xf>
    <xf numFmtId="3" fontId="6" fillId="0" borderId="57" xfId="0" applyNumberFormat="1" applyFont="1" applyFill="1" applyBorder="1" applyAlignment="1">
      <alignment vertical="center" textRotation="90" wrapText="1"/>
    </xf>
    <xf numFmtId="3" fontId="6" fillId="0" borderId="58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42" borderId="25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0" borderId="25" xfId="0" applyNumberFormat="1" applyFont="1" applyFill="1" applyBorder="1" applyAlignment="1" applyProtection="1">
      <alignment vertical="center" textRotation="90" wrapText="1"/>
      <protection locked="0"/>
    </xf>
    <xf numFmtId="0" fontId="6" fillId="36" borderId="25" xfId="0" applyFont="1" applyFill="1" applyBorder="1" applyAlignment="1" applyProtection="1">
      <alignment horizontal="center" vertical="center" textRotation="90" wrapText="1"/>
      <protection locked="0"/>
    </xf>
    <xf numFmtId="0" fontId="12" fillId="0" borderId="25" xfId="0" applyFont="1" applyFill="1" applyBorder="1" applyAlignment="1" applyProtection="1">
      <alignment vertical="center" textRotation="90" wrapText="1"/>
      <protection locked="0"/>
    </xf>
    <xf numFmtId="0" fontId="6" fillId="0" borderId="59" xfId="0" applyFont="1" applyFill="1" applyBorder="1" applyAlignment="1">
      <alignment vertical="center" textRotation="90" wrapText="1"/>
    </xf>
    <xf numFmtId="3" fontId="6" fillId="33" borderId="17" xfId="0" applyNumberFormat="1" applyFont="1" applyFill="1" applyBorder="1" applyAlignment="1" applyProtection="1">
      <alignment horizontal="center" vertical="center" textRotation="90" wrapText="1"/>
      <protection locked="0"/>
    </xf>
    <xf numFmtId="166" fontId="6" fillId="42" borderId="45" xfId="46" applyNumberFormat="1" applyFont="1" applyFill="1" applyBorder="1" applyAlignment="1" applyProtection="1">
      <alignment horizontal="center" vertical="center" textRotation="90" wrapText="1"/>
      <protection locked="0"/>
    </xf>
    <xf numFmtId="166" fontId="6" fillId="0" borderId="27" xfId="46" applyNumberFormat="1" applyFont="1" applyBorder="1" applyAlignment="1">
      <alignment horizontal="center" textRotation="90"/>
    </xf>
    <xf numFmtId="3" fontId="6" fillId="0" borderId="51" xfId="0" applyNumberFormat="1" applyFont="1" applyFill="1" applyBorder="1" applyAlignment="1" applyProtection="1">
      <alignment vertical="center" textRotation="90" wrapText="1"/>
      <protection locked="0"/>
    </xf>
    <xf numFmtId="0" fontId="5" fillId="0" borderId="53" xfId="0" applyFont="1" applyBorder="1" applyAlignment="1">
      <alignment horizontal="center" vertical="center" wrapText="1"/>
    </xf>
    <xf numFmtId="0" fontId="6" fillId="41" borderId="20" xfId="0" applyFont="1" applyFill="1" applyBorder="1" applyAlignment="1">
      <alignment horizontal="center" vertical="center" wrapText="1"/>
    </xf>
    <xf numFmtId="0" fontId="6" fillId="41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6" fillId="4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6" fillId="41" borderId="12" xfId="0" applyNumberFormat="1" applyFont="1" applyFill="1" applyBorder="1" applyAlignment="1">
      <alignment vertical="center" textRotation="90" wrapText="1"/>
    </xf>
    <xf numFmtId="0" fontId="6" fillId="41" borderId="12" xfId="0" applyFont="1" applyFill="1" applyBorder="1" applyAlignment="1">
      <alignment horizontal="center" vertical="center" textRotation="90" wrapText="1"/>
    </xf>
    <xf numFmtId="0" fontId="6" fillId="41" borderId="12" xfId="0" applyFont="1" applyFill="1" applyBorder="1" applyAlignment="1">
      <alignment vertical="center" textRotation="90" wrapText="1"/>
    </xf>
    <xf numFmtId="0" fontId="6" fillId="41" borderId="50" xfId="0" applyFont="1" applyFill="1" applyBorder="1" applyAlignment="1">
      <alignment vertical="center" wrapText="1"/>
    </xf>
    <xf numFmtId="166" fontId="6" fillId="42" borderId="20" xfId="46" applyNumberFormat="1" applyFont="1" applyFill="1" applyBorder="1" applyAlignment="1" applyProtection="1">
      <alignment horizontal="center" vertical="center" textRotation="90" wrapText="1"/>
      <protection locked="0"/>
    </xf>
    <xf numFmtId="3" fontId="6" fillId="42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6" fontId="6" fillId="0" borderId="12" xfId="46" applyNumberFormat="1" applyFont="1" applyBorder="1" applyAlignment="1">
      <alignment horizontal="center" textRotation="90"/>
    </xf>
    <xf numFmtId="3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2" xfId="0" applyNumberFormat="1" applyFont="1" applyFill="1" applyBorder="1" applyAlignment="1" applyProtection="1">
      <alignment vertical="center" textRotation="90" wrapText="1"/>
      <protection locked="0"/>
    </xf>
    <xf numFmtId="3" fontId="6" fillId="0" borderId="13" xfId="0" applyNumberFormat="1" applyFont="1" applyFill="1" applyBorder="1" applyAlignment="1" applyProtection="1">
      <alignment vertical="center" textRotation="90" wrapText="1"/>
      <protection locked="0"/>
    </xf>
    <xf numFmtId="0" fontId="6" fillId="40" borderId="14" xfId="0" applyFont="1" applyFill="1" applyBorder="1" applyAlignment="1" applyProtection="1">
      <alignment horizontal="center" vertical="center" textRotation="90" wrapText="1"/>
      <protection locked="0"/>
    </xf>
    <xf numFmtId="0" fontId="6" fillId="41" borderId="12" xfId="0" applyFont="1" applyFill="1" applyBorder="1" applyAlignment="1" applyProtection="1">
      <alignment vertical="center" textRotation="90" wrapText="1"/>
      <protection locked="0"/>
    </xf>
    <xf numFmtId="0" fontId="6" fillId="41" borderId="13" xfId="0" applyFont="1" applyFill="1" applyBorder="1" applyAlignment="1">
      <alignment vertical="center" textRotation="90" wrapText="1"/>
    </xf>
    <xf numFmtId="0" fontId="6" fillId="0" borderId="25" xfId="0" applyFont="1" applyFill="1" applyBorder="1" applyAlignment="1" applyProtection="1">
      <alignment vertical="center" textRotation="90" wrapText="1"/>
      <protection locked="0"/>
    </xf>
    <xf numFmtId="0" fontId="6" fillId="0" borderId="57" xfId="0" applyFont="1" applyFill="1" applyBorder="1" applyAlignment="1" applyProtection="1">
      <alignment vertical="center" textRotation="90" wrapText="1"/>
      <protection locked="0"/>
    </xf>
    <xf numFmtId="3" fontId="6" fillId="0" borderId="57" xfId="0" applyNumberFormat="1" applyFont="1" applyFill="1" applyBorder="1" applyAlignment="1" applyProtection="1">
      <alignment vertical="center" textRotation="90" wrapText="1"/>
      <protection locked="0"/>
    </xf>
    <xf numFmtId="0" fontId="6" fillId="36" borderId="58" xfId="0" applyFont="1" applyFill="1" applyBorder="1" applyAlignment="1" applyProtection="1">
      <alignment horizontal="center" vertical="center" textRotation="90" wrapText="1"/>
      <protection locked="0"/>
    </xf>
    <xf numFmtId="0" fontId="6" fillId="41" borderId="25" xfId="0" applyFont="1" applyFill="1" applyBorder="1" applyAlignment="1" applyProtection="1">
      <alignment vertical="center" textRotation="90" wrapText="1"/>
      <protection locked="0"/>
    </xf>
    <xf numFmtId="0" fontId="6" fillId="36" borderId="36" xfId="0" applyFont="1" applyFill="1" applyBorder="1" applyAlignment="1" applyProtection="1">
      <alignment horizontal="center" vertical="center" wrapText="1"/>
      <protection locked="0"/>
    </xf>
    <xf numFmtId="3" fontId="6" fillId="0" borderId="36" xfId="0" applyNumberFormat="1" applyFont="1" applyFill="1" applyBorder="1" applyAlignment="1">
      <alignment vertical="center" textRotation="90" wrapText="1"/>
    </xf>
    <xf numFmtId="0" fontId="6" fillId="0" borderId="36" xfId="0" applyFont="1" applyFill="1" applyBorder="1" applyAlignment="1" applyProtection="1">
      <alignment vertical="center" textRotation="90" wrapText="1"/>
      <protection locked="0"/>
    </xf>
    <xf numFmtId="0" fontId="6" fillId="0" borderId="56" xfId="0" applyFont="1" applyFill="1" applyBorder="1" applyAlignment="1" applyProtection="1">
      <alignment vertical="center" textRotation="90" wrapText="1"/>
      <protection locked="0"/>
    </xf>
    <xf numFmtId="0" fontId="6" fillId="36" borderId="39" xfId="0" applyFont="1" applyFill="1" applyBorder="1" applyAlignment="1" applyProtection="1">
      <alignment horizontal="center" vertical="center" textRotation="90" wrapText="1"/>
      <protection locked="0"/>
    </xf>
    <xf numFmtId="0" fontId="6" fillId="39" borderId="56" xfId="0" applyFont="1" applyFill="1" applyBorder="1" applyAlignment="1">
      <alignment horizontal="center" vertical="center" wrapText="1"/>
    </xf>
    <xf numFmtId="0" fontId="6" fillId="39" borderId="22" xfId="0" applyFont="1" applyFill="1" applyBorder="1" applyAlignment="1">
      <alignment horizontal="center" vertical="center" wrapText="1"/>
    </xf>
    <xf numFmtId="0" fontId="6" fillId="39" borderId="44" xfId="0" applyFont="1" applyFill="1" applyBorder="1" applyAlignment="1">
      <alignment horizontal="center" vertical="center" wrapText="1"/>
    </xf>
    <xf numFmtId="0" fontId="8" fillId="39" borderId="22" xfId="0" applyFont="1" applyFill="1" applyBorder="1" applyAlignment="1">
      <alignment horizontal="left" vertical="center" wrapText="1"/>
    </xf>
    <xf numFmtId="0" fontId="8" fillId="39" borderId="44" xfId="0" applyFont="1" applyFill="1" applyBorder="1" applyAlignment="1">
      <alignment horizontal="left" vertical="center" wrapText="1"/>
    </xf>
    <xf numFmtId="3" fontId="7" fillId="39" borderId="32" xfId="0" applyNumberFormat="1" applyFont="1" applyFill="1" applyBorder="1" applyAlignment="1" applyProtection="1">
      <alignment horizontal="center" vertical="center" wrapText="1"/>
      <protection/>
    </xf>
    <xf numFmtId="3" fontId="7" fillId="39" borderId="0" xfId="0" applyNumberFormat="1" applyFont="1" applyFill="1" applyBorder="1" applyAlignment="1" applyProtection="1">
      <alignment horizontal="center" vertical="center" wrapText="1"/>
      <protection/>
    </xf>
    <xf numFmtId="3" fontId="7" fillId="39" borderId="46" xfId="0" applyNumberFormat="1" applyFont="1" applyFill="1" applyBorder="1" applyAlignment="1" applyProtection="1">
      <alignment horizontal="center" vertical="center" wrapText="1"/>
      <protection/>
    </xf>
    <xf numFmtId="0" fontId="7" fillId="39" borderId="32" xfId="0" applyFont="1" applyFill="1" applyBorder="1" applyAlignment="1">
      <alignment horizontal="center" vertical="center" wrapText="1"/>
    </xf>
    <xf numFmtId="0" fontId="7" fillId="39" borderId="0" xfId="0" applyFont="1" applyFill="1" applyBorder="1" applyAlignment="1">
      <alignment horizontal="center" vertical="center" wrapText="1"/>
    </xf>
    <xf numFmtId="0" fontId="7" fillId="39" borderId="60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4" fillId="2" borderId="63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7" fillId="39" borderId="57" xfId="0" applyFont="1" applyFill="1" applyBorder="1" applyAlignment="1">
      <alignment horizontal="left" vertical="center" wrapText="1"/>
    </xf>
    <xf numFmtId="0" fontId="7" fillId="39" borderId="23" xfId="0" applyFont="1" applyFill="1" applyBorder="1" applyAlignment="1">
      <alignment horizontal="left" vertical="center" wrapText="1"/>
    </xf>
    <xf numFmtId="0" fontId="7" fillId="39" borderId="64" xfId="0" applyFont="1" applyFill="1" applyBorder="1" applyAlignment="1">
      <alignment horizontal="left" vertical="center" wrapText="1"/>
    </xf>
    <xf numFmtId="0" fontId="7" fillId="39" borderId="57" xfId="0" applyFont="1" applyFill="1" applyBorder="1" applyAlignment="1" applyProtection="1">
      <alignment horizontal="left" vertical="center" wrapText="1"/>
      <protection locked="0"/>
    </xf>
    <xf numFmtId="0" fontId="7" fillId="39" borderId="23" xfId="0" applyFont="1" applyFill="1" applyBorder="1" applyAlignment="1" applyProtection="1">
      <alignment horizontal="left" vertical="center" wrapText="1"/>
      <protection locked="0"/>
    </xf>
    <xf numFmtId="0" fontId="7" fillId="39" borderId="64" xfId="0" applyFont="1" applyFill="1" applyBorder="1" applyAlignment="1" applyProtection="1">
      <alignment horizontal="left" vertical="center" wrapText="1"/>
      <protection locked="0"/>
    </xf>
    <xf numFmtId="0" fontId="6" fillId="39" borderId="23" xfId="0" applyFont="1" applyFill="1" applyBorder="1" applyAlignment="1" applyProtection="1">
      <alignment horizontal="left" vertical="center" wrapText="1"/>
      <protection locked="0"/>
    </xf>
    <xf numFmtId="0" fontId="6" fillId="39" borderId="64" xfId="0" applyFont="1" applyFill="1" applyBorder="1" applyAlignment="1" applyProtection="1">
      <alignment horizontal="left" vertical="center" wrapText="1"/>
      <protection locked="0"/>
    </xf>
    <xf numFmtId="0" fontId="6" fillId="18" borderId="11" xfId="0" applyFont="1" applyFill="1" applyBorder="1" applyAlignment="1">
      <alignment horizontal="center" vertical="center" wrapText="1"/>
    </xf>
    <xf numFmtId="0" fontId="6" fillId="18" borderId="25" xfId="0" applyFont="1" applyFill="1" applyBorder="1" applyAlignment="1">
      <alignment horizontal="center" vertical="center" wrapText="1"/>
    </xf>
    <xf numFmtId="165" fontId="7" fillId="18" borderId="21" xfId="0" applyNumberFormat="1" applyFont="1" applyFill="1" applyBorder="1" applyAlignment="1">
      <alignment horizontal="center" vertical="center" wrapText="1"/>
    </xf>
    <xf numFmtId="165" fontId="7" fillId="18" borderId="62" xfId="0" applyNumberFormat="1" applyFont="1" applyFill="1" applyBorder="1" applyAlignment="1">
      <alignment horizontal="center" vertical="center" wrapText="1"/>
    </xf>
    <xf numFmtId="165" fontId="7" fillId="18" borderId="37" xfId="0" applyNumberFormat="1" applyFont="1" applyFill="1" applyBorder="1" applyAlignment="1">
      <alignment horizontal="center" vertical="center" wrapText="1"/>
    </xf>
    <xf numFmtId="165" fontId="7" fillId="18" borderId="42" xfId="0" applyNumberFormat="1" applyFont="1" applyFill="1" applyBorder="1" applyAlignment="1">
      <alignment horizontal="center" vertical="center" wrapText="1"/>
    </xf>
    <xf numFmtId="0" fontId="7" fillId="18" borderId="15" xfId="0" applyFont="1" applyFill="1" applyBorder="1" applyAlignment="1" applyProtection="1">
      <alignment horizontal="center" vertical="center" wrapText="1"/>
      <protection locked="0"/>
    </xf>
    <xf numFmtId="0" fontId="7" fillId="18" borderId="48" xfId="0" applyFont="1" applyFill="1" applyBorder="1" applyAlignment="1" applyProtection="1">
      <alignment horizontal="center" vertical="center" wrapText="1"/>
      <protection locked="0"/>
    </xf>
    <xf numFmtId="4" fontId="10" fillId="18" borderId="16" xfId="0" applyNumberFormat="1" applyFont="1" applyFill="1" applyBorder="1" applyAlignment="1" applyProtection="1">
      <alignment horizontal="center" vertical="center" textRotation="90" wrapText="1"/>
      <protection/>
    </xf>
    <xf numFmtId="4" fontId="10" fillId="18" borderId="26" xfId="0" applyNumberFormat="1" applyFont="1" applyFill="1" applyBorder="1" applyAlignment="1" applyProtection="1">
      <alignment horizontal="center" vertical="center" textRotation="90" wrapText="1"/>
      <protection/>
    </xf>
    <xf numFmtId="0" fontId="10" fillId="18" borderId="16" xfId="0" applyFont="1" applyFill="1" applyBorder="1" applyAlignment="1" applyProtection="1">
      <alignment horizontal="center" vertical="center" textRotation="90" wrapText="1"/>
      <protection/>
    </xf>
    <xf numFmtId="0" fontId="10" fillId="18" borderId="26" xfId="0" applyFont="1" applyFill="1" applyBorder="1" applyAlignment="1" applyProtection="1">
      <alignment horizontal="center" vertical="center" textRotation="90" wrapText="1"/>
      <protection/>
    </xf>
    <xf numFmtId="3" fontId="10" fillId="33" borderId="53" xfId="0" applyNumberFormat="1" applyFont="1" applyFill="1" applyBorder="1" applyAlignment="1" applyProtection="1">
      <alignment horizontal="center" vertical="center" wrapText="1"/>
      <protection/>
    </xf>
    <xf numFmtId="3" fontId="10" fillId="33" borderId="65" xfId="0" applyNumberFormat="1" applyFont="1" applyFill="1" applyBorder="1" applyAlignment="1" applyProtection="1">
      <alignment horizontal="center" vertical="center" wrapText="1"/>
      <protection/>
    </xf>
    <xf numFmtId="3" fontId="6" fillId="34" borderId="24" xfId="0" applyNumberFormat="1" applyFont="1" applyFill="1" applyBorder="1" applyAlignment="1" applyProtection="1">
      <alignment horizontal="center" vertical="center" textRotation="90" wrapText="1"/>
      <protection/>
    </xf>
    <xf numFmtId="3" fontId="6" fillId="34" borderId="46" xfId="0" applyNumberFormat="1" applyFont="1" applyFill="1" applyBorder="1" applyAlignment="1" applyProtection="1">
      <alignment horizontal="center" vertical="center" textRotation="90" wrapText="1"/>
      <protection/>
    </xf>
    <xf numFmtId="0" fontId="10" fillId="18" borderId="16" xfId="0" applyFont="1" applyFill="1" applyBorder="1" applyAlignment="1">
      <alignment horizontal="center" vertical="center" textRotation="90" wrapText="1"/>
    </xf>
    <xf numFmtId="0" fontId="10" fillId="18" borderId="26" xfId="0" applyFont="1" applyFill="1" applyBorder="1" applyAlignment="1">
      <alignment horizontal="center" vertical="center" textRotation="90" wrapText="1"/>
    </xf>
    <xf numFmtId="0" fontId="10" fillId="18" borderId="17" xfId="0" applyFont="1" applyFill="1" applyBorder="1" applyAlignment="1">
      <alignment horizontal="center" vertical="center" textRotation="90" wrapText="1"/>
    </xf>
    <xf numFmtId="0" fontId="10" fillId="18" borderId="29" xfId="0" applyFont="1" applyFill="1" applyBorder="1" applyAlignment="1">
      <alignment horizontal="center" vertical="center" textRotation="90" wrapText="1"/>
    </xf>
    <xf numFmtId="3" fontId="10" fillId="33" borderId="66" xfId="0" applyNumberFormat="1" applyFont="1" applyFill="1" applyBorder="1" applyAlignment="1" applyProtection="1">
      <alignment horizontal="center" vertical="center" wrapText="1"/>
      <protection/>
    </xf>
    <xf numFmtId="3" fontId="10" fillId="33" borderId="54" xfId="0" applyNumberFormat="1" applyFont="1" applyFill="1" applyBorder="1" applyAlignment="1" applyProtection="1">
      <alignment horizontal="center" vertical="center" wrapText="1"/>
      <protection/>
    </xf>
    <xf numFmtId="0" fontId="6" fillId="34" borderId="16" xfId="0" applyFont="1" applyFill="1" applyBorder="1" applyAlignment="1" applyProtection="1">
      <alignment horizontal="center" vertical="center" textRotation="90" wrapText="1"/>
      <protection/>
    </xf>
    <xf numFmtId="0" fontId="6" fillId="34" borderId="26" xfId="0" applyFont="1" applyFill="1" applyBorder="1" applyAlignment="1" applyProtection="1">
      <alignment horizontal="center" vertical="center" textRotation="90" wrapText="1"/>
      <protection/>
    </xf>
    <xf numFmtId="10" fontId="6" fillId="34" borderId="16" xfId="0" applyNumberFormat="1" applyFont="1" applyFill="1" applyBorder="1" applyAlignment="1" applyProtection="1">
      <alignment horizontal="center" vertical="center" textRotation="90" wrapText="1"/>
      <protection/>
    </xf>
    <xf numFmtId="10" fontId="6" fillId="34" borderId="26" xfId="0" applyNumberFormat="1" applyFont="1" applyFill="1" applyBorder="1" applyAlignment="1" applyProtection="1">
      <alignment horizontal="center" vertical="center" textRotation="90" wrapText="1"/>
      <protection/>
    </xf>
    <xf numFmtId="0" fontId="6" fillId="34" borderId="17" xfId="0" applyFont="1" applyFill="1" applyBorder="1" applyAlignment="1" applyProtection="1">
      <alignment horizontal="center" vertical="center" textRotation="90" wrapText="1"/>
      <protection/>
    </xf>
    <xf numFmtId="0" fontId="6" fillId="34" borderId="29" xfId="0" applyFont="1" applyFill="1" applyBorder="1" applyAlignment="1" applyProtection="1">
      <alignment horizontal="center" vertical="center" textRotation="90" wrapText="1"/>
      <protection/>
    </xf>
    <xf numFmtId="3" fontId="6" fillId="18" borderId="50" xfId="0" applyNumberFormat="1" applyFont="1" applyFill="1" applyBorder="1" applyAlignment="1">
      <alignment horizontal="center" vertical="center" wrapText="1"/>
    </xf>
    <xf numFmtId="3" fontId="6" fillId="18" borderId="52" xfId="0" applyNumberFormat="1" applyFont="1" applyFill="1" applyBorder="1" applyAlignment="1">
      <alignment horizontal="center" vertical="center" wrapText="1"/>
    </xf>
    <xf numFmtId="0" fontId="6" fillId="41" borderId="18" xfId="0" applyFont="1" applyFill="1" applyBorder="1" applyAlignment="1">
      <alignment horizontal="center" vertical="center" wrapText="1"/>
    </xf>
    <xf numFmtId="0" fontId="5" fillId="43" borderId="11" xfId="0" applyFont="1" applyFill="1" applyBorder="1" applyAlignment="1">
      <alignment horizontal="center" vertical="center" wrapText="1"/>
    </xf>
    <xf numFmtId="0" fontId="5" fillId="43" borderId="26" xfId="0" applyFont="1" applyFill="1" applyBorder="1" applyAlignment="1">
      <alignment horizontal="center" vertical="center" wrapText="1"/>
    </xf>
    <xf numFmtId="0" fontId="5" fillId="43" borderId="25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0" borderId="26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3" fontId="6" fillId="18" borderId="21" xfId="0" applyNumberFormat="1" applyFont="1" applyFill="1" applyBorder="1" applyAlignment="1">
      <alignment horizontal="center" vertical="center" wrapText="1"/>
    </xf>
    <xf numFmtId="3" fontId="6" fillId="18" borderId="62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41" borderId="18" xfId="0" applyFont="1" applyFill="1" applyBorder="1" applyAlignment="1" applyProtection="1">
      <alignment horizontal="center" vertical="center" textRotation="90" wrapText="1"/>
      <protection locked="0"/>
    </xf>
    <xf numFmtId="0" fontId="6" fillId="36" borderId="18" xfId="0" applyFont="1" applyFill="1" applyBorder="1" applyAlignment="1" applyProtection="1">
      <alignment horizontal="center" vertical="center" textRotation="90" wrapText="1"/>
      <protection locked="0"/>
    </xf>
    <xf numFmtId="0" fontId="12" fillId="0" borderId="18" xfId="0" applyFont="1" applyFill="1" applyBorder="1" applyAlignment="1" applyProtection="1">
      <alignment horizontal="center" vertical="center" textRotation="90" wrapText="1"/>
      <protection locked="0"/>
    </xf>
    <xf numFmtId="0" fontId="6" fillId="0" borderId="18" xfId="0" applyFont="1" applyFill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wrapText="1"/>
    </xf>
    <xf numFmtId="166" fontId="6" fillId="42" borderId="18" xfId="46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3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44" borderId="18" xfId="0" applyFont="1" applyFill="1" applyBorder="1" applyAlignment="1" applyProtection="1">
      <alignment horizontal="center" vertical="center" textRotation="90" wrapText="1"/>
      <protection locked="0"/>
    </xf>
    <xf numFmtId="0" fontId="6" fillId="43" borderId="18" xfId="0" applyFont="1" applyFill="1" applyBorder="1" applyAlignment="1" applyProtection="1">
      <alignment horizontal="center" vertical="center" textRotation="90" wrapText="1"/>
      <protection locked="0"/>
    </xf>
    <xf numFmtId="0" fontId="6" fillId="41" borderId="11" xfId="0" applyFont="1" applyFill="1" applyBorder="1" applyAlignment="1">
      <alignment horizontal="center" vertical="center" wrapText="1"/>
    </xf>
    <xf numFmtId="0" fontId="6" fillId="41" borderId="26" xfId="0" applyFont="1" applyFill="1" applyBorder="1" applyAlignment="1">
      <alignment horizontal="center" vertical="center" wrapText="1"/>
    </xf>
    <xf numFmtId="0" fontId="6" fillId="41" borderId="2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2" fillId="43" borderId="18" xfId="0" applyFont="1" applyFill="1" applyBorder="1" applyAlignment="1" applyProtection="1">
      <alignment horizontal="center" vertical="center" textRotation="90" wrapText="1"/>
      <protection locked="0"/>
    </xf>
    <xf numFmtId="0" fontId="6" fillId="43" borderId="18" xfId="0" applyFont="1" applyFill="1" applyBorder="1" applyAlignment="1">
      <alignment horizontal="center" vertical="center" textRotation="90" wrapText="1"/>
    </xf>
    <xf numFmtId="3" fontId="6" fillId="43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18" borderId="18" xfId="0" applyNumberFormat="1" applyFont="1" applyFill="1" applyBorder="1" applyAlignment="1">
      <alignment horizontal="center" vertical="center" wrapText="1"/>
    </xf>
    <xf numFmtId="0" fontId="6" fillId="41" borderId="18" xfId="0" applyFont="1" applyFill="1" applyBorder="1" applyAlignment="1">
      <alignment horizontal="center" vertical="center" textRotation="90" wrapText="1"/>
    </xf>
    <xf numFmtId="3" fontId="10" fillId="33" borderId="18" xfId="0" applyNumberFormat="1" applyFont="1" applyFill="1" applyBorder="1" applyAlignment="1" applyProtection="1">
      <alignment horizontal="center" vertical="center" wrapText="1"/>
      <protection/>
    </xf>
    <xf numFmtId="3" fontId="6" fillId="3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18" borderId="18" xfId="0" applyFont="1" applyFill="1" applyBorder="1" applyAlignment="1" applyProtection="1">
      <alignment horizontal="center" vertical="center" textRotation="90" wrapText="1"/>
      <protection/>
    </xf>
    <xf numFmtId="0" fontId="10" fillId="18" borderId="18" xfId="0" applyFont="1" applyFill="1" applyBorder="1" applyAlignment="1">
      <alignment horizontal="center" vertical="center" textRotation="90" wrapText="1"/>
    </xf>
    <xf numFmtId="165" fontId="7" fillId="18" borderId="18" xfId="0" applyNumberFormat="1" applyFont="1" applyFill="1" applyBorder="1" applyAlignment="1">
      <alignment horizontal="center" vertical="center" wrapText="1"/>
    </xf>
    <xf numFmtId="0" fontId="6" fillId="39" borderId="18" xfId="0" applyFont="1" applyFill="1" applyBorder="1" applyAlignment="1">
      <alignment horizontal="center" vertical="center" wrapText="1"/>
    </xf>
    <xf numFmtId="0" fontId="8" fillId="39" borderId="18" xfId="0" applyFont="1" applyFill="1" applyBorder="1" applyAlignment="1">
      <alignment horizontal="left" vertical="center" wrapText="1"/>
    </xf>
    <xf numFmtId="3" fontId="7" fillId="39" borderId="18" xfId="0" applyNumberFormat="1" applyFont="1" applyFill="1" applyBorder="1" applyAlignment="1" applyProtection="1">
      <alignment horizontal="center" vertical="center" wrapText="1"/>
      <protection/>
    </xf>
    <xf numFmtId="0" fontId="7" fillId="39" borderId="18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 applyProtection="1">
      <alignment horizontal="center" vertical="center" textRotation="90" wrapText="1"/>
      <protection/>
    </xf>
    <xf numFmtId="0" fontId="7" fillId="18" borderId="18" xfId="0" applyFont="1" applyFill="1" applyBorder="1" applyAlignment="1" applyProtection="1">
      <alignment horizontal="center" vertical="center" wrapText="1"/>
      <protection locked="0"/>
    </xf>
    <xf numFmtId="4" fontId="10" fillId="18" borderId="18" xfId="0" applyNumberFormat="1" applyFont="1" applyFill="1" applyBorder="1" applyAlignment="1" applyProtection="1">
      <alignment horizontal="center" vertical="center" textRotation="90" wrapText="1"/>
      <protection/>
    </xf>
    <xf numFmtId="0" fontId="4" fillId="2" borderId="0" xfId="0" applyFont="1" applyFill="1" applyBorder="1" applyAlignment="1">
      <alignment horizontal="center"/>
    </xf>
    <xf numFmtId="0" fontId="7" fillId="39" borderId="18" xfId="0" applyFont="1" applyFill="1" applyBorder="1" applyAlignment="1">
      <alignment horizontal="left" vertical="center" wrapText="1"/>
    </xf>
    <xf numFmtId="0" fontId="7" fillId="39" borderId="18" xfId="0" applyFont="1" applyFill="1" applyBorder="1" applyAlignment="1" applyProtection="1">
      <alignment horizontal="left" vertical="center" wrapText="1"/>
      <protection locked="0"/>
    </xf>
    <xf numFmtId="10" fontId="6" fillId="34" borderId="18" xfId="0" applyNumberFormat="1" applyFont="1" applyFill="1" applyBorder="1" applyAlignment="1" applyProtection="1">
      <alignment horizontal="center" vertical="center" textRotation="90" wrapText="1"/>
      <protection/>
    </xf>
    <xf numFmtId="3" fontId="6" fillId="34" borderId="18" xfId="0" applyNumberFormat="1" applyFont="1" applyFill="1" applyBorder="1" applyAlignment="1" applyProtection="1">
      <alignment horizontal="center" vertical="center" textRotation="90" wrapText="1"/>
      <protection/>
    </xf>
    <xf numFmtId="0" fontId="6" fillId="43" borderId="11" xfId="0" applyFont="1" applyFill="1" applyBorder="1" applyAlignment="1" applyProtection="1">
      <alignment horizontal="center" vertical="center" textRotation="90" wrapText="1"/>
      <protection locked="0"/>
    </xf>
    <xf numFmtId="0" fontId="6" fillId="43" borderId="26" xfId="0" applyFont="1" applyFill="1" applyBorder="1" applyAlignment="1" applyProtection="1">
      <alignment horizontal="center" vertical="center" textRotation="90" wrapText="1"/>
      <protection locked="0"/>
    </xf>
    <xf numFmtId="0" fontId="6" fillId="43" borderId="25" xfId="0" applyFont="1" applyFill="1" applyBorder="1" applyAlignment="1" applyProtection="1">
      <alignment horizontal="center" vertical="center" textRotation="90" wrapText="1"/>
      <protection locked="0"/>
    </xf>
    <xf numFmtId="0" fontId="6" fillId="43" borderId="11" xfId="0" applyFont="1" applyFill="1" applyBorder="1" applyAlignment="1">
      <alignment horizontal="center" vertical="center" textRotation="90" wrapText="1"/>
    </xf>
    <xf numFmtId="0" fontId="6" fillId="43" borderId="26" xfId="0" applyFont="1" applyFill="1" applyBorder="1" applyAlignment="1">
      <alignment horizontal="center" vertical="center" textRotation="90" wrapText="1"/>
    </xf>
    <xf numFmtId="0" fontId="6" fillId="43" borderId="25" xfId="0" applyFont="1" applyFill="1" applyBorder="1" applyAlignment="1">
      <alignment horizontal="center" vertical="center" textRotation="90" wrapText="1"/>
    </xf>
    <xf numFmtId="0" fontId="6" fillId="44" borderId="11" xfId="0" applyFont="1" applyFill="1" applyBorder="1" applyAlignment="1" applyProtection="1">
      <alignment horizontal="center" vertical="center" textRotation="90" wrapText="1"/>
      <protection locked="0"/>
    </xf>
    <xf numFmtId="0" fontId="6" fillId="44" borderId="26" xfId="0" applyFont="1" applyFill="1" applyBorder="1" applyAlignment="1" applyProtection="1">
      <alignment horizontal="center" vertical="center" textRotation="90" wrapText="1"/>
      <protection locked="0"/>
    </xf>
    <xf numFmtId="0" fontId="6" fillId="44" borderId="25" xfId="0" applyFont="1" applyFill="1" applyBorder="1" applyAlignment="1" applyProtection="1">
      <alignment horizontal="center" vertical="center" textRotation="90" wrapText="1"/>
      <protection locked="0"/>
    </xf>
    <xf numFmtId="0" fontId="6" fillId="18" borderId="15" xfId="0" applyFont="1" applyFill="1" applyBorder="1" applyAlignment="1">
      <alignment horizontal="center" vertical="center"/>
    </xf>
    <xf numFmtId="0" fontId="6" fillId="18" borderId="67" xfId="0" applyFont="1" applyFill="1" applyBorder="1" applyAlignment="1">
      <alignment horizontal="center" vertical="center"/>
    </xf>
    <xf numFmtId="0" fontId="12" fillId="0" borderId="36" xfId="0" applyFont="1" applyFill="1" applyBorder="1" applyAlignment="1" applyProtection="1">
      <alignment horizontal="center" vertical="center" textRotation="90" wrapText="1"/>
      <protection locked="0"/>
    </xf>
    <xf numFmtId="0" fontId="6" fillId="0" borderId="31" xfId="0" applyFont="1" applyFill="1" applyBorder="1" applyAlignment="1">
      <alignment horizontal="center" vertical="center" textRotation="90" wrapText="1"/>
    </xf>
    <xf numFmtId="0" fontId="6" fillId="0" borderId="40" xfId="0" applyFont="1" applyFill="1" applyBorder="1" applyAlignment="1">
      <alignment horizontal="center" vertical="center" textRotation="90" wrapText="1"/>
    </xf>
    <xf numFmtId="0" fontId="6" fillId="41" borderId="26" xfId="0" applyFont="1" applyFill="1" applyBorder="1" applyAlignment="1">
      <alignment horizontal="center" vertical="center" textRotation="90" wrapText="1"/>
    </xf>
    <xf numFmtId="0" fontId="6" fillId="41" borderId="35" xfId="0" applyFont="1" applyFill="1" applyBorder="1" applyAlignment="1">
      <alignment horizontal="center" vertical="center" textRotation="90" wrapText="1"/>
    </xf>
    <xf numFmtId="0" fontId="6" fillId="41" borderId="29" xfId="0" applyFont="1" applyFill="1" applyBorder="1" applyAlignment="1">
      <alignment horizontal="center" vertical="center" wrapText="1"/>
    </xf>
    <xf numFmtId="0" fontId="6" fillId="41" borderId="38" xfId="0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41" borderId="15" xfId="0" applyFont="1" applyFill="1" applyBorder="1" applyAlignment="1">
      <alignment horizontal="center" vertical="center" wrapText="1"/>
    </xf>
    <xf numFmtId="0" fontId="6" fillId="41" borderId="48" xfId="0" applyFont="1" applyFill="1" applyBorder="1" applyAlignment="1">
      <alignment horizontal="center" vertical="center" wrapText="1"/>
    </xf>
    <xf numFmtId="0" fontId="6" fillId="41" borderId="67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3" fontId="6" fillId="41" borderId="26" xfId="0" applyNumberFormat="1" applyFont="1" applyFill="1" applyBorder="1" applyAlignment="1">
      <alignment horizontal="center" vertical="center" textRotation="90" wrapText="1"/>
    </xf>
    <xf numFmtId="3" fontId="6" fillId="41" borderId="35" xfId="0" applyNumberFormat="1" applyFont="1" applyFill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6" fillId="41" borderId="36" xfId="0" applyFont="1" applyFill="1" applyBorder="1" applyAlignment="1" applyProtection="1">
      <alignment horizontal="center" vertical="center" textRotation="90" wrapText="1"/>
      <protection locked="0"/>
    </xf>
    <xf numFmtId="0" fontId="6" fillId="41" borderId="41" xfId="0" applyFont="1" applyFill="1" applyBorder="1" applyAlignment="1">
      <alignment horizontal="center" vertical="center"/>
    </xf>
    <xf numFmtId="0" fontId="6" fillId="41" borderId="42" xfId="0" applyFont="1" applyFill="1" applyBorder="1" applyAlignment="1">
      <alignment horizontal="center" vertical="center"/>
    </xf>
    <xf numFmtId="0" fontId="6" fillId="41" borderId="43" xfId="0" applyFont="1" applyFill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center" vertical="center" textRotation="90" wrapText="1"/>
      <protection locked="0"/>
    </xf>
    <xf numFmtId="0" fontId="6" fillId="0" borderId="40" xfId="0" applyFont="1" applyFill="1" applyBorder="1" applyAlignment="1" applyProtection="1">
      <alignment horizontal="center" vertical="center" textRotation="90" wrapText="1"/>
      <protection locked="0"/>
    </xf>
    <xf numFmtId="0" fontId="6" fillId="0" borderId="18" xfId="0" applyFont="1" applyFill="1" applyBorder="1" applyAlignment="1" applyProtection="1">
      <alignment horizontal="center" vertical="center" textRotation="90" wrapText="1"/>
      <protection locked="0"/>
    </xf>
    <xf numFmtId="0" fontId="6" fillId="0" borderId="36" xfId="0" applyFont="1" applyFill="1" applyBorder="1" applyAlignment="1" applyProtection="1">
      <alignment horizontal="center" vertical="center" textRotation="90" wrapText="1"/>
      <protection locked="0"/>
    </xf>
    <xf numFmtId="0" fontId="6" fillId="41" borderId="31" xfId="0" applyFont="1" applyFill="1" applyBorder="1" applyAlignment="1">
      <alignment horizontal="center" vertical="center" textRotation="90" wrapText="1"/>
    </xf>
    <xf numFmtId="0" fontId="6" fillId="41" borderId="40" xfId="0" applyFont="1" applyFill="1" applyBorder="1" applyAlignment="1">
      <alignment horizontal="center" vertical="center" textRotation="90" wrapText="1"/>
    </xf>
    <xf numFmtId="3" fontId="6" fillId="0" borderId="17" xfId="0" applyNumberFormat="1" applyFont="1" applyFill="1" applyBorder="1" applyAlignment="1">
      <alignment horizontal="center" vertical="center" textRotation="90" wrapText="1"/>
    </xf>
    <xf numFmtId="3" fontId="6" fillId="0" borderId="29" xfId="0" applyNumberFormat="1" applyFont="1" applyFill="1" applyBorder="1" applyAlignment="1">
      <alignment horizontal="center" vertical="center" textRotation="90" wrapText="1"/>
    </xf>
    <xf numFmtId="0" fontId="6" fillId="0" borderId="29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6" xfId="0" applyFont="1" applyBorder="1" applyAlignment="1">
      <alignment/>
    </xf>
    <xf numFmtId="3" fontId="6" fillId="0" borderId="16" xfId="0" applyNumberFormat="1" applyFont="1" applyFill="1" applyBorder="1" applyAlignment="1">
      <alignment horizontal="center" vertical="center" textRotation="90" wrapText="1"/>
    </xf>
    <xf numFmtId="0" fontId="6" fillId="0" borderId="26" xfId="0" applyFont="1" applyBorder="1" applyAlignment="1">
      <alignment/>
    </xf>
    <xf numFmtId="0" fontId="6" fillId="0" borderId="35" xfId="0" applyFont="1" applyBorder="1" applyAlignment="1">
      <alignment/>
    </xf>
    <xf numFmtId="0" fontId="6" fillId="41" borderId="34" xfId="0" applyFont="1" applyFill="1" applyBorder="1" applyAlignment="1">
      <alignment horizontal="center" vertical="center" wrapText="1"/>
    </xf>
    <xf numFmtId="0" fontId="6" fillId="41" borderId="39" xfId="0" applyFont="1" applyFill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textRotation="90" wrapText="1"/>
    </xf>
    <xf numFmtId="0" fontId="6" fillId="0" borderId="26" xfId="54" applyFont="1" applyBorder="1" applyAlignment="1">
      <alignment horizontal="center" vertical="center"/>
      <protection/>
    </xf>
    <xf numFmtId="0" fontId="6" fillId="0" borderId="35" xfId="54" applyFont="1" applyBorder="1" applyAlignment="1">
      <alignment horizontal="center" vertical="center"/>
      <protection/>
    </xf>
    <xf numFmtId="0" fontId="6" fillId="0" borderId="68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0" fontId="6" fillId="41" borderId="16" xfId="0" applyFont="1" applyFill="1" applyBorder="1" applyAlignment="1">
      <alignment horizontal="center" vertical="center" wrapText="1"/>
    </xf>
    <xf numFmtId="0" fontId="6" fillId="41" borderId="3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 applyProtection="1">
      <alignment horizontal="center" vertical="center" textRotation="90" wrapText="1"/>
      <protection locked="0"/>
    </xf>
    <xf numFmtId="0" fontId="6" fillId="0" borderId="19" xfId="0" applyFont="1" applyFill="1" applyBorder="1" applyAlignment="1" applyProtection="1">
      <alignment horizontal="center" vertical="center" textRotation="90" wrapText="1"/>
      <protection locked="0"/>
    </xf>
    <xf numFmtId="0" fontId="6" fillId="41" borderId="11" xfId="0" applyFont="1" applyFill="1" applyBorder="1" applyAlignment="1" applyProtection="1">
      <alignment horizontal="center" vertical="center" textRotation="90" wrapText="1"/>
      <protection locked="0"/>
    </xf>
    <xf numFmtId="0" fontId="12" fillId="0" borderId="11" xfId="0" applyFont="1" applyFill="1" applyBorder="1" applyAlignment="1" applyProtection="1">
      <alignment horizontal="center" vertical="center" textRotation="90" wrapText="1"/>
      <protection locked="0"/>
    </xf>
    <xf numFmtId="0" fontId="6" fillId="0" borderId="19" xfId="0" applyFont="1" applyFill="1" applyBorder="1" applyAlignment="1">
      <alignment horizontal="center" vertical="center" textRotation="90" wrapText="1"/>
    </xf>
    <xf numFmtId="3" fontId="6" fillId="0" borderId="26" xfId="0" applyNumberFormat="1" applyFont="1" applyFill="1" applyBorder="1" applyAlignment="1">
      <alignment horizontal="center" vertical="center" textRotation="90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 textRotation="90" wrapText="1"/>
    </xf>
    <xf numFmtId="166" fontId="6" fillId="42" borderId="10" xfId="46" applyNumberFormat="1" applyFont="1" applyFill="1" applyBorder="1" applyAlignment="1" applyProtection="1">
      <alignment horizontal="center" vertical="center" textRotation="90" wrapText="1"/>
      <protection locked="0"/>
    </xf>
    <xf numFmtId="166" fontId="6" fillId="42" borderId="48" xfId="46" applyNumberFormat="1" applyFont="1" applyFill="1" applyBorder="1" applyAlignment="1" applyProtection="1">
      <alignment horizontal="center" vertical="center" textRotation="90" wrapText="1"/>
      <protection locked="0"/>
    </xf>
    <xf numFmtId="166" fontId="6" fillId="42" borderId="67" xfId="46" applyNumberFormat="1" applyFont="1" applyFill="1" applyBorder="1" applyAlignment="1" applyProtection="1">
      <alignment horizontal="center" vertical="center" textRotation="90" wrapText="1"/>
      <protection locked="0"/>
    </xf>
    <xf numFmtId="0" fontId="6" fillId="40" borderId="11" xfId="0" applyFont="1" applyFill="1" applyBorder="1" applyAlignment="1" applyProtection="1">
      <alignment horizontal="center" vertical="center" textRotation="90" wrapText="1"/>
      <protection locked="0"/>
    </xf>
    <xf numFmtId="0" fontId="6" fillId="40" borderId="26" xfId="0" applyFont="1" applyFill="1" applyBorder="1" applyAlignment="1" applyProtection="1">
      <alignment horizontal="center" vertical="center" textRotation="90" wrapText="1"/>
      <protection locked="0"/>
    </xf>
    <xf numFmtId="0" fontId="6" fillId="40" borderId="35" xfId="0" applyFont="1" applyFill="1" applyBorder="1" applyAlignment="1" applyProtection="1">
      <alignment horizontal="center" vertical="center" textRotation="90" wrapText="1"/>
      <protection locked="0"/>
    </xf>
    <xf numFmtId="0" fontId="13" fillId="0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 applyProtection="1">
      <alignment horizontal="center" vertical="center" wrapText="1"/>
      <protection locked="0"/>
    </xf>
    <xf numFmtId="0" fontId="6" fillId="36" borderId="26" xfId="0" applyFont="1" applyFill="1" applyBorder="1" applyAlignment="1" applyProtection="1">
      <alignment horizontal="center" vertical="center" wrapText="1"/>
      <protection locked="0"/>
    </xf>
    <xf numFmtId="0" fontId="6" fillId="36" borderId="35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textRotation="90" wrapText="1"/>
    </xf>
    <xf numFmtId="3" fontId="6" fillId="0" borderId="35" xfId="0" applyNumberFormat="1" applyFont="1" applyFill="1" applyBorder="1" applyAlignment="1">
      <alignment horizontal="center" vertical="center" textRotation="90" wrapText="1"/>
    </xf>
    <xf numFmtId="3" fontId="6" fillId="41" borderId="16" xfId="0" applyNumberFormat="1" applyFont="1" applyFill="1" applyBorder="1" applyAlignment="1">
      <alignment horizontal="center" vertical="center" textRotation="90" wrapText="1"/>
    </xf>
    <xf numFmtId="0" fontId="6" fillId="41" borderId="17" xfId="0" applyFont="1" applyFill="1" applyBorder="1" applyAlignment="1">
      <alignment horizontal="center" vertical="center" wrapText="1"/>
    </xf>
    <xf numFmtId="3" fontId="6" fillId="0" borderId="35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41" borderId="26" xfId="0" applyFont="1" applyFill="1" applyBorder="1" applyAlignment="1" applyProtection="1">
      <alignment horizontal="center" vertical="center" textRotation="90" wrapText="1"/>
      <protection locked="0"/>
    </xf>
    <xf numFmtId="0" fontId="6" fillId="41" borderId="35" xfId="0" applyFont="1" applyFill="1" applyBorder="1" applyAlignment="1" applyProtection="1">
      <alignment horizontal="center" vertical="center" textRotation="90" wrapText="1"/>
      <protection locked="0"/>
    </xf>
    <xf numFmtId="0" fontId="6" fillId="41" borderId="19" xfId="0" applyFont="1" applyFill="1" applyBorder="1" applyAlignment="1">
      <alignment horizontal="center" vertical="center" textRotation="90" wrapText="1"/>
    </xf>
    <xf numFmtId="0" fontId="6" fillId="41" borderId="29" xfId="0" applyFont="1" applyFill="1" applyBorder="1" applyAlignment="1">
      <alignment horizontal="center" vertical="center" textRotation="90" wrapText="1"/>
    </xf>
    <xf numFmtId="0" fontId="6" fillId="41" borderId="38" xfId="0" applyFont="1" applyFill="1" applyBorder="1" applyAlignment="1">
      <alignment horizontal="center" vertical="center" textRotation="90" wrapText="1"/>
    </xf>
    <xf numFmtId="3" fontId="6" fillId="18" borderId="69" xfId="0" applyNumberFormat="1" applyFont="1" applyFill="1" applyBorder="1" applyAlignment="1">
      <alignment horizontal="center" vertical="center" wrapText="1"/>
    </xf>
    <xf numFmtId="0" fontId="6" fillId="39" borderId="56" xfId="0" applyFont="1" applyFill="1" applyBorder="1" applyAlignment="1">
      <alignment horizontal="left" vertical="center" wrapText="1"/>
    </xf>
    <xf numFmtId="0" fontId="6" fillId="39" borderId="22" xfId="0" applyFont="1" applyFill="1" applyBorder="1" applyAlignment="1">
      <alignment horizontal="left" vertical="center" wrapText="1"/>
    </xf>
    <xf numFmtId="0" fontId="6" fillId="39" borderId="44" xfId="0" applyFont="1" applyFill="1" applyBorder="1" applyAlignment="1">
      <alignment horizontal="left" vertical="center" wrapText="1"/>
    </xf>
    <xf numFmtId="0" fontId="7" fillId="18" borderId="15" xfId="0" applyFont="1" applyFill="1" applyBorder="1" applyAlignment="1">
      <alignment horizontal="center" vertical="center"/>
    </xf>
    <xf numFmtId="0" fontId="7" fillId="18" borderId="67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/>
    </xf>
    <xf numFmtId="0" fontId="6" fillId="41" borderId="45" xfId="0" applyFont="1" applyFill="1" applyBorder="1" applyAlignment="1">
      <alignment horizontal="center" vertical="center" wrapText="1"/>
    </xf>
    <xf numFmtId="0" fontId="6" fillId="41" borderId="27" xfId="0" applyFont="1" applyFill="1" applyBorder="1" applyAlignment="1">
      <alignment horizontal="center" vertical="center" wrapText="1"/>
    </xf>
    <xf numFmtId="0" fontId="6" fillId="41" borderId="36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6" fillId="39" borderId="68" xfId="0" applyFont="1" applyFill="1" applyBorder="1" applyAlignment="1">
      <alignment horizontal="left" vertical="center" wrapText="1"/>
    </xf>
    <xf numFmtId="0" fontId="6" fillId="39" borderId="52" xfId="0" applyFont="1" applyFill="1" applyBorder="1" applyAlignment="1">
      <alignment horizontal="left" vertical="center" wrapText="1"/>
    </xf>
    <xf numFmtId="0" fontId="6" fillId="39" borderId="14" xfId="0" applyFont="1" applyFill="1" applyBorder="1" applyAlignment="1">
      <alignment horizontal="left" vertical="center" wrapText="1"/>
    </xf>
    <xf numFmtId="0" fontId="8" fillId="39" borderId="52" xfId="0" applyFont="1" applyFill="1" applyBorder="1" applyAlignment="1">
      <alignment horizontal="left" vertical="center" wrapText="1"/>
    </xf>
    <xf numFmtId="0" fontId="8" fillId="39" borderId="14" xfId="0" applyFont="1" applyFill="1" applyBorder="1" applyAlignment="1">
      <alignment horizontal="left" vertical="center" wrapText="1"/>
    </xf>
    <xf numFmtId="3" fontId="7" fillId="39" borderId="50" xfId="0" applyNumberFormat="1" applyFont="1" applyFill="1" applyBorder="1" applyAlignment="1" applyProtection="1">
      <alignment horizontal="center" vertical="center" wrapText="1"/>
      <protection/>
    </xf>
    <xf numFmtId="3" fontId="7" fillId="39" borderId="52" xfId="0" applyNumberFormat="1" applyFont="1" applyFill="1" applyBorder="1" applyAlignment="1" applyProtection="1">
      <alignment horizontal="center" vertical="center" wrapText="1"/>
      <protection/>
    </xf>
    <xf numFmtId="3" fontId="7" fillId="39" borderId="14" xfId="0" applyNumberFormat="1" applyFont="1" applyFill="1" applyBorder="1" applyAlignment="1" applyProtection="1">
      <alignment horizontal="center" vertical="center" wrapText="1"/>
      <protection/>
    </xf>
    <xf numFmtId="0" fontId="7" fillId="39" borderId="50" xfId="0" applyFont="1" applyFill="1" applyBorder="1" applyAlignment="1">
      <alignment horizontal="center" vertical="center" wrapText="1"/>
    </xf>
    <xf numFmtId="0" fontId="7" fillId="39" borderId="52" xfId="0" applyFont="1" applyFill="1" applyBorder="1" applyAlignment="1">
      <alignment horizontal="center" vertical="center" wrapText="1"/>
    </xf>
    <xf numFmtId="0" fontId="7" fillId="39" borderId="69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/>
    </xf>
    <xf numFmtId="0" fontId="5" fillId="0" borderId="5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5" fillId="0" borderId="5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41" borderId="58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2 2" xfId="52"/>
    <cellStyle name="Normal 2" xfId="53"/>
    <cellStyle name="Normal 4 2" xfId="54"/>
    <cellStyle name="Notas" xfId="55"/>
    <cellStyle name="Porcentaje 2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AK14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5"/>
  <cols>
    <col min="1" max="1" width="0.9921875" style="1" customWidth="1"/>
    <col min="2" max="2" width="16.57421875" style="1" customWidth="1"/>
    <col min="3" max="3" width="21.7109375" style="1" customWidth="1"/>
    <col min="4" max="4" width="22.00390625" style="1" customWidth="1"/>
    <col min="5" max="5" width="13.7109375" style="1" customWidth="1"/>
    <col min="6" max="7" width="11.421875" style="1" customWidth="1"/>
    <col min="8" max="8" width="31.28125" style="1" customWidth="1"/>
    <col min="9" max="9" width="16.28125" style="1" customWidth="1"/>
    <col min="10" max="10" width="21.7109375" style="1" customWidth="1"/>
    <col min="11" max="14" width="11.421875" style="1" customWidth="1"/>
    <col min="15" max="32" width="5.57421875" style="1" customWidth="1"/>
    <col min="33" max="16384" width="11.421875" style="1" customWidth="1"/>
  </cols>
  <sheetData>
    <row r="1" spans="2:36" ht="15">
      <c r="B1" s="394" t="s">
        <v>66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6"/>
    </row>
    <row r="2" spans="2:36" ht="15.75" thickBot="1">
      <c r="B2" s="397" t="s">
        <v>67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9"/>
    </row>
    <row r="3" spans="2:36" ht="33.75" customHeight="1">
      <c r="B3" s="400" t="s">
        <v>35</v>
      </c>
      <c r="C3" s="401"/>
      <c r="D3" s="401"/>
      <c r="E3" s="401"/>
      <c r="F3" s="401"/>
      <c r="G3" s="401"/>
      <c r="H3" s="402"/>
      <c r="I3" s="403" t="s">
        <v>234</v>
      </c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5"/>
      <c r="U3" s="403" t="s">
        <v>333</v>
      </c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7"/>
    </row>
    <row r="4" spans="2:37" ht="39" customHeight="1" thickBot="1">
      <c r="B4" s="383" t="s">
        <v>445</v>
      </c>
      <c r="C4" s="384"/>
      <c r="D4" s="385"/>
      <c r="E4" s="69"/>
      <c r="F4" s="386" t="s">
        <v>462</v>
      </c>
      <c r="G4" s="386"/>
      <c r="H4" s="386"/>
      <c r="I4" s="386"/>
      <c r="J4" s="386"/>
      <c r="K4" s="386"/>
      <c r="L4" s="386"/>
      <c r="M4" s="386"/>
      <c r="N4" s="387"/>
      <c r="O4" s="388" t="s">
        <v>0</v>
      </c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90"/>
      <c r="AG4" s="391" t="s">
        <v>1</v>
      </c>
      <c r="AH4" s="392"/>
      <c r="AI4" s="392"/>
      <c r="AJ4" s="393"/>
      <c r="AK4" s="1" t="s">
        <v>34</v>
      </c>
    </row>
    <row r="5" spans="2:36" ht="16.5" customHeight="1">
      <c r="B5" s="408" t="s">
        <v>36</v>
      </c>
      <c r="C5" s="410" t="s">
        <v>2</v>
      </c>
      <c r="D5" s="411"/>
      <c r="E5" s="411"/>
      <c r="F5" s="411"/>
      <c r="G5" s="411"/>
      <c r="H5" s="411"/>
      <c r="I5" s="414" t="s">
        <v>3</v>
      </c>
      <c r="J5" s="416" t="s">
        <v>16</v>
      </c>
      <c r="K5" s="416" t="s">
        <v>4</v>
      </c>
      <c r="L5" s="418" t="s">
        <v>110</v>
      </c>
      <c r="M5" s="424" t="s">
        <v>18</v>
      </c>
      <c r="N5" s="426" t="s">
        <v>19</v>
      </c>
      <c r="O5" s="428" t="s">
        <v>30</v>
      </c>
      <c r="P5" s="429"/>
      <c r="Q5" s="420" t="s">
        <v>31</v>
      </c>
      <c r="R5" s="429"/>
      <c r="S5" s="420" t="s">
        <v>32</v>
      </c>
      <c r="T5" s="429"/>
      <c r="U5" s="420" t="s">
        <v>7</v>
      </c>
      <c r="V5" s="429"/>
      <c r="W5" s="420" t="s">
        <v>6</v>
      </c>
      <c r="X5" s="429"/>
      <c r="Y5" s="420" t="s">
        <v>33</v>
      </c>
      <c r="Z5" s="429"/>
      <c r="AA5" s="420" t="s">
        <v>5</v>
      </c>
      <c r="AB5" s="429"/>
      <c r="AC5" s="420" t="s">
        <v>8</v>
      </c>
      <c r="AD5" s="429"/>
      <c r="AE5" s="420" t="s">
        <v>9</v>
      </c>
      <c r="AF5" s="421"/>
      <c r="AG5" s="422" t="s">
        <v>10</v>
      </c>
      <c r="AH5" s="430" t="s">
        <v>11</v>
      </c>
      <c r="AI5" s="432" t="s">
        <v>12</v>
      </c>
      <c r="AJ5" s="434" t="s">
        <v>20</v>
      </c>
    </row>
    <row r="6" spans="2:36" ht="76.5" customHeight="1" thickBot="1">
      <c r="B6" s="409"/>
      <c r="C6" s="412"/>
      <c r="D6" s="413"/>
      <c r="E6" s="413"/>
      <c r="F6" s="413"/>
      <c r="G6" s="413"/>
      <c r="H6" s="413"/>
      <c r="I6" s="415"/>
      <c r="J6" s="417" t="s">
        <v>16</v>
      </c>
      <c r="K6" s="417"/>
      <c r="L6" s="419"/>
      <c r="M6" s="425"/>
      <c r="N6" s="427"/>
      <c r="O6" s="5" t="s">
        <v>21</v>
      </c>
      <c r="P6" s="27" t="s">
        <v>22</v>
      </c>
      <c r="Q6" s="6" t="s">
        <v>21</v>
      </c>
      <c r="R6" s="27" t="s">
        <v>22</v>
      </c>
      <c r="S6" s="6" t="s">
        <v>21</v>
      </c>
      <c r="T6" s="27" t="s">
        <v>22</v>
      </c>
      <c r="U6" s="6" t="s">
        <v>21</v>
      </c>
      <c r="V6" s="27" t="s">
        <v>22</v>
      </c>
      <c r="W6" s="6" t="s">
        <v>21</v>
      </c>
      <c r="X6" s="27" t="s">
        <v>22</v>
      </c>
      <c r="Y6" s="6" t="s">
        <v>21</v>
      </c>
      <c r="Z6" s="27" t="s">
        <v>22</v>
      </c>
      <c r="AA6" s="6" t="s">
        <v>21</v>
      </c>
      <c r="AB6" s="27" t="s">
        <v>23</v>
      </c>
      <c r="AC6" s="6" t="s">
        <v>21</v>
      </c>
      <c r="AD6" s="27" t="s">
        <v>23</v>
      </c>
      <c r="AE6" s="6" t="s">
        <v>21</v>
      </c>
      <c r="AF6" s="28" t="s">
        <v>23</v>
      </c>
      <c r="AG6" s="423"/>
      <c r="AH6" s="431"/>
      <c r="AI6" s="433"/>
      <c r="AJ6" s="435"/>
    </row>
    <row r="7" spans="2:36" ht="78" customHeight="1" thickBot="1">
      <c r="B7" s="106" t="s">
        <v>149</v>
      </c>
      <c r="C7" s="436" t="s">
        <v>446</v>
      </c>
      <c r="D7" s="437"/>
      <c r="E7" s="437"/>
      <c r="F7" s="437"/>
      <c r="G7" s="437"/>
      <c r="H7" s="437"/>
      <c r="I7" s="7" t="s">
        <v>447</v>
      </c>
      <c r="J7" s="7" t="s">
        <v>448</v>
      </c>
      <c r="K7" s="121" t="s">
        <v>449</v>
      </c>
      <c r="L7" s="121" t="s">
        <v>449</v>
      </c>
      <c r="M7" s="121" t="s">
        <v>450</v>
      </c>
      <c r="N7" s="121" t="s">
        <v>450</v>
      </c>
      <c r="O7" s="10">
        <f>+O8</f>
        <v>3999493</v>
      </c>
      <c r="P7" s="10">
        <f>+P8</f>
        <v>1504000</v>
      </c>
      <c r="Q7" s="10">
        <f aca="true" t="shared" si="0" ref="Q7:AF7">+Q8</f>
        <v>0</v>
      </c>
      <c r="R7" s="10">
        <f t="shared" si="0"/>
        <v>0</v>
      </c>
      <c r="S7" s="10">
        <f t="shared" si="0"/>
        <v>15304507</v>
      </c>
      <c r="T7" s="10">
        <f t="shared" si="0"/>
        <v>5800000</v>
      </c>
      <c r="U7" s="10">
        <f t="shared" si="0"/>
        <v>0</v>
      </c>
      <c r="V7" s="10">
        <f t="shared" si="0"/>
        <v>0</v>
      </c>
      <c r="W7" s="10">
        <f t="shared" si="0"/>
        <v>0</v>
      </c>
      <c r="X7" s="10">
        <f t="shared" si="0"/>
        <v>0</v>
      </c>
      <c r="Y7" s="10">
        <f t="shared" si="0"/>
        <v>0</v>
      </c>
      <c r="Z7" s="10">
        <f t="shared" si="0"/>
        <v>0</v>
      </c>
      <c r="AA7" s="10">
        <f t="shared" si="0"/>
        <v>0</v>
      </c>
      <c r="AB7" s="10">
        <f t="shared" si="0"/>
        <v>0</v>
      </c>
      <c r="AC7" s="10">
        <f t="shared" si="0"/>
        <v>0</v>
      </c>
      <c r="AD7" s="10">
        <f t="shared" si="0"/>
        <v>0</v>
      </c>
      <c r="AE7" s="10">
        <f t="shared" si="0"/>
        <v>19304000</v>
      </c>
      <c r="AF7" s="11">
        <f t="shared" si="0"/>
        <v>7304000</v>
      </c>
      <c r="AG7" s="12"/>
      <c r="AH7" s="13"/>
      <c r="AI7" s="13"/>
      <c r="AJ7" s="14"/>
    </row>
    <row r="8" spans="2:36" ht="96.75" customHeight="1">
      <c r="B8" s="15" t="s">
        <v>13</v>
      </c>
      <c r="C8" s="16" t="s">
        <v>28</v>
      </c>
      <c r="D8" s="16" t="s">
        <v>14</v>
      </c>
      <c r="E8" s="16" t="s">
        <v>24</v>
      </c>
      <c r="F8" s="16" t="s">
        <v>25</v>
      </c>
      <c r="G8" s="16" t="s">
        <v>26</v>
      </c>
      <c r="H8" s="31" t="s">
        <v>214</v>
      </c>
      <c r="I8" s="40" t="s">
        <v>29</v>
      </c>
      <c r="J8" s="21" t="s">
        <v>16</v>
      </c>
      <c r="K8" s="21" t="s">
        <v>4</v>
      </c>
      <c r="L8" s="21" t="s">
        <v>110</v>
      </c>
      <c r="M8" s="21" t="s">
        <v>18</v>
      </c>
      <c r="N8" s="32" t="s">
        <v>19</v>
      </c>
      <c r="O8" s="41">
        <f>SUM(O9:O14)</f>
        <v>3999493</v>
      </c>
      <c r="P8" s="96">
        <f aca="true" t="shared" si="1" ref="P8:AD8">SUM(P9:P14)</f>
        <v>1504000</v>
      </c>
      <c r="Q8" s="41">
        <f t="shared" si="1"/>
        <v>0</v>
      </c>
      <c r="R8" s="96">
        <f t="shared" si="1"/>
        <v>0</v>
      </c>
      <c r="S8" s="41">
        <f t="shared" si="1"/>
        <v>15304507</v>
      </c>
      <c r="T8" s="96">
        <f t="shared" si="1"/>
        <v>5800000</v>
      </c>
      <c r="U8" s="41">
        <f t="shared" si="1"/>
        <v>0</v>
      </c>
      <c r="V8" s="96">
        <f t="shared" si="1"/>
        <v>0</v>
      </c>
      <c r="W8" s="41">
        <f t="shared" si="1"/>
        <v>0</v>
      </c>
      <c r="X8" s="96">
        <f t="shared" si="1"/>
        <v>0</v>
      </c>
      <c r="Y8" s="41">
        <f t="shared" si="1"/>
        <v>0</v>
      </c>
      <c r="Z8" s="96">
        <f t="shared" si="1"/>
        <v>0</v>
      </c>
      <c r="AA8" s="41">
        <f t="shared" si="1"/>
        <v>0</v>
      </c>
      <c r="AB8" s="96">
        <f t="shared" si="1"/>
        <v>0</v>
      </c>
      <c r="AC8" s="41">
        <f t="shared" si="1"/>
        <v>0</v>
      </c>
      <c r="AD8" s="96">
        <f t="shared" si="1"/>
        <v>0</v>
      </c>
      <c r="AE8" s="41">
        <f>+O8+Q8+S8+U8+W8+Y8+AA8+AC8</f>
        <v>19304000</v>
      </c>
      <c r="AF8" s="96">
        <f>+P8+R8+T8+V8+X8+Z8+AB8+AD8</f>
        <v>7304000</v>
      </c>
      <c r="AG8" s="17"/>
      <c r="AH8" s="18"/>
      <c r="AI8" s="18"/>
      <c r="AJ8" s="19"/>
    </row>
    <row r="9" spans="2:36" ht="56.25" customHeight="1">
      <c r="B9" s="438" t="s">
        <v>459</v>
      </c>
      <c r="C9" s="438" t="s">
        <v>460</v>
      </c>
      <c r="D9" s="126" t="s">
        <v>487</v>
      </c>
      <c r="E9" s="126">
        <v>0</v>
      </c>
      <c r="F9" s="126">
        <v>0</v>
      </c>
      <c r="G9" s="126">
        <v>0</v>
      </c>
      <c r="H9" s="98" t="s">
        <v>451</v>
      </c>
      <c r="I9" s="98" t="s">
        <v>325</v>
      </c>
      <c r="J9" s="43">
        <v>0</v>
      </c>
      <c r="K9" s="43">
        <v>1</v>
      </c>
      <c r="L9" s="43">
        <v>1</v>
      </c>
      <c r="M9" s="81">
        <v>0</v>
      </c>
      <c r="N9" s="81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f aca="true" t="shared" si="2" ref="AE9:AE14">+O9+Q9+S9+U9+W9+Y9+AA9+AC9</f>
        <v>0</v>
      </c>
      <c r="AF9" s="35">
        <f aca="true" t="shared" si="3" ref="AF9:AF14">+P9+R9+T9+V9+X9+Z9+AB9+AD9</f>
        <v>0</v>
      </c>
      <c r="AG9" s="78"/>
      <c r="AH9" s="68"/>
      <c r="AI9" s="68"/>
      <c r="AJ9" s="77"/>
    </row>
    <row r="10" spans="2:36" ht="56.25" customHeight="1">
      <c r="B10" s="438"/>
      <c r="C10" s="438"/>
      <c r="D10" s="126" t="s">
        <v>487</v>
      </c>
      <c r="E10" s="126">
        <v>0</v>
      </c>
      <c r="F10" s="126">
        <v>0</v>
      </c>
      <c r="G10" s="126">
        <v>0</v>
      </c>
      <c r="H10" s="98" t="s">
        <v>452</v>
      </c>
      <c r="I10" s="98" t="s">
        <v>257</v>
      </c>
      <c r="J10" s="43">
        <v>0</v>
      </c>
      <c r="K10" s="43">
        <v>2</v>
      </c>
      <c r="L10" s="43">
        <v>0</v>
      </c>
      <c r="M10" s="81">
        <v>0</v>
      </c>
      <c r="N10" s="81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f t="shared" si="2"/>
        <v>0</v>
      </c>
      <c r="AF10" s="35">
        <f t="shared" si="3"/>
        <v>0</v>
      </c>
      <c r="AG10" s="78"/>
      <c r="AH10" s="68"/>
      <c r="AI10" s="68"/>
      <c r="AJ10" s="77"/>
    </row>
    <row r="11" spans="2:36" ht="94.5" customHeight="1">
      <c r="B11" s="438"/>
      <c r="C11" s="438"/>
      <c r="D11" s="126" t="s">
        <v>569</v>
      </c>
      <c r="E11" s="126" t="s">
        <v>540</v>
      </c>
      <c r="F11" s="126">
        <v>0</v>
      </c>
      <c r="G11" s="126">
        <v>1</v>
      </c>
      <c r="H11" s="98" t="s">
        <v>453</v>
      </c>
      <c r="I11" s="98" t="s">
        <v>454</v>
      </c>
      <c r="J11" s="43">
        <v>0</v>
      </c>
      <c r="K11" s="43">
        <v>4</v>
      </c>
      <c r="L11" s="43">
        <v>1</v>
      </c>
      <c r="M11" s="81">
        <v>0</v>
      </c>
      <c r="N11" s="81">
        <v>1</v>
      </c>
      <c r="O11" s="35">
        <v>1999746.5</v>
      </c>
      <c r="P11" s="35">
        <v>752000</v>
      </c>
      <c r="Q11" s="35">
        <v>0</v>
      </c>
      <c r="R11" s="35">
        <v>0</v>
      </c>
      <c r="S11" s="35">
        <v>7652253.5</v>
      </c>
      <c r="T11" s="35">
        <v>2900000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f t="shared" si="2"/>
        <v>9652000</v>
      </c>
      <c r="AF11" s="35">
        <f t="shared" si="3"/>
        <v>3652000</v>
      </c>
      <c r="AG11" s="78"/>
      <c r="AH11" s="68"/>
      <c r="AI11" s="68"/>
      <c r="AJ11" s="77"/>
    </row>
    <row r="12" spans="2:36" ht="86.25" customHeight="1">
      <c r="B12" s="438"/>
      <c r="C12" s="438"/>
      <c r="D12" s="126" t="s">
        <v>487</v>
      </c>
      <c r="E12" s="126">
        <v>0</v>
      </c>
      <c r="F12" s="126">
        <v>0</v>
      </c>
      <c r="G12" s="126">
        <v>0</v>
      </c>
      <c r="H12" s="98" t="s">
        <v>455</v>
      </c>
      <c r="I12" s="98" t="s">
        <v>204</v>
      </c>
      <c r="J12" s="43">
        <v>0</v>
      </c>
      <c r="K12" s="43">
        <v>1</v>
      </c>
      <c r="L12" s="43">
        <v>0</v>
      </c>
      <c r="M12" s="81">
        <v>0</v>
      </c>
      <c r="N12" s="81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f t="shared" si="2"/>
        <v>0</v>
      </c>
      <c r="AF12" s="35">
        <f t="shared" si="3"/>
        <v>0</v>
      </c>
      <c r="AG12" s="78"/>
      <c r="AH12" s="68"/>
      <c r="AI12" s="68"/>
      <c r="AJ12" s="77"/>
    </row>
    <row r="13" spans="2:36" ht="88.5" customHeight="1">
      <c r="B13" s="438"/>
      <c r="C13" s="438"/>
      <c r="D13" s="126" t="s">
        <v>566</v>
      </c>
      <c r="E13" s="126" t="s">
        <v>567</v>
      </c>
      <c r="F13" s="126">
        <v>1</v>
      </c>
      <c r="G13" s="126">
        <v>1</v>
      </c>
      <c r="H13" s="126" t="s">
        <v>456</v>
      </c>
      <c r="I13" s="98" t="s">
        <v>295</v>
      </c>
      <c r="J13" s="43">
        <v>0</v>
      </c>
      <c r="K13" s="43">
        <v>4</v>
      </c>
      <c r="L13" s="43">
        <v>1</v>
      </c>
      <c r="M13" s="81">
        <v>0</v>
      </c>
      <c r="N13" s="81">
        <v>1</v>
      </c>
      <c r="O13" s="35">
        <v>1999746.5</v>
      </c>
      <c r="P13" s="35">
        <v>752000</v>
      </c>
      <c r="Q13" s="35">
        <v>0</v>
      </c>
      <c r="R13" s="35">
        <v>0</v>
      </c>
      <c r="S13" s="35">
        <v>7652253.5</v>
      </c>
      <c r="T13" s="35">
        <v>2900000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f t="shared" si="2"/>
        <v>9652000</v>
      </c>
      <c r="AF13" s="35">
        <f t="shared" si="3"/>
        <v>3652000</v>
      </c>
      <c r="AG13" s="114"/>
      <c r="AH13" s="114"/>
      <c r="AI13" s="114"/>
      <c r="AJ13" s="114"/>
    </row>
    <row r="14" spans="2:36" ht="102">
      <c r="B14" s="438"/>
      <c r="C14" s="438"/>
      <c r="D14" s="126" t="s">
        <v>568</v>
      </c>
      <c r="E14" s="126">
        <v>1</v>
      </c>
      <c r="F14" s="126">
        <v>0</v>
      </c>
      <c r="G14" s="126">
        <v>1</v>
      </c>
      <c r="H14" s="98" t="s">
        <v>457</v>
      </c>
      <c r="I14" s="98" t="s">
        <v>458</v>
      </c>
      <c r="J14" s="43">
        <v>0</v>
      </c>
      <c r="K14" s="120">
        <v>1</v>
      </c>
      <c r="L14" s="120">
        <v>0</v>
      </c>
      <c r="M14" s="81">
        <v>0</v>
      </c>
      <c r="N14" s="81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f t="shared" si="2"/>
        <v>0</v>
      </c>
      <c r="AF14" s="35">
        <f t="shared" si="3"/>
        <v>0</v>
      </c>
      <c r="AG14" s="114"/>
      <c r="AH14" s="114"/>
      <c r="AI14" s="114"/>
      <c r="AJ14" s="114"/>
    </row>
  </sheetData>
  <sheetProtection password="C7FF" sheet="1"/>
  <mergeCells count="33">
    <mergeCell ref="AH5:AH6"/>
    <mergeCell ref="AI5:AI6"/>
    <mergeCell ref="AJ5:AJ6"/>
    <mergeCell ref="C7:H7"/>
    <mergeCell ref="B9:B14"/>
    <mergeCell ref="C9:C14"/>
    <mergeCell ref="W5:X5"/>
    <mergeCell ref="Y5:Z5"/>
    <mergeCell ref="AA5:AB5"/>
    <mergeCell ref="AC5:AD5"/>
    <mergeCell ref="AE5:AF5"/>
    <mergeCell ref="AG5:AG6"/>
    <mergeCell ref="M5:M6"/>
    <mergeCell ref="N5:N6"/>
    <mergeCell ref="O5:P5"/>
    <mergeCell ref="Q5:R5"/>
    <mergeCell ref="S5:T5"/>
    <mergeCell ref="U5:V5"/>
    <mergeCell ref="B5:B6"/>
    <mergeCell ref="C5:H6"/>
    <mergeCell ref="I5:I6"/>
    <mergeCell ref="J5:J6"/>
    <mergeCell ref="K5:K6"/>
    <mergeCell ref="L5:L6"/>
    <mergeCell ref="B4:D4"/>
    <mergeCell ref="F4:N4"/>
    <mergeCell ref="O4:AF4"/>
    <mergeCell ref="AG4:AJ4"/>
    <mergeCell ref="B1:AJ1"/>
    <mergeCell ref="B2:AJ2"/>
    <mergeCell ref="B3:H3"/>
    <mergeCell ref="I3:T3"/>
    <mergeCell ref="U3:AJ3"/>
  </mergeCells>
  <printOptions/>
  <pageMargins left="0.7" right="0.7" top="0.75" bottom="0.75" header="0.3" footer="0.3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B1:AK11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5"/>
  <cols>
    <col min="1" max="1" width="0.9921875" style="1" customWidth="1"/>
    <col min="2" max="2" width="16.57421875" style="1" customWidth="1"/>
    <col min="3" max="3" width="13.00390625" style="1" customWidth="1"/>
    <col min="4" max="4" width="25.00390625" style="1" customWidth="1"/>
    <col min="5" max="7" width="11.421875" style="1" customWidth="1"/>
    <col min="8" max="8" width="31.28125" style="1" customWidth="1"/>
    <col min="9" max="9" width="16.28125" style="1" customWidth="1"/>
    <col min="10" max="10" width="21.7109375" style="1" customWidth="1"/>
    <col min="11" max="14" width="11.421875" style="1" customWidth="1"/>
    <col min="15" max="36" width="5.7109375" style="1" customWidth="1"/>
    <col min="37" max="16384" width="11.421875" style="1" customWidth="1"/>
  </cols>
  <sheetData>
    <row r="1" spans="2:36" ht="15">
      <c r="B1" s="394" t="s">
        <v>66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6"/>
    </row>
    <row r="2" spans="2:36" ht="15.75" thickBot="1">
      <c r="B2" s="397" t="s">
        <v>67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9"/>
    </row>
    <row r="3" spans="2:36" ht="33.75" customHeight="1">
      <c r="B3" s="400" t="s">
        <v>35</v>
      </c>
      <c r="C3" s="401"/>
      <c r="D3" s="401"/>
      <c r="E3" s="401"/>
      <c r="F3" s="401"/>
      <c r="G3" s="401"/>
      <c r="H3" s="402"/>
      <c r="I3" s="403" t="s">
        <v>188</v>
      </c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5"/>
      <c r="U3" s="403" t="s">
        <v>331</v>
      </c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7"/>
    </row>
    <row r="4" spans="2:37" ht="39" customHeight="1" thickBot="1">
      <c r="B4" s="383" t="s">
        <v>212</v>
      </c>
      <c r="C4" s="384"/>
      <c r="D4" s="385"/>
      <c r="E4" s="44"/>
      <c r="F4" s="386" t="s">
        <v>141</v>
      </c>
      <c r="G4" s="386"/>
      <c r="H4" s="386"/>
      <c r="I4" s="386"/>
      <c r="J4" s="386"/>
      <c r="K4" s="386"/>
      <c r="L4" s="386"/>
      <c r="M4" s="386"/>
      <c r="N4" s="387"/>
      <c r="O4" s="388" t="s">
        <v>0</v>
      </c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90"/>
      <c r="AG4" s="391" t="s">
        <v>1</v>
      </c>
      <c r="AH4" s="392"/>
      <c r="AI4" s="392"/>
      <c r="AJ4" s="393"/>
      <c r="AK4" s="1" t="s">
        <v>34</v>
      </c>
    </row>
    <row r="5" spans="2:36" ht="16.5" customHeight="1">
      <c r="B5" s="408" t="s">
        <v>36</v>
      </c>
      <c r="C5" s="410" t="s">
        <v>2</v>
      </c>
      <c r="D5" s="411"/>
      <c r="E5" s="411"/>
      <c r="F5" s="411"/>
      <c r="G5" s="411"/>
      <c r="H5" s="411"/>
      <c r="I5" s="414" t="s">
        <v>3</v>
      </c>
      <c r="J5" s="416" t="s">
        <v>16</v>
      </c>
      <c r="K5" s="416" t="s">
        <v>4</v>
      </c>
      <c r="L5" s="418" t="s">
        <v>110</v>
      </c>
      <c r="M5" s="424" t="s">
        <v>18</v>
      </c>
      <c r="N5" s="426" t="s">
        <v>19</v>
      </c>
      <c r="O5" s="428" t="s">
        <v>30</v>
      </c>
      <c r="P5" s="429"/>
      <c r="Q5" s="420" t="s">
        <v>31</v>
      </c>
      <c r="R5" s="429"/>
      <c r="S5" s="420" t="s">
        <v>32</v>
      </c>
      <c r="T5" s="429"/>
      <c r="U5" s="420" t="s">
        <v>7</v>
      </c>
      <c r="V5" s="429"/>
      <c r="W5" s="420" t="s">
        <v>6</v>
      </c>
      <c r="X5" s="429"/>
      <c r="Y5" s="420" t="s">
        <v>33</v>
      </c>
      <c r="Z5" s="429"/>
      <c r="AA5" s="420" t="s">
        <v>5</v>
      </c>
      <c r="AB5" s="429"/>
      <c r="AC5" s="420" t="s">
        <v>8</v>
      </c>
      <c r="AD5" s="429"/>
      <c r="AE5" s="420" t="s">
        <v>9</v>
      </c>
      <c r="AF5" s="421"/>
      <c r="AG5" s="422" t="s">
        <v>10</v>
      </c>
      <c r="AH5" s="430" t="s">
        <v>11</v>
      </c>
      <c r="AI5" s="432" t="s">
        <v>12</v>
      </c>
      <c r="AJ5" s="434" t="s">
        <v>20</v>
      </c>
    </row>
    <row r="6" spans="2:36" ht="76.5" customHeight="1" thickBot="1">
      <c r="B6" s="409"/>
      <c r="C6" s="412"/>
      <c r="D6" s="413"/>
      <c r="E6" s="413"/>
      <c r="F6" s="413"/>
      <c r="G6" s="413"/>
      <c r="H6" s="413"/>
      <c r="I6" s="415"/>
      <c r="J6" s="417" t="s">
        <v>16</v>
      </c>
      <c r="K6" s="417"/>
      <c r="L6" s="419"/>
      <c r="M6" s="425"/>
      <c r="N6" s="427"/>
      <c r="O6" s="5" t="s">
        <v>21</v>
      </c>
      <c r="P6" s="27" t="s">
        <v>22</v>
      </c>
      <c r="Q6" s="6" t="s">
        <v>21</v>
      </c>
      <c r="R6" s="27" t="s">
        <v>22</v>
      </c>
      <c r="S6" s="6" t="s">
        <v>21</v>
      </c>
      <c r="T6" s="27" t="s">
        <v>22</v>
      </c>
      <c r="U6" s="6" t="s">
        <v>21</v>
      </c>
      <c r="V6" s="27" t="s">
        <v>22</v>
      </c>
      <c r="W6" s="6" t="s">
        <v>21</v>
      </c>
      <c r="X6" s="27" t="s">
        <v>22</v>
      </c>
      <c r="Y6" s="6" t="s">
        <v>21</v>
      </c>
      <c r="Z6" s="27" t="s">
        <v>22</v>
      </c>
      <c r="AA6" s="6" t="s">
        <v>21</v>
      </c>
      <c r="AB6" s="27" t="s">
        <v>23</v>
      </c>
      <c r="AC6" s="6" t="s">
        <v>21</v>
      </c>
      <c r="AD6" s="27" t="s">
        <v>23</v>
      </c>
      <c r="AE6" s="6" t="s">
        <v>21</v>
      </c>
      <c r="AF6" s="28" t="s">
        <v>23</v>
      </c>
      <c r="AG6" s="423"/>
      <c r="AH6" s="431"/>
      <c r="AI6" s="433"/>
      <c r="AJ6" s="435"/>
    </row>
    <row r="7" spans="2:36" ht="78" customHeight="1" thickBot="1">
      <c r="B7" s="106" t="s">
        <v>149</v>
      </c>
      <c r="C7" s="436" t="s">
        <v>143</v>
      </c>
      <c r="D7" s="437"/>
      <c r="E7" s="437"/>
      <c r="F7" s="437"/>
      <c r="G7" s="437"/>
      <c r="H7" s="437"/>
      <c r="I7" s="29" t="s">
        <v>215</v>
      </c>
      <c r="J7" s="7">
        <v>0</v>
      </c>
      <c r="K7" s="116" t="s">
        <v>143</v>
      </c>
      <c r="L7" s="116" t="s">
        <v>216</v>
      </c>
      <c r="M7" s="9">
        <v>0</v>
      </c>
      <c r="N7" s="116" t="s">
        <v>216</v>
      </c>
      <c r="O7" s="10">
        <f aca="true" t="shared" si="0" ref="O7:AD7">+O8</f>
        <v>40000000</v>
      </c>
      <c r="P7" s="10">
        <f t="shared" si="0"/>
        <v>40000000</v>
      </c>
      <c r="Q7" s="10">
        <f t="shared" si="0"/>
        <v>0</v>
      </c>
      <c r="R7" s="10">
        <f t="shared" si="0"/>
        <v>0</v>
      </c>
      <c r="S7" s="10">
        <f t="shared" si="0"/>
        <v>20000000</v>
      </c>
      <c r="T7" s="10">
        <f t="shared" si="0"/>
        <v>2185400</v>
      </c>
      <c r="U7" s="10">
        <f t="shared" si="0"/>
        <v>0</v>
      </c>
      <c r="V7" s="10">
        <f t="shared" si="0"/>
        <v>0</v>
      </c>
      <c r="W7" s="10">
        <f t="shared" si="0"/>
        <v>0</v>
      </c>
      <c r="X7" s="10">
        <f t="shared" si="0"/>
        <v>0</v>
      </c>
      <c r="Y7" s="10">
        <f t="shared" si="0"/>
        <v>0</v>
      </c>
      <c r="Z7" s="10">
        <f t="shared" si="0"/>
        <v>0</v>
      </c>
      <c r="AA7" s="10">
        <f t="shared" si="0"/>
        <v>0</v>
      </c>
      <c r="AB7" s="10">
        <f t="shared" si="0"/>
        <v>0</v>
      </c>
      <c r="AC7" s="10">
        <f t="shared" si="0"/>
        <v>0</v>
      </c>
      <c r="AD7" s="10">
        <f t="shared" si="0"/>
        <v>0</v>
      </c>
      <c r="AE7" s="10">
        <f>+AE8</f>
        <v>60000000</v>
      </c>
      <c r="AF7" s="11">
        <f>+AF8</f>
        <v>42185400</v>
      </c>
      <c r="AG7" s="12"/>
      <c r="AH7" s="13"/>
      <c r="AI7" s="13"/>
      <c r="AJ7" s="14"/>
    </row>
    <row r="8" spans="2:36" ht="96.75" customHeight="1">
      <c r="B8" s="15" t="s">
        <v>13</v>
      </c>
      <c r="C8" s="16" t="s">
        <v>28</v>
      </c>
      <c r="D8" s="16" t="s">
        <v>14</v>
      </c>
      <c r="E8" s="16" t="s">
        <v>24</v>
      </c>
      <c r="F8" s="16" t="s">
        <v>25</v>
      </c>
      <c r="G8" s="16" t="s">
        <v>26</v>
      </c>
      <c r="H8" s="31" t="s">
        <v>214</v>
      </c>
      <c r="I8" s="40" t="s">
        <v>29</v>
      </c>
      <c r="J8" s="21" t="s">
        <v>16</v>
      </c>
      <c r="K8" s="21" t="s">
        <v>4</v>
      </c>
      <c r="L8" s="21" t="s">
        <v>110</v>
      </c>
      <c r="M8" s="21" t="s">
        <v>18</v>
      </c>
      <c r="N8" s="32" t="s">
        <v>19</v>
      </c>
      <c r="O8" s="41">
        <f>SUM(O9:O20)</f>
        <v>40000000</v>
      </c>
      <c r="P8" s="96">
        <f aca="true" t="shared" si="1" ref="P8:AD8">SUM(P9:P20)</f>
        <v>40000000</v>
      </c>
      <c r="Q8" s="41">
        <f t="shared" si="1"/>
        <v>0</v>
      </c>
      <c r="R8" s="96">
        <f t="shared" si="1"/>
        <v>0</v>
      </c>
      <c r="S8" s="41">
        <f t="shared" si="1"/>
        <v>20000000</v>
      </c>
      <c r="T8" s="96">
        <f t="shared" si="1"/>
        <v>2185400</v>
      </c>
      <c r="U8" s="41">
        <f t="shared" si="1"/>
        <v>0</v>
      </c>
      <c r="V8" s="96">
        <f t="shared" si="1"/>
        <v>0</v>
      </c>
      <c r="W8" s="41">
        <f t="shared" si="1"/>
        <v>0</v>
      </c>
      <c r="X8" s="96">
        <f t="shared" si="1"/>
        <v>0</v>
      </c>
      <c r="Y8" s="41">
        <f t="shared" si="1"/>
        <v>0</v>
      </c>
      <c r="Z8" s="96">
        <f t="shared" si="1"/>
        <v>0</v>
      </c>
      <c r="AA8" s="41">
        <f t="shared" si="1"/>
        <v>0</v>
      </c>
      <c r="AB8" s="96">
        <f t="shared" si="1"/>
        <v>0</v>
      </c>
      <c r="AC8" s="41">
        <f t="shared" si="1"/>
        <v>0</v>
      </c>
      <c r="AD8" s="96">
        <f t="shared" si="1"/>
        <v>0</v>
      </c>
      <c r="AE8" s="41">
        <f>+O8+Q8+S8+U8+W8+Y8+AA8+AC8</f>
        <v>60000000</v>
      </c>
      <c r="AF8" s="96">
        <f>+P8+R8+T8+V8+X8+Z8+AB8+AD8</f>
        <v>42185400</v>
      </c>
      <c r="AG8" s="17"/>
      <c r="AH8" s="18"/>
      <c r="AI8" s="18"/>
      <c r="AJ8" s="19"/>
    </row>
    <row r="9" spans="2:36" ht="56.25" customHeight="1">
      <c r="B9" s="438" t="s">
        <v>213</v>
      </c>
      <c r="C9" s="438" t="s">
        <v>222</v>
      </c>
      <c r="D9" s="97"/>
      <c r="E9" s="97"/>
      <c r="F9" s="45"/>
      <c r="G9" s="20"/>
      <c r="H9" s="98" t="s">
        <v>144</v>
      </c>
      <c r="I9" s="43" t="s">
        <v>199</v>
      </c>
      <c r="J9" s="43">
        <v>0</v>
      </c>
      <c r="K9" s="43">
        <v>4</v>
      </c>
      <c r="L9" s="43">
        <v>1</v>
      </c>
      <c r="M9" s="81">
        <v>0</v>
      </c>
      <c r="N9" s="81">
        <v>1</v>
      </c>
      <c r="O9" s="35">
        <v>26000000</v>
      </c>
      <c r="P9" s="35">
        <v>26000000</v>
      </c>
      <c r="Q9" s="35">
        <v>0</v>
      </c>
      <c r="R9" s="35">
        <v>0</v>
      </c>
      <c r="S9" s="35">
        <v>13000000</v>
      </c>
      <c r="T9" s="35">
        <v>1420510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f aca="true" t="shared" si="2" ref="AE9:AF11">+O9+Q9+S9+U9+W9+Y9+AA9+AC9</f>
        <v>39000000</v>
      </c>
      <c r="AF9" s="35">
        <f t="shared" si="2"/>
        <v>27420510</v>
      </c>
      <c r="AG9" s="78"/>
      <c r="AH9" s="68"/>
      <c r="AI9" s="68"/>
      <c r="AJ9" s="77"/>
    </row>
    <row r="10" spans="2:36" ht="113.25" customHeight="1">
      <c r="B10" s="438"/>
      <c r="C10" s="438"/>
      <c r="D10" s="98" t="s">
        <v>548</v>
      </c>
      <c r="E10" s="98" t="s">
        <v>547</v>
      </c>
      <c r="F10" s="98">
        <v>1</v>
      </c>
      <c r="G10" s="98">
        <v>0</v>
      </c>
      <c r="H10" s="98" t="s">
        <v>145</v>
      </c>
      <c r="I10" s="43" t="s">
        <v>217</v>
      </c>
      <c r="J10" s="43">
        <v>0</v>
      </c>
      <c r="K10" s="43">
        <v>1</v>
      </c>
      <c r="L10" s="43">
        <v>1</v>
      </c>
      <c r="M10" s="81">
        <v>0</v>
      </c>
      <c r="N10" s="81">
        <v>1</v>
      </c>
      <c r="O10" s="35">
        <v>6000000</v>
      </c>
      <c r="P10" s="35">
        <v>6000000</v>
      </c>
      <c r="Q10" s="35">
        <v>0</v>
      </c>
      <c r="R10" s="35">
        <v>0</v>
      </c>
      <c r="S10" s="35">
        <v>3000000</v>
      </c>
      <c r="T10" s="35">
        <v>327810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f t="shared" si="2"/>
        <v>9000000</v>
      </c>
      <c r="AF10" s="35">
        <f t="shared" si="2"/>
        <v>6327810</v>
      </c>
      <c r="AG10" s="78"/>
      <c r="AH10" s="68"/>
      <c r="AI10" s="68"/>
      <c r="AJ10" s="77"/>
    </row>
    <row r="11" spans="2:36" ht="86.25" customHeight="1">
      <c r="B11" s="438"/>
      <c r="C11" s="438"/>
      <c r="D11" s="98" t="s">
        <v>545</v>
      </c>
      <c r="E11" s="98" t="s">
        <v>546</v>
      </c>
      <c r="F11" s="98">
        <v>0</v>
      </c>
      <c r="G11" s="98">
        <v>1</v>
      </c>
      <c r="H11" s="98" t="s">
        <v>146</v>
      </c>
      <c r="I11" s="43" t="s">
        <v>218</v>
      </c>
      <c r="J11" s="43">
        <v>0</v>
      </c>
      <c r="K11" s="43">
        <v>1</v>
      </c>
      <c r="L11" s="43">
        <v>1</v>
      </c>
      <c r="M11" s="81">
        <v>0</v>
      </c>
      <c r="N11" s="81">
        <v>1</v>
      </c>
      <c r="O11" s="35">
        <v>8000000</v>
      </c>
      <c r="P11" s="35">
        <v>8000000</v>
      </c>
      <c r="Q11" s="35">
        <v>0</v>
      </c>
      <c r="R11" s="35">
        <v>0</v>
      </c>
      <c r="S11" s="35">
        <v>4000000</v>
      </c>
      <c r="T11" s="35">
        <v>437080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f t="shared" si="2"/>
        <v>12000000</v>
      </c>
      <c r="AF11" s="35">
        <f t="shared" si="2"/>
        <v>8437080</v>
      </c>
      <c r="AG11" s="78"/>
      <c r="AH11" s="68"/>
      <c r="AI11" s="68"/>
      <c r="AJ11" s="77"/>
    </row>
  </sheetData>
  <sheetProtection password="C7FF" sheet="1"/>
  <mergeCells count="33">
    <mergeCell ref="K5:K6"/>
    <mergeCell ref="L5:L6"/>
    <mergeCell ref="C7:H7"/>
    <mergeCell ref="B4:D4"/>
    <mergeCell ref="F4:N4"/>
    <mergeCell ref="O4:AF4"/>
    <mergeCell ref="B9:B11"/>
    <mergeCell ref="C9:C11"/>
    <mergeCell ref="U5:V5"/>
    <mergeCell ref="B5:B6"/>
    <mergeCell ref="C5:H6"/>
    <mergeCell ref="I5:I6"/>
    <mergeCell ref="J5:J6"/>
    <mergeCell ref="AC5:AD5"/>
    <mergeCell ref="AE5:AF5"/>
    <mergeCell ref="AG5:AG6"/>
    <mergeCell ref="Q5:R5"/>
    <mergeCell ref="S5:T5"/>
    <mergeCell ref="B1:AJ1"/>
    <mergeCell ref="B2:AJ2"/>
    <mergeCell ref="B3:H3"/>
    <mergeCell ref="I3:T3"/>
    <mergeCell ref="U3:AJ3"/>
    <mergeCell ref="M5:M6"/>
    <mergeCell ref="N5:N6"/>
    <mergeCell ref="O5:P5"/>
    <mergeCell ref="AG4:AJ4"/>
    <mergeCell ref="AH5:AH6"/>
    <mergeCell ref="AI5:AI6"/>
    <mergeCell ref="AJ5:AJ6"/>
    <mergeCell ref="W5:X5"/>
    <mergeCell ref="Y5:Z5"/>
    <mergeCell ref="AA5:AB5"/>
  </mergeCells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1:AK10"/>
  <sheetViews>
    <sheetView zoomScale="75" zoomScaleNormal="75" zoomScalePageLayoutView="0" workbookViewId="0" topLeftCell="A1">
      <selection activeCell="H8" sqref="H8"/>
    </sheetView>
  </sheetViews>
  <sheetFormatPr defaultColWidth="11.421875" defaultRowHeight="15"/>
  <cols>
    <col min="1" max="1" width="0.9921875" style="1" customWidth="1"/>
    <col min="2" max="2" width="16.57421875" style="1" customWidth="1"/>
    <col min="3" max="3" width="18.28125" style="1" customWidth="1"/>
    <col min="4" max="4" width="15.8515625" style="1" customWidth="1"/>
    <col min="5" max="5" width="12.8515625" style="1" customWidth="1"/>
    <col min="6" max="7" width="11.421875" style="1" customWidth="1"/>
    <col min="8" max="8" width="31.28125" style="1" customWidth="1"/>
    <col min="9" max="9" width="16.28125" style="1" customWidth="1"/>
    <col min="10" max="10" width="21.7109375" style="1" customWidth="1"/>
    <col min="11" max="14" width="11.421875" style="1" customWidth="1"/>
    <col min="15" max="36" width="6.28125" style="1" customWidth="1"/>
    <col min="37" max="16384" width="11.421875" style="1" customWidth="1"/>
  </cols>
  <sheetData>
    <row r="1" spans="2:36" ht="15">
      <c r="B1" s="394" t="s">
        <v>66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6"/>
    </row>
    <row r="2" spans="2:36" ht="15.75" thickBot="1">
      <c r="B2" s="397" t="s">
        <v>67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9"/>
    </row>
    <row r="3" spans="2:36" ht="33.75" customHeight="1">
      <c r="B3" s="400" t="s">
        <v>35</v>
      </c>
      <c r="C3" s="401"/>
      <c r="D3" s="401"/>
      <c r="E3" s="401"/>
      <c r="F3" s="401"/>
      <c r="G3" s="401"/>
      <c r="H3" s="402"/>
      <c r="I3" s="403" t="s">
        <v>188</v>
      </c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5"/>
      <c r="U3" s="403" t="s">
        <v>331</v>
      </c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7"/>
    </row>
    <row r="4" spans="2:37" ht="39" customHeight="1" thickBot="1">
      <c r="B4" s="383" t="s">
        <v>208</v>
      </c>
      <c r="C4" s="384"/>
      <c r="D4" s="385"/>
      <c r="E4" s="44"/>
      <c r="F4" s="386" t="s">
        <v>135</v>
      </c>
      <c r="G4" s="386"/>
      <c r="H4" s="386"/>
      <c r="I4" s="386"/>
      <c r="J4" s="386"/>
      <c r="K4" s="386"/>
      <c r="L4" s="386"/>
      <c r="M4" s="386"/>
      <c r="N4" s="387"/>
      <c r="O4" s="388" t="s">
        <v>0</v>
      </c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90"/>
      <c r="AG4" s="391" t="s">
        <v>1</v>
      </c>
      <c r="AH4" s="392"/>
      <c r="AI4" s="392"/>
      <c r="AJ4" s="393"/>
      <c r="AK4" s="1" t="s">
        <v>34</v>
      </c>
    </row>
    <row r="5" spans="2:36" ht="16.5" customHeight="1">
      <c r="B5" s="408" t="s">
        <v>36</v>
      </c>
      <c r="C5" s="410" t="s">
        <v>2</v>
      </c>
      <c r="D5" s="411"/>
      <c r="E5" s="411"/>
      <c r="F5" s="411"/>
      <c r="G5" s="411"/>
      <c r="H5" s="411"/>
      <c r="I5" s="414" t="s">
        <v>3</v>
      </c>
      <c r="J5" s="416" t="s">
        <v>16</v>
      </c>
      <c r="K5" s="416" t="s">
        <v>4</v>
      </c>
      <c r="L5" s="418" t="s">
        <v>110</v>
      </c>
      <c r="M5" s="424" t="s">
        <v>18</v>
      </c>
      <c r="N5" s="426" t="s">
        <v>19</v>
      </c>
      <c r="O5" s="428" t="s">
        <v>30</v>
      </c>
      <c r="P5" s="429"/>
      <c r="Q5" s="420" t="s">
        <v>31</v>
      </c>
      <c r="R5" s="429"/>
      <c r="S5" s="420" t="s">
        <v>32</v>
      </c>
      <c r="T5" s="429"/>
      <c r="U5" s="420" t="s">
        <v>7</v>
      </c>
      <c r="V5" s="429"/>
      <c r="W5" s="420" t="s">
        <v>6</v>
      </c>
      <c r="X5" s="429"/>
      <c r="Y5" s="420" t="s">
        <v>33</v>
      </c>
      <c r="Z5" s="429"/>
      <c r="AA5" s="420" t="s">
        <v>5</v>
      </c>
      <c r="AB5" s="429"/>
      <c r="AC5" s="420" t="s">
        <v>8</v>
      </c>
      <c r="AD5" s="429"/>
      <c r="AE5" s="420" t="s">
        <v>9</v>
      </c>
      <c r="AF5" s="421"/>
      <c r="AG5" s="422" t="s">
        <v>10</v>
      </c>
      <c r="AH5" s="430" t="s">
        <v>11</v>
      </c>
      <c r="AI5" s="432" t="s">
        <v>12</v>
      </c>
      <c r="AJ5" s="434" t="s">
        <v>20</v>
      </c>
    </row>
    <row r="6" spans="2:36" ht="76.5" customHeight="1" thickBot="1">
      <c r="B6" s="409"/>
      <c r="C6" s="412"/>
      <c r="D6" s="413"/>
      <c r="E6" s="413"/>
      <c r="F6" s="413"/>
      <c r="G6" s="413"/>
      <c r="H6" s="413"/>
      <c r="I6" s="415"/>
      <c r="J6" s="417" t="s">
        <v>16</v>
      </c>
      <c r="K6" s="417"/>
      <c r="L6" s="419"/>
      <c r="M6" s="425"/>
      <c r="N6" s="427"/>
      <c r="O6" s="5" t="s">
        <v>21</v>
      </c>
      <c r="P6" s="27" t="s">
        <v>22</v>
      </c>
      <c r="Q6" s="6" t="s">
        <v>21</v>
      </c>
      <c r="R6" s="27" t="s">
        <v>22</v>
      </c>
      <c r="S6" s="6" t="s">
        <v>21</v>
      </c>
      <c r="T6" s="27" t="s">
        <v>22</v>
      </c>
      <c r="U6" s="6" t="s">
        <v>21</v>
      </c>
      <c r="V6" s="27" t="s">
        <v>22</v>
      </c>
      <c r="W6" s="6" t="s">
        <v>21</v>
      </c>
      <c r="X6" s="27" t="s">
        <v>22</v>
      </c>
      <c r="Y6" s="6" t="s">
        <v>21</v>
      </c>
      <c r="Z6" s="27" t="s">
        <v>22</v>
      </c>
      <c r="AA6" s="6" t="s">
        <v>21</v>
      </c>
      <c r="AB6" s="27" t="s">
        <v>23</v>
      </c>
      <c r="AC6" s="6" t="s">
        <v>21</v>
      </c>
      <c r="AD6" s="27" t="s">
        <v>23</v>
      </c>
      <c r="AE6" s="6" t="s">
        <v>21</v>
      </c>
      <c r="AF6" s="28" t="s">
        <v>23</v>
      </c>
      <c r="AG6" s="423"/>
      <c r="AH6" s="431"/>
      <c r="AI6" s="433"/>
      <c r="AJ6" s="435"/>
    </row>
    <row r="7" spans="2:36" ht="78" customHeight="1" thickBot="1">
      <c r="B7" s="106" t="s">
        <v>149</v>
      </c>
      <c r="C7" s="436" t="s">
        <v>142</v>
      </c>
      <c r="D7" s="437"/>
      <c r="E7" s="437"/>
      <c r="F7" s="437"/>
      <c r="G7" s="437"/>
      <c r="H7" s="437"/>
      <c r="I7" s="29" t="s">
        <v>209</v>
      </c>
      <c r="J7" s="7" t="s">
        <v>210</v>
      </c>
      <c r="K7" s="7" t="s">
        <v>210</v>
      </c>
      <c r="L7" s="8">
        <v>794</v>
      </c>
      <c r="M7" s="9">
        <v>794</v>
      </c>
      <c r="N7" s="30">
        <v>794</v>
      </c>
      <c r="O7" s="10">
        <f aca="true" t="shared" si="0" ref="O7:AD7">+O8</f>
        <v>10000000</v>
      </c>
      <c r="P7" s="10">
        <f t="shared" si="0"/>
        <v>10000000</v>
      </c>
      <c r="Q7" s="10">
        <f t="shared" si="0"/>
        <v>100000000</v>
      </c>
      <c r="R7" s="10">
        <f t="shared" si="0"/>
        <v>97155300</v>
      </c>
      <c r="S7" s="10">
        <f t="shared" si="0"/>
        <v>22794449</v>
      </c>
      <c r="T7" s="10">
        <f t="shared" si="0"/>
        <v>22794449</v>
      </c>
      <c r="U7" s="10">
        <f t="shared" si="0"/>
        <v>0</v>
      </c>
      <c r="V7" s="10">
        <f t="shared" si="0"/>
        <v>0</v>
      </c>
      <c r="W7" s="10">
        <f t="shared" si="0"/>
        <v>0</v>
      </c>
      <c r="X7" s="10">
        <f t="shared" si="0"/>
        <v>0</v>
      </c>
      <c r="Y7" s="10">
        <f t="shared" si="0"/>
        <v>0</v>
      </c>
      <c r="Z7" s="10">
        <f t="shared" si="0"/>
        <v>0</v>
      </c>
      <c r="AA7" s="10">
        <f t="shared" si="0"/>
        <v>137462575</v>
      </c>
      <c r="AB7" s="10">
        <f t="shared" si="0"/>
        <v>134304255</v>
      </c>
      <c r="AC7" s="10">
        <f t="shared" si="0"/>
        <v>0</v>
      </c>
      <c r="AD7" s="10">
        <f t="shared" si="0"/>
        <v>0</v>
      </c>
      <c r="AE7" s="10">
        <f>+AE8</f>
        <v>270257024</v>
      </c>
      <c r="AF7" s="11">
        <f>+AF8</f>
        <v>264254004</v>
      </c>
      <c r="AG7" s="12"/>
      <c r="AH7" s="13"/>
      <c r="AI7" s="13"/>
      <c r="AJ7" s="14"/>
    </row>
    <row r="8" spans="2:36" ht="89.25" customHeight="1">
      <c r="B8" s="15" t="s">
        <v>13</v>
      </c>
      <c r="C8" s="16" t="s">
        <v>28</v>
      </c>
      <c r="D8" s="16" t="s">
        <v>14</v>
      </c>
      <c r="E8" s="16" t="s">
        <v>24</v>
      </c>
      <c r="F8" s="16" t="s">
        <v>25</v>
      </c>
      <c r="G8" s="16" t="s">
        <v>26</v>
      </c>
      <c r="H8" s="31" t="s">
        <v>214</v>
      </c>
      <c r="I8" s="40" t="s">
        <v>29</v>
      </c>
      <c r="J8" s="21" t="s">
        <v>16</v>
      </c>
      <c r="K8" s="21" t="s">
        <v>4</v>
      </c>
      <c r="L8" s="21" t="s">
        <v>110</v>
      </c>
      <c r="M8" s="21" t="s">
        <v>18</v>
      </c>
      <c r="N8" s="32" t="s">
        <v>19</v>
      </c>
      <c r="O8" s="41">
        <f>SUM(O9:O20)</f>
        <v>10000000</v>
      </c>
      <c r="P8" s="96">
        <f aca="true" t="shared" si="1" ref="P8:AD8">SUM(P9:P20)</f>
        <v>10000000</v>
      </c>
      <c r="Q8" s="41">
        <f t="shared" si="1"/>
        <v>100000000</v>
      </c>
      <c r="R8" s="96">
        <f t="shared" si="1"/>
        <v>97155300</v>
      </c>
      <c r="S8" s="41">
        <f t="shared" si="1"/>
        <v>22794449</v>
      </c>
      <c r="T8" s="96">
        <f t="shared" si="1"/>
        <v>22794449</v>
      </c>
      <c r="U8" s="41">
        <f t="shared" si="1"/>
        <v>0</v>
      </c>
      <c r="V8" s="96">
        <f t="shared" si="1"/>
        <v>0</v>
      </c>
      <c r="W8" s="41">
        <f t="shared" si="1"/>
        <v>0</v>
      </c>
      <c r="X8" s="96">
        <f t="shared" si="1"/>
        <v>0</v>
      </c>
      <c r="Y8" s="41">
        <f t="shared" si="1"/>
        <v>0</v>
      </c>
      <c r="Z8" s="96">
        <f t="shared" si="1"/>
        <v>0</v>
      </c>
      <c r="AA8" s="41">
        <f t="shared" si="1"/>
        <v>137462575</v>
      </c>
      <c r="AB8" s="96">
        <f t="shared" si="1"/>
        <v>134304255</v>
      </c>
      <c r="AC8" s="41">
        <f t="shared" si="1"/>
        <v>0</v>
      </c>
      <c r="AD8" s="96">
        <f t="shared" si="1"/>
        <v>0</v>
      </c>
      <c r="AE8" s="41">
        <f aca="true" t="shared" si="2" ref="AE8:AF10">+O8+Q8+S8+U8+W8+Y8+AA8+AC8</f>
        <v>270257024</v>
      </c>
      <c r="AF8" s="96">
        <f t="shared" si="2"/>
        <v>264254004</v>
      </c>
      <c r="AG8" s="17"/>
      <c r="AH8" s="18"/>
      <c r="AI8" s="18"/>
      <c r="AJ8" s="19"/>
    </row>
    <row r="9" spans="2:36" ht="96" customHeight="1">
      <c r="B9" s="438" t="s">
        <v>211</v>
      </c>
      <c r="C9" s="438" t="s">
        <v>140</v>
      </c>
      <c r="D9" s="43" t="s">
        <v>571</v>
      </c>
      <c r="E9" s="43" t="s">
        <v>572</v>
      </c>
      <c r="F9" s="43">
        <v>0</v>
      </c>
      <c r="G9" s="43">
        <v>0</v>
      </c>
      <c r="H9" s="43" t="s">
        <v>136</v>
      </c>
      <c r="I9" s="43" t="s">
        <v>137</v>
      </c>
      <c r="J9" s="43">
        <v>0</v>
      </c>
      <c r="K9" s="43">
        <v>4</v>
      </c>
      <c r="L9" s="43">
        <v>0</v>
      </c>
      <c r="M9" s="81">
        <v>0</v>
      </c>
      <c r="N9" s="81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f t="shared" si="2"/>
        <v>0</v>
      </c>
      <c r="AF9" s="35">
        <f t="shared" si="2"/>
        <v>0</v>
      </c>
      <c r="AG9" s="78"/>
      <c r="AH9" s="68"/>
      <c r="AI9" s="68"/>
      <c r="AJ9" s="77"/>
    </row>
    <row r="10" spans="2:36" ht="96" customHeight="1">
      <c r="B10" s="438"/>
      <c r="C10" s="438"/>
      <c r="D10" s="43" t="s">
        <v>543</v>
      </c>
      <c r="E10" s="43" t="s">
        <v>544</v>
      </c>
      <c r="F10" s="43">
        <v>1</v>
      </c>
      <c r="G10" s="43">
        <v>0</v>
      </c>
      <c r="H10" s="43" t="s">
        <v>138</v>
      </c>
      <c r="I10" s="43" t="s">
        <v>139</v>
      </c>
      <c r="J10" s="43">
        <v>0</v>
      </c>
      <c r="K10" s="43">
        <v>4</v>
      </c>
      <c r="L10" s="43">
        <v>1</v>
      </c>
      <c r="M10" s="81">
        <v>0</v>
      </c>
      <c r="N10" s="81">
        <v>1</v>
      </c>
      <c r="O10" s="35">
        <v>10000000</v>
      </c>
      <c r="P10" s="35">
        <v>10000000</v>
      </c>
      <c r="Q10" s="35">
        <v>100000000</v>
      </c>
      <c r="R10" s="35">
        <v>97155300</v>
      </c>
      <c r="S10" s="35">
        <v>22794449</v>
      </c>
      <c r="T10" s="35">
        <v>22794449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137462575</v>
      </c>
      <c r="AB10" s="35">
        <v>134304255</v>
      </c>
      <c r="AC10" s="35">
        <v>0</v>
      </c>
      <c r="AD10" s="35">
        <v>0</v>
      </c>
      <c r="AE10" s="35">
        <f t="shared" si="2"/>
        <v>270257024</v>
      </c>
      <c r="AF10" s="35">
        <f t="shared" si="2"/>
        <v>264254004</v>
      </c>
      <c r="AG10" s="78"/>
      <c r="AH10" s="68"/>
      <c r="AI10" s="68"/>
      <c r="AJ10" s="77"/>
    </row>
  </sheetData>
  <sheetProtection password="C7FF" sheet="1"/>
  <mergeCells count="33">
    <mergeCell ref="B4:D4"/>
    <mergeCell ref="F4:N4"/>
    <mergeCell ref="O4:AF4"/>
    <mergeCell ref="AG4:AJ4"/>
    <mergeCell ref="B1:AJ1"/>
    <mergeCell ref="B2:AJ2"/>
    <mergeCell ref="B3:H3"/>
    <mergeCell ref="I3:T3"/>
    <mergeCell ref="U3:AJ3"/>
    <mergeCell ref="B5:B6"/>
    <mergeCell ref="C5:H6"/>
    <mergeCell ref="I5:I6"/>
    <mergeCell ref="J5:J6"/>
    <mergeCell ref="K5:K6"/>
    <mergeCell ref="L5:L6"/>
    <mergeCell ref="B9:B10"/>
    <mergeCell ref="AH5:AH6"/>
    <mergeCell ref="AI5:AI6"/>
    <mergeCell ref="AJ5:AJ6"/>
    <mergeCell ref="C7:H7"/>
    <mergeCell ref="W5:X5"/>
    <mergeCell ref="Y5:Z5"/>
    <mergeCell ref="AA5:AB5"/>
    <mergeCell ref="AC5:AD5"/>
    <mergeCell ref="AE5:AF5"/>
    <mergeCell ref="AG5:AG6"/>
    <mergeCell ref="M5:M6"/>
    <mergeCell ref="N5:N6"/>
    <mergeCell ref="O5:P5"/>
    <mergeCell ref="C9:C10"/>
    <mergeCell ref="S5:T5"/>
    <mergeCell ref="U5:V5"/>
    <mergeCell ref="Q5:R5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K22"/>
  <sheetViews>
    <sheetView zoomScale="75" zoomScaleNormal="75" zoomScalePageLayoutView="0" workbookViewId="0" topLeftCell="A13">
      <selection activeCell="A13" sqref="A1:IV16384"/>
    </sheetView>
  </sheetViews>
  <sheetFormatPr defaultColWidth="11.421875" defaultRowHeight="15"/>
  <cols>
    <col min="1" max="1" width="0.9921875" style="1" customWidth="1"/>
    <col min="2" max="2" width="16.57421875" style="1" customWidth="1"/>
    <col min="3" max="3" width="13.421875" style="1" customWidth="1"/>
    <col min="4" max="4" width="17.8515625" style="1" customWidth="1"/>
    <col min="5" max="5" width="11.421875" style="1" customWidth="1"/>
    <col min="6" max="7" width="12.7109375" style="1" customWidth="1"/>
    <col min="8" max="8" width="26.140625" style="1" customWidth="1"/>
    <col min="9" max="9" width="16.28125" style="1" customWidth="1"/>
    <col min="10" max="10" width="21.7109375" style="1" customWidth="1"/>
    <col min="11" max="14" width="11.421875" style="1" customWidth="1"/>
    <col min="15" max="36" width="5.57421875" style="1" customWidth="1"/>
    <col min="37" max="16384" width="11.421875" style="1" customWidth="1"/>
  </cols>
  <sheetData>
    <row r="1" spans="2:36" ht="15">
      <c r="B1" s="394" t="s">
        <v>66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6"/>
    </row>
    <row r="2" spans="2:36" ht="15.75" thickBot="1">
      <c r="B2" s="397" t="s">
        <v>612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9"/>
    </row>
    <row r="3" spans="2:36" ht="57" customHeight="1">
      <c r="B3" s="400" t="s">
        <v>35</v>
      </c>
      <c r="C3" s="401"/>
      <c r="D3" s="401"/>
      <c r="E3" s="401"/>
      <c r="F3" s="401"/>
      <c r="G3" s="401"/>
      <c r="H3" s="402"/>
      <c r="I3" s="403" t="s">
        <v>188</v>
      </c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5"/>
      <c r="U3" s="403" t="s">
        <v>331</v>
      </c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7"/>
    </row>
    <row r="4" spans="2:37" ht="40.5" customHeight="1" thickBot="1">
      <c r="B4" s="383" t="s">
        <v>189</v>
      </c>
      <c r="C4" s="384"/>
      <c r="D4" s="385"/>
      <c r="E4" s="44"/>
      <c r="F4" s="386" t="s">
        <v>120</v>
      </c>
      <c r="G4" s="386"/>
      <c r="H4" s="386"/>
      <c r="I4" s="386"/>
      <c r="J4" s="386"/>
      <c r="K4" s="386"/>
      <c r="L4" s="386"/>
      <c r="M4" s="386"/>
      <c r="N4" s="387"/>
      <c r="O4" s="388" t="s">
        <v>0</v>
      </c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90"/>
      <c r="AG4" s="391" t="s">
        <v>1</v>
      </c>
      <c r="AH4" s="392"/>
      <c r="AI4" s="392"/>
      <c r="AJ4" s="393"/>
      <c r="AK4" s="1" t="s">
        <v>34</v>
      </c>
    </row>
    <row r="5" spans="2:36" ht="53.25" customHeight="1">
      <c r="B5" s="408" t="s">
        <v>36</v>
      </c>
      <c r="C5" s="410" t="s">
        <v>2</v>
      </c>
      <c r="D5" s="411"/>
      <c r="E5" s="411"/>
      <c r="F5" s="411"/>
      <c r="G5" s="411"/>
      <c r="H5" s="411"/>
      <c r="I5" s="414" t="s">
        <v>3</v>
      </c>
      <c r="J5" s="416" t="s">
        <v>16</v>
      </c>
      <c r="K5" s="416" t="s">
        <v>4</v>
      </c>
      <c r="L5" s="418" t="s">
        <v>110</v>
      </c>
      <c r="M5" s="424" t="s">
        <v>18</v>
      </c>
      <c r="N5" s="426" t="s">
        <v>19</v>
      </c>
      <c r="O5" s="428" t="s">
        <v>30</v>
      </c>
      <c r="P5" s="429"/>
      <c r="Q5" s="420" t="s">
        <v>31</v>
      </c>
      <c r="R5" s="429"/>
      <c r="S5" s="420" t="s">
        <v>32</v>
      </c>
      <c r="T5" s="429"/>
      <c r="U5" s="420" t="s">
        <v>7</v>
      </c>
      <c r="V5" s="429"/>
      <c r="W5" s="420" t="s">
        <v>6</v>
      </c>
      <c r="X5" s="429"/>
      <c r="Y5" s="420" t="s">
        <v>33</v>
      </c>
      <c r="Z5" s="429"/>
      <c r="AA5" s="420" t="s">
        <v>5</v>
      </c>
      <c r="AB5" s="429"/>
      <c r="AC5" s="420" t="s">
        <v>8</v>
      </c>
      <c r="AD5" s="429"/>
      <c r="AE5" s="420" t="s">
        <v>9</v>
      </c>
      <c r="AF5" s="421"/>
      <c r="AG5" s="422" t="s">
        <v>10</v>
      </c>
      <c r="AH5" s="430" t="s">
        <v>11</v>
      </c>
      <c r="AI5" s="432" t="s">
        <v>12</v>
      </c>
      <c r="AJ5" s="434" t="s">
        <v>20</v>
      </c>
    </row>
    <row r="6" spans="2:36" ht="65.25" customHeight="1" thickBot="1">
      <c r="B6" s="409"/>
      <c r="C6" s="412"/>
      <c r="D6" s="413"/>
      <c r="E6" s="413"/>
      <c r="F6" s="413"/>
      <c r="G6" s="413"/>
      <c r="H6" s="413"/>
      <c r="I6" s="415"/>
      <c r="J6" s="417" t="s">
        <v>16</v>
      </c>
      <c r="K6" s="417"/>
      <c r="L6" s="419"/>
      <c r="M6" s="425"/>
      <c r="N6" s="427"/>
      <c r="O6" s="5" t="s">
        <v>21</v>
      </c>
      <c r="P6" s="27" t="s">
        <v>22</v>
      </c>
      <c r="Q6" s="6" t="s">
        <v>21</v>
      </c>
      <c r="R6" s="27" t="s">
        <v>22</v>
      </c>
      <c r="S6" s="6" t="s">
        <v>21</v>
      </c>
      <c r="T6" s="27" t="s">
        <v>22</v>
      </c>
      <c r="U6" s="6" t="s">
        <v>21</v>
      </c>
      <c r="V6" s="27" t="s">
        <v>22</v>
      </c>
      <c r="W6" s="6" t="s">
        <v>21</v>
      </c>
      <c r="X6" s="27" t="s">
        <v>22</v>
      </c>
      <c r="Y6" s="6" t="s">
        <v>21</v>
      </c>
      <c r="Z6" s="27" t="s">
        <v>22</v>
      </c>
      <c r="AA6" s="6" t="s">
        <v>21</v>
      </c>
      <c r="AB6" s="27" t="s">
        <v>23</v>
      </c>
      <c r="AC6" s="6" t="s">
        <v>21</v>
      </c>
      <c r="AD6" s="27" t="s">
        <v>23</v>
      </c>
      <c r="AE6" s="6" t="s">
        <v>21</v>
      </c>
      <c r="AF6" s="28" t="s">
        <v>23</v>
      </c>
      <c r="AG6" s="423"/>
      <c r="AH6" s="431"/>
      <c r="AI6" s="433"/>
      <c r="AJ6" s="435"/>
    </row>
    <row r="7" spans="2:36" ht="68.25" thickBot="1">
      <c r="B7" s="106" t="s">
        <v>149</v>
      </c>
      <c r="C7" s="454" t="s">
        <v>190</v>
      </c>
      <c r="D7" s="455"/>
      <c r="E7" s="455"/>
      <c r="F7" s="455"/>
      <c r="G7" s="455"/>
      <c r="H7" s="455"/>
      <c r="I7" s="107" t="s">
        <v>191</v>
      </c>
      <c r="J7" s="108" t="s">
        <v>192</v>
      </c>
      <c r="K7" s="109">
        <v>0.5</v>
      </c>
      <c r="L7" s="109">
        <v>0.25</v>
      </c>
      <c r="M7" s="109">
        <v>0.125</v>
      </c>
      <c r="N7" s="110">
        <v>0.125</v>
      </c>
      <c r="O7" s="10">
        <f aca="true" t="shared" si="0" ref="O7:AD7">+O8</f>
        <v>1999999.9999999995</v>
      </c>
      <c r="P7" s="10">
        <f t="shared" si="0"/>
        <v>1218250</v>
      </c>
      <c r="Q7" s="10">
        <f t="shared" si="0"/>
        <v>296038137.99999994</v>
      </c>
      <c r="R7" s="10">
        <f t="shared" si="0"/>
        <v>279291700</v>
      </c>
      <c r="S7" s="10">
        <f t="shared" si="0"/>
        <v>20000000</v>
      </c>
      <c r="T7" s="10">
        <f t="shared" si="0"/>
        <v>20000000</v>
      </c>
      <c r="U7" s="10">
        <f t="shared" si="0"/>
        <v>0</v>
      </c>
      <c r="V7" s="10">
        <f t="shared" si="0"/>
        <v>0</v>
      </c>
      <c r="W7" s="10">
        <f t="shared" si="0"/>
        <v>0</v>
      </c>
      <c r="X7" s="10">
        <f t="shared" si="0"/>
        <v>0</v>
      </c>
      <c r="Y7" s="10">
        <f t="shared" si="0"/>
        <v>0</v>
      </c>
      <c r="Z7" s="10">
        <f t="shared" si="0"/>
        <v>0</v>
      </c>
      <c r="AA7" s="10">
        <f t="shared" si="0"/>
        <v>0</v>
      </c>
      <c r="AB7" s="10">
        <f t="shared" si="0"/>
        <v>0</v>
      </c>
      <c r="AC7" s="10">
        <f t="shared" si="0"/>
        <v>0</v>
      </c>
      <c r="AD7" s="10">
        <f t="shared" si="0"/>
        <v>0</v>
      </c>
      <c r="AE7" s="10">
        <f>+AE8</f>
        <v>318038137.99999994</v>
      </c>
      <c r="AF7" s="11">
        <f>+AF8</f>
        <v>300509950</v>
      </c>
      <c r="AG7" s="111"/>
      <c r="AH7" s="112"/>
      <c r="AI7" s="112"/>
      <c r="AJ7" s="113"/>
    </row>
    <row r="8" spans="2:36" ht="96">
      <c r="B8" s="15" t="s">
        <v>13</v>
      </c>
      <c r="C8" s="16" t="s">
        <v>28</v>
      </c>
      <c r="D8" s="16" t="s">
        <v>14</v>
      </c>
      <c r="E8" s="16" t="s">
        <v>24</v>
      </c>
      <c r="F8" s="16" t="s">
        <v>25</v>
      </c>
      <c r="G8" s="16" t="s">
        <v>26</v>
      </c>
      <c r="H8" s="31" t="s">
        <v>214</v>
      </c>
      <c r="I8" s="40" t="s">
        <v>29</v>
      </c>
      <c r="J8" s="21" t="s">
        <v>16</v>
      </c>
      <c r="K8" s="21" t="s">
        <v>4</v>
      </c>
      <c r="L8" s="21" t="s">
        <v>110</v>
      </c>
      <c r="M8" s="21" t="s">
        <v>18</v>
      </c>
      <c r="N8" s="32" t="s">
        <v>19</v>
      </c>
      <c r="O8" s="41">
        <f>SUM(O9:O22)</f>
        <v>1999999.9999999995</v>
      </c>
      <c r="P8" s="96">
        <f aca="true" t="shared" si="1" ref="P8:AD8">SUM(P9:P22)</f>
        <v>1218250</v>
      </c>
      <c r="Q8" s="41">
        <f t="shared" si="1"/>
        <v>296038137.99999994</v>
      </c>
      <c r="R8" s="96">
        <f t="shared" si="1"/>
        <v>279291700</v>
      </c>
      <c r="S8" s="41">
        <f t="shared" si="1"/>
        <v>20000000</v>
      </c>
      <c r="T8" s="96">
        <f t="shared" si="1"/>
        <v>20000000</v>
      </c>
      <c r="U8" s="41">
        <f t="shared" si="1"/>
        <v>0</v>
      </c>
      <c r="V8" s="96">
        <f t="shared" si="1"/>
        <v>0</v>
      </c>
      <c r="W8" s="41">
        <f t="shared" si="1"/>
        <v>0</v>
      </c>
      <c r="X8" s="96">
        <f t="shared" si="1"/>
        <v>0</v>
      </c>
      <c r="Y8" s="41">
        <f t="shared" si="1"/>
        <v>0</v>
      </c>
      <c r="Z8" s="96">
        <f t="shared" si="1"/>
        <v>0</v>
      </c>
      <c r="AA8" s="41">
        <f t="shared" si="1"/>
        <v>0</v>
      </c>
      <c r="AB8" s="96">
        <f t="shared" si="1"/>
        <v>0</v>
      </c>
      <c r="AC8" s="41">
        <f t="shared" si="1"/>
        <v>0</v>
      </c>
      <c r="AD8" s="96">
        <f t="shared" si="1"/>
        <v>0</v>
      </c>
      <c r="AE8" s="41">
        <f>+O8+Q8+S8+U8+W8+Y8+AA8+AC8</f>
        <v>318038137.99999994</v>
      </c>
      <c r="AF8" s="96">
        <f>+P8+R8+T8+V8+X8+Z8+AB8+AD8</f>
        <v>300509950</v>
      </c>
      <c r="AG8" s="56"/>
      <c r="AH8" s="57"/>
      <c r="AI8" s="57"/>
      <c r="AJ8" s="58"/>
    </row>
    <row r="9" spans="2:36" ht="76.5">
      <c r="B9" s="438" t="s">
        <v>193</v>
      </c>
      <c r="C9" s="438" t="s">
        <v>133</v>
      </c>
      <c r="D9" s="98" t="s">
        <v>465</v>
      </c>
      <c r="E9" s="98">
        <v>0</v>
      </c>
      <c r="F9" s="98">
        <v>0</v>
      </c>
      <c r="G9" s="98">
        <v>0</v>
      </c>
      <c r="H9" s="98" t="s">
        <v>121</v>
      </c>
      <c r="I9" s="98" t="s">
        <v>194</v>
      </c>
      <c r="J9" s="43">
        <v>0</v>
      </c>
      <c r="K9" s="43">
        <v>1</v>
      </c>
      <c r="L9" s="43">
        <v>0</v>
      </c>
      <c r="M9" s="81">
        <v>0</v>
      </c>
      <c r="N9" s="81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f>+O9+Q9+S9+U9+W9+Y9+AA9+AC9</f>
        <v>0</v>
      </c>
      <c r="AF9" s="35">
        <f>+P9+R9+T9+V9+X9+Z9+AB9+AD9</f>
        <v>0</v>
      </c>
      <c r="AG9" s="78"/>
      <c r="AH9" s="68"/>
      <c r="AI9" s="68"/>
      <c r="AJ9" s="77"/>
    </row>
    <row r="10" spans="2:36" ht="158.25" customHeight="1">
      <c r="B10" s="438"/>
      <c r="C10" s="438"/>
      <c r="D10" s="98"/>
      <c r="E10" s="98"/>
      <c r="F10" s="98"/>
      <c r="G10" s="98"/>
      <c r="H10" s="98" t="s">
        <v>122</v>
      </c>
      <c r="I10" s="98" t="s">
        <v>195</v>
      </c>
      <c r="J10" s="43">
        <v>0</v>
      </c>
      <c r="K10" s="43">
        <v>4</v>
      </c>
      <c r="L10" s="43">
        <v>1</v>
      </c>
      <c r="M10" s="81">
        <v>0</v>
      </c>
      <c r="N10" s="81">
        <v>1</v>
      </c>
      <c r="O10" s="35">
        <v>325581.39534883725</v>
      </c>
      <c r="P10" s="35">
        <v>198319.7674418605</v>
      </c>
      <c r="Q10" s="35">
        <v>48192255.02325582</v>
      </c>
      <c r="R10" s="35">
        <v>45466090.69767442</v>
      </c>
      <c r="S10" s="35">
        <v>3255813.9534883723</v>
      </c>
      <c r="T10" s="35">
        <v>3255813.9534883723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f aca="true" t="shared" si="2" ref="AE10:AE21">+O10+Q10+S10+U10+W10+Y10+AA10+AC10</f>
        <v>51773650.37209303</v>
      </c>
      <c r="AF10" s="35">
        <f aca="true" t="shared" si="3" ref="AF10:AF21">+P10+R10+T10+V10+X10+Z10+AB10+AD10</f>
        <v>48920224.41860466</v>
      </c>
      <c r="AG10" s="78"/>
      <c r="AH10" s="68"/>
      <c r="AI10" s="68"/>
      <c r="AJ10" s="77"/>
    </row>
    <row r="11" spans="2:36" ht="100.5" customHeight="1">
      <c r="B11" s="438"/>
      <c r="C11" s="438"/>
      <c r="D11" s="98" t="s">
        <v>570</v>
      </c>
      <c r="E11" s="98" t="s">
        <v>541</v>
      </c>
      <c r="F11" s="98">
        <v>0</v>
      </c>
      <c r="G11" s="98">
        <v>1</v>
      </c>
      <c r="H11" s="98" t="s">
        <v>123</v>
      </c>
      <c r="I11" s="98" t="s">
        <v>196</v>
      </c>
      <c r="J11" s="43">
        <v>0</v>
      </c>
      <c r="K11" s="43">
        <v>2</v>
      </c>
      <c r="L11" s="43">
        <v>0</v>
      </c>
      <c r="M11" s="81">
        <v>0</v>
      </c>
      <c r="N11" s="81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f t="shared" si="2"/>
        <v>0</v>
      </c>
      <c r="AF11" s="35">
        <f t="shared" si="3"/>
        <v>0</v>
      </c>
      <c r="AG11" s="78"/>
      <c r="AH11" s="68"/>
      <c r="AI11" s="68"/>
      <c r="AJ11" s="77"/>
    </row>
    <row r="12" spans="1:36" ht="114.75">
      <c r="A12" s="63"/>
      <c r="B12" s="438"/>
      <c r="C12" s="438"/>
      <c r="D12" s="98"/>
      <c r="E12" s="98"/>
      <c r="F12" s="98"/>
      <c r="G12" s="98"/>
      <c r="H12" s="98" t="s">
        <v>124</v>
      </c>
      <c r="I12" s="98" t="s">
        <v>197</v>
      </c>
      <c r="J12" s="43">
        <v>0</v>
      </c>
      <c r="K12" s="43">
        <v>4</v>
      </c>
      <c r="L12" s="43">
        <v>1</v>
      </c>
      <c r="M12" s="81">
        <v>0</v>
      </c>
      <c r="N12" s="81">
        <v>1</v>
      </c>
      <c r="O12" s="35">
        <v>279069.7674418604</v>
      </c>
      <c r="P12" s="35">
        <v>169988.3720930232</v>
      </c>
      <c r="Q12" s="35">
        <v>41307647.162790686</v>
      </c>
      <c r="R12" s="35">
        <v>38970934.88372092</v>
      </c>
      <c r="S12" s="35">
        <v>2790697.674418604</v>
      </c>
      <c r="T12" s="35">
        <v>2790697.674418604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f t="shared" si="2"/>
        <v>44377414.60465115</v>
      </c>
      <c r="AF12" s="35">
        <f t="shared" si="3"/>
        <v>41931620.93023255</v>
      </c>
      <c r="AG12" s="78"/>
      <c r="AH12" s="68"/>
      <c r="AI12" s="68"/>
      <c r="AJ12" s="77"/>
    </row>
    <row r="13" spans="1:36" ht="129" customHeight="1">
      <c r="A13" s="63"/>
      <c r="B13" s="438"/>
      <c r="C13" s="438"/>
      <c r="D13" s="98"/>
      <c r="E13" s="98"/>
      <c r="F13" s="98"/>
      <c r="G13" s="98"/>
      <c r="H13" s="98" t="s">
        <v>125</v>
      </c>
      <c r="I13" s="98" t="s">
        <v>198</v>
      </c>
      <c r="J13" s="43">
        <v>0</v>
      </c>
      <c r="K13" s="43">
        <v>4</v>
      </c>
      <c r="L13" s="43">
        <v>1</v>
      </c>
      <c r="M13" s="81">
        <v>0</v>
      </c>
      <c r="N13" s="81">
        <v>1</v>
      </c>
      <c r="O13" s="35">
        <v>279069.7674418604</v>
      </c>
      <c r="P13" s="35">
        <v>169988.3720930232</v>
      </c>
      <c r="Q13" s="35">
        <v>41307647.162790686</v>
      </c>
      <c r="R13" s="35">
        <v>38970934.88372092</v>
      </c>
      <c r="S13" s="35">
        <v>2790697.674418604</v>
      </c>
      <c r="T13" s="35">
        <v>2790697.674418604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f t="shared" si="2"/>
        <v>44377414.60465115</v>
      </c>
      <c r="AF13" s="35">
        <f t="shared" si="3"/>
        <v>41931620.93023255</v>
      </c>
      <c r="AG13" s="78"/>
      <c r="AH13" s="68"/>
      <c r="AI13" s="68"/>
      <c r="AJ13" s="77"/>
    </row>
    <row r="14" spans="1:36" ht="102">
      <c r="A14" s="63"/>
      <c r="B14" s="438"/>
      <c r="C14" s="438"/>
      <c r="D14" s="98"/>
      <c r="E14" s="98"/>
      <c r="F14" s="98"/>
      <c r="G14" s="98"/>
      <c r="H14" s="98" t="s">
        <v>126</v>
      </c>
      <c r="I14" s="98" t="s">
        <v>199</v>
      </c>
      <c r="J14" s="43">
        <v>0</v>
      </c>
      <c r="K14" s="43">
        <v>4</v>
      </c>
      <c r="L14" s="43">
        <v>1</v>
      </c>
      <c r="M14" s="81">
        <v>0</v>
      </c>
      <c r="N14" s="81">
        <v>1</v>
      </c>
      <c r="O14" s="35">
        <v>279069.7674418604</v>
      </c>
      <c r="P14" s="35">
        <v>169988.3720930232</v>
      </c>
      <c r="Q14" s="35">
        <v>41307647.162790686</v>
      </c>
      <c r="R14" s="35">
        <v>38970934.88372092</v>
      </c>
      <c r="S14" s="35">
        <v>2790697.674418604</v>
      </c>
      <c r="T14" s="35">
        <v>2790697.674418604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f t="shared" si="2"/>
        <v>44377414.60465115</v>
      </c>
      <c r="AF14" s="35">
        <f t="shared" si="3"/>
        <v>41931620.93023255</v>
      </c>
      <c r="AG14" s="78"/>
      <c r="AH14" s="68"/>
      <c r="AI14" s="68"/>
      <c r="AJ14" s="77"/>
    </row>
    <row r="15" spans="1:36" ht="66.75" customHeight="1">
      <c r="A15" s="63"/>
      <c r="B15" s="438"/>
      <c r="C15" s="438"/>
      <c r="D15" s="98"/>
      <c r="E15" s="98"/>
      <c r="F15" s="98"/>
      <c r="G15" s="98"/>
      <c r="H15" s="98" t="s">
        <v>127</v>
      </c>
      <c r="I15" s="98" t="s">
        <v>200</v>
      </c>
      <c r="J15" s="43">
        <v>0</v>
      </c>
      <c r="K15" s="43">
        <v>4</v>
      </c>
      <c r="L15" s="43">
        <v>1</v>
      </c>
      <c r="M15" s="81">
        <v>0</v>
      </c>
      <c r="N15" s="81">
        <v>1</v>
      </c>
      <c r="O15" s="35">
        <v>279069.7674418604</v>
      </c>
      <c r="P15" s="35">
        <v>169988.3720930232</v>
      </c>
      <c r="Q15" s="35">
        <v>41307647.162790686</v>
      </c>
      <c r="R15" s="35">
        <v>38970934.88372092</v>
      </c>
      <c r="S15" s="35">
        <v>2790697.674418604</v>
      </c>
      <c r="T15" s="35">
        <v>2790697.674418604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f t="shared" si="2"/>
        <v>44377414.60465115</v>
      </c>
      <c r="AF15" s="35">
        <f t="shared" si="3"/>
        <v>41931620.93023255</v>
      </c>
      <c r="AG15" s="78"/>
      <c r="AH15" s="68"/>
      <c r="AI15" s="68"/>
      <c r="AJ15" s="77"/>
    </row>
    <row r="16" spans="1:36" ht="63.75">
      <c r="A16" s="63"/>
      <c r="B16" s="438"/>
      <c r="C16" s="438"/>
      <c r="D16" s="98"/>
      <c r="E16" s="98"/>
      <c r="F16" s="98"/>
      <c r="G16" s="98"/>
      <c r="H16" s="98" t="s">
        <v>128</v>
      </c>
      <c r="I16" s="98" t="s">
        <v>201</v>
      </c>
      <c r="J16" s="43">
        <v>0</v>
      </c>
      <c r="K16" s="43">
        <v>4</v>
      </c>
      <c r="L16" s="43">
        <v>1</v>
      </c>
      <c r="M16" s="81">
        <v>0</v>
      </c>
      <c r="N16" s="81">
        <v>1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f t="shared" si="2"/>
        <v>0</v>
      </c>
      <c r="AF16" s="35">
        <f t="shared" si="3"/>
        <v>0</v>
      </c>
      <c r="AG16" s="78"/>
      <c r="AH16" s="68"/>
      <c r="AI16" s="68"/>
      <c r="AJ16" s="77"/>
    </row>
    <row r="17" spans="1:36" ht="127.5">
      <c r="A17" s="63"/>
      <c r="B17" s="438"/>
      <c r="C17" s="438"/>
      <c r="D17" s="98"/>
      <c r="E17" s="98"/>
      <c r="F17" s="98"/>
      <c r="G17" s="98"/>
      <c r="H17" s="98" t="s">
        <v>129</v>
      </c>
      <c r="I17" s="98" t="s">
        <v>202</v>
      </c>
      <c r="J17" s="43">
        <v>0</v>
      </c>
      <c r="K17" s="43">
        <v>1</v>
      </c>
      <c r="L17" s="43">
        <v>0</v>
      </c>
      <c r="M17" s="81">
        <v>0</v>
      </c>
      <c r="N17" s="81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f t="shared" si="2"/>
        <v>0</v>
      </c>
      <c r="AF17" s="35">
        <f t="shared" si="3"/>
        <v>0</v>
      </c>
      <c r="AG17" s="78"/>
      <c r="AH17" s="68"/>
      <c r="AI17" s="68"/>
      <c r="AJ17" s="77"/>
    </row>
    <row r="18" spans="1:36" ht="138.75" customHeight="1">
      <c r="A18" s="63"/>
      <c r="B18" s="438"/>
      <c r="C18" s="438"/>
      <c r="D18" s="98"/>
      <c r="E18" s="98"/>
      <c r="F18" s="98"/>
      <c r="G18" s="98"/>
      <c r="H18" s="98" t="s">
        <v>129</v>
      </c>
      <c r="I18" s="98" t="s">
        <v>203</v>
      </c>
      <c r="J18" s="43">
        <v>0</v>
      </c>
      <c r="K18" s="43">
        <v>4</v>
      </c>
      <c r="L18" s="43">
        <v>1</v>
      </c>
      <c r="M18" s="81">
        <v>0</v>
      </c>
      <c r="N18" s="81">
        <v>1</v>
      </c>
      <c r="O18" s="35">
        <v>279069.7674418604</v>
      </c>
      <c r="P18" s="35">
        <v>169988.3720930232</v>
      </c>
      <c r="Q18" s="35">
        <v>41307647.162790686</v>
      </c>
      <c r="R18" s="35">
        <v>38970934.88372092</v>
      </c>
      <c r="S18" s="35">
        <v>2790697.674418604</v>
      </c>
      <c r="T18" s="35">
        <v>2790697.674418604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f t="shared" si="2"/>
        <v>44377414.60465115</v>
      </c>
      <c r="AF18" s="35">
        <f t="shared" si="3"/>
        <v>41931620.93023255</v>
      </c>
      <c r="AG18" s="78"/>
      <c r="AH18" s="68"/>
      <c r="AI18" s="68"/>
      <c r="AJ18" s="77"/>
    </row>
    <row r="19" spans="1:36" ht="61.5" customHeight="1">
      <c r="A19" s="63"/>
      <c r="B19" s="438"/>
      <c r="C19" s="438"/>
      <c r="D19" s="98"/>
      <c r="E19" s="98"/>
      <c r="F19" s="98"/>
      <c r="G19" s="98"/>
      <c r="H19" s="98" t="s">
        <v>207</v>
      </c>
      <c r="I19" s="98" t="s">
        <v>204</v>
      </c>
      <c r="J19" s="43">
        <v>0</v>
      </c>
      <c r="K19" s="43">
        <v>1</v>
      </c>
      <c r="L19" s="43">
        <v>0</v>
      </c>
      <c r="M19" s="81">
        <v>0</v>
      </c>
      <c r="N19" s="81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f t="shared" si="2"/>
        <v>0</v>
      </c>
      <c r="AF19" s="35">
        <f t="shared" si="3"/>
        <v>0</v>
      </c>
      <c r="AG19" s="78"/>
      <c r="AH19" s="68"/>
      <c r="AI19" s="68"/>
      <c r="AJ19" s="77"/>
    </row>
    <row r="20" spans="1:36" ht="36.75" customHeight="1">
      <c r="A20" s="63"/>
      <c r="B20" s="438"/>
      <c r="C20" s="438"/>
      <c r="D20" s="98"/>
      <c r="E20" s="98"/>
      <c r="F20" s="98"/>
      <c r="G20" s="98"/>
      <c r="H20" s="98" t="s">
        <v>130</v>
      </c>
      <c r="I20" s="98" t="s">
        <v>205</v>
      </c>
      <c r="J20" s="43">
        <v>0</v>
      </c>
      <c r="K20" s="43">
        <v>1</v>
      </c>
      <c r="L20" s="43">
        <v>0</v>
      </c>
      <c r="M20" s="81">
        <v>0</v>
      </c>
      <c r="N20" s="81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f t="shared" si="2"/>
        <v>0</v>
      </c>
      <c r="AF20" s="35">
        <f t="shared" si="3"/>
        <v>0</v>
      </c>
      <c r="AG20" s="78"/>
      <c r="AH20" s="68"/>
      <c r="AI20" s="68"/>
      <c r="AJ20" s="77"/>
    </row>
    <row r="21" spans="1:36" ht="76.5">
      <c r="A21" s="63"/>
      <c r="B21" s="438"/>
      <c r="C21" s="438"/>
      <c r="D21" s="98"/>
      <c r="E21" s="98"/>
      <c r="F21" s="98"/>
      <c r="G21" s="98"/>
      <c r="H21" s="98" t="s">
        <v>131</v>
      </c>
      <c r="I21" s="98" t="s">
        <v>206</v>
      </c>
      <c r="J21" s="43">
        <v>0</v>
      </c>
      <c r="K21" s="43">
        <v>1</v>
      </c>
      <c r="L21" s="43">
        <v>0</v>
      </c>
      <c r="M21" s="81">
        <v>0</v>
      </c>
      <c r="N21" s="81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f t="shared" si="2"/>
        <v>0</v>
      </c>
      <c r="AF21" s="35">
        <f t="shared" si="3"/>
        <v>0</v>
      </c>
      <c r="AG21" s="78"/>
      <c r="AH21" s="68"/>
      <c r="AI21" s="68"/>
      <c r="AJ21" s="77"/>
    </row>
    <row r="22" spans="1:36" ht="88.5" customHeight="1">
      <c r="A22" s="63"/>
      <c r="B22" s="438"/>
      <c r="C22" s="438"/>
      <c r="D22" s="98" t="s">
        <v>542</v>
      </c>
      <c r="E22" s="98"/>
      <c r="F22" s="98"/>
      <c r="G22" s="98"/>
      <c r="H22" s="98" t="s">
        <v>132</v>
      </c>
      <c r="I22" s="115" t="s">
        <v>204</v>
      </c>
      <c r="J22" s="43">
        <v>0</v>
      </c>
      <c r="K22" s="43">
        <v>4</v>
      </c>
      <c r="L22" s="43">
        <v>1</v>
      </c>
      <c r="M22" s="81">
        <v>0</v>
      </c>
      <c r="N22" s="81">
        <v>1</v>
      </c>
      <c r="O22" s="35">
        <v>279069.7674418604</v>
      </c>
      <c r="P22" s="35">
        <v>169988.3720930232</v>
      </c>
      <c r="Q22" s="35">
        <v>41307647.162790686</v>
      </c>
      <c r="R22" s="35">
        <v>38970934.88372092</v>
      </c>
      <c r="S22" s="35">
        <v>2790697.674418604</v>
      </c>
      <c r="T22" s="35">
        <v>2790697.674418604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f>+O22+Q22+S22+U22+W22+Y22+AA22+AC22</f>
        <v>44377414.60465115</v>
      </c>
      <c r="AF22" s="35">
        <f>+P22+R22+T22+V22+X22+Z22+AB22+AD22</f>
        <v>41931620.93023255</v>
      </c>
      <c r="AG22" s="78"/>
      <c r="AH22" s="68"/>
      <c r="AI22" s="68"/>
      <c r="AJ22" s="77"/>
    </row>
  </sheetData>
  <sheetProtection password="C7FF" sheet="1"/>
  <mergeCells count="33">
    <mergeCell ref="K5:K6"/>
    <mergeCell ref="L5:L6"/>
    <mergeCell ref="C7:H7"/>
    <mergeCell ref="B4:D4"/>
    <mergeCell ref="F4:N4"/>
    <mergeCell ref="O4:AF4"/>
    <mergeCell ref="B9:B22"/>
    <mergeCell ref="C9:C22"/>
    <mergeCell ref="U5:V5"/>
    <mergeCell ref="B5:B6"/>
    <mergeCell ref="C5:H6"/>
    <mergeCell ref="I5:I6"/>
    <mergeCell ref="J5:J6"/>
    <mergeCell ref="AC5:AD5"/>
    <mergeCell ref="AE5:AF5"/>
    <mergeCell ref="AG5:AG6"/>
    <mergeCell ref="Q5:R5"/>
    <mergeCell ref="S5:T5"/>
    <mergeCell ref="B1:AJ1"/>
    <mergeCell ref="B2:AJ2"/>
    <mergeCell ref="B3:H3"/>
    <mergeCell ref="I3:T3"/>
    <mergeCell ref="U3:AJ3"/>
    <mergeCell ref="M5:M6"/>
    <mergeCell ref="N5:N6"/>
    <mergeCell ref="O5:P5"/>
    <mergeCell ref="AG4:AJ4"/>
    <mergeCell ref="AH5:AH6"/>
    <mergeCell ref="AI5:AI6"/>
    <mergeCell ref="AJ5:AJ6"/>
    <mergeCell ref="W5:X5"/>
    <mergeCell ref="Y5:Z5"/>
    <mergeCell ref="AA5:AB5"/>
  </mergeCells>
  <printOptions/>
  <pageMargins left="0.7" right="0.7" top="0.75" bottom="0.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3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5"/>
  <cols>
    <col min="1" max="1" width="0.9921875" style="0" customWidth="1"/>
    <col min="2" max="2" width="16.57421875" style="0" customWidth="1"/>
    <col min="3" max="3" width="16.28125" style="0" customWidth="1"/>
    <col min="4" max="4" width="19.28125" style="0" customWidth="1"/>
    <col min="8" max="8" width="23.57421875" style="0" customWidth="1"/>
    <col min="9" max="9" width="16.28125" style="0" customWidth="1"/>
    <col min="10" max="10" width="14.7109375" style="0" customWidth="1"/>
    <col min="12" max="12" width="12.00390625" style="0" customWidth="1"/>
    <col min="15" max="32" width="5.28125" style="0" customWidth="1"/>
    <col min="33" max="36" width="7.00390625" style="0" customWidth="1"/>
  </cols>
  <sheetData>
    <row r="1" spans="2:36" s="1" customFormat="1" ht="15">
      <c r="B1" s="394" t="s">
        <v>66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6"/>
    </row>
    <row r="2" spans="2:36" s="1" customFormat="1" ht="15.75" thickBot="1">
      <c r="B2" s="397" t="s">
        <v>67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9"/>
    </row>
    <row r="3" spans="2:36" s="1" customFormat="1" ht="72" customHeight="1">
      <c r="B3" s="400" t="s">
        <v>35</v>
      </c>
      <c r="C3" s="401"/>
      <c r="D3" s="401"/>
      <c r="E3" s="401"/>
      <c r="F3" s="401"/>
      <c r="G3" s="401"/>
      <c r="H3" s="402"/>
      <c r="I3" s="403" t="s">
        <v>147</v>
      </c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5"/>
      <c r="U3" s="403" t="s">
        <v>332</v>
      </c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7"/>
    </row>
    <row r="4" spans="2:37" s="1" customFormat="1" ht="15.75" thickBot="1">
      <c r="B4" s="383" t="s">
        <v>176</v>
      </c>
      <c r="C4" s="384"/>
      <c r="D4" s="385"/>
      <c r="E4" s="36"/>
      <c r="F4" s="386" t="s">
        <v>109</v>
      </c>
      <c r="G4" s="386"/>
      <c r="H4" s="386"/>
      <c r="I4" s="386"/>
      <c r="J4" s="386"/>
      <c r="K4" s="386"/>
      <c r="L4" s="386"/>
      <c r="M4" s="386"/>
      <c r="N4" s="387"/>
      <c r="O4" s="388" t="s">
        <v>0</v>
      </c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90"/>
      <c r="AG4" s="391" t="s">
        <v>1</v>
      </c>
      <c r="AH4" s="392"/>
      <c r="AI4" s="392"/>
      <c r="AJ4" s="393"/>
      <c r="AK4" s="1" t="s">
        <v>34</v>
      </c>
    </row>
    <row r="5" spans="2:36" s="1" customFormat="1" ht="15">
      <c r="B5" s="408" t="s">
        <v>36</v>
      </c>
      <c r="C5" s="410" t="s">
        <v>2</v>
      </c>
      <c r="D5" s="411"/>
      <c r="E5" s="411"/>
      <c r="F5" s="411"/>
      <c r="G5" s="411"/>
      <c r="H5" s="411"/>
      <c r="I5" s="414" t="s">
        <v>3</v>
      </c>
      <c r="J5" s="416" t="s">
        <v>16</v>
      </c>
      <c r="K5" s="416" t="s">
        <v>4</v>
      </c>
      <c r="L5" s="418" t="s">
        <v>17</v>
      </c>
      <c r="M5" s="424" t="s">
        <v>18</v>
      </c>
      <c r="N5" s="426" t="s">
        <v>19</v>
      </c>
      <c r="O5" s="428" t="s">
        <v>30</v>
      </c>
      <c r="P5" s="429"/>
      <c r="Q5" s="420" t="s">
        <v>31</v>
      </c>
      <c r="R5" s="429"/>
      <c r="S5" s="420" t="s">
        <v>32</v>
      </c>
      <c r="T5" s="429"/>
      <c r="U5" s="420" t="s">
        <v>7</v>
      </c>
      <c r="V5" s="429"/>
      <c r="W5" s="420" t="s">
        <v>6</v>
      </c>
      <c r="X5" s="429"/>
      <c r="Y5" s="420" t="s">
        <v>33</v>
      </c>
      <c r="Z5" s="429"/>
      <c r="AA5" s="420" t="s">
        <v>5</v>
      </c>
      <c r="AB5" s="429"/>
      <c r="AC5" s="420" t="s">
        <v>8</v>
      </c>
      <c r="AD5" s="429"/>
      <c r="AE5" s="420" t="s">
        <v>9</v>
      </c>
      <c r="AF5" s="421"/>
      <c r="AG5" s="422" t="s">
        <v>10</v>
      </c>
      <c r="AH5" s="430" t="s">
        <v>11</v>
      </c>
      <c r="AI5" s="432" t="s">
        <v>12</v>
      </c>
      <c r="AJ5" s="434" t="s">
        <v>20</v>
      </c>
    </row>
    <row r="6" spans="2:36" s="1" customFormat="1" ht="18.75" thickBot="1">
      <c r="B6" s="409"/>
      <c r="C6" s="412"/>
      <c r="D6" s="413"/>
      <c r="E6" s="413"/>
      <c r="F6" s="413"/>
      <c r="G6" s="413"/>
      <c r="H6" s="413"/>
      <c r="I6" s="415"/>
      <c r="J6" s="417" t="s">
        <v>16</v>
      </c>
      <c r="K6" s="417"/>
      <c r="L6" s="419"/>
      <c r="M6" s="425"/>
      <c r="N6" s="427"/>
      <c r="O6" s="5" t="s">
        <v>21</v>
      </c>
      <c r="P6" s="27" t="s">
        <v>22</v>
      </c>
      <c r="Q6" s="6" t="s">
        <v>21</v>
      </c>
      <c r="R6" s="27" t="s">
        <v>22</v>
      </c>
      <c r="S6" s="6" t="s">
        <v>21</v>
      </c>
      <c r="T6" s="27" t="s">
        <v>22</v>
      </c>
      <c r="U6" s="6" t="s">
        <v>21</v>
      </c>
      <c r="V6" s="27" t="s">
        <v>22</v>
      </c>
      <c r="W6" s="6" t="s">
        <v>21</v>
      </c>
      <c r="X6" s="27" t="s">
        <v>22</v>
      </c>
      <c r="Y6" s="6" t="s">
        <v>21</v>
      </c>
      <c r="Z6" s="27" t="s">
        <v>22</v>
      </c>
      <c r="AA6" s="6" t="s">
        <v>21</v>
      </c>
      <c r="AB6" s="27" t="s">
        <v>23</v>
      </c>
      <c r="AC6" s="6" t="s">
        <v>21</v>
      </c>
      <c r="AD6" s="27" t="s">
        <v>23</v>
      </c>
      <c r="AE6" s="6" t="s">
        <v>21</v>
      </c>
      <c r="AF6" s="28" t="s">
        <v>23</v>
      </c>
      <c r="AG6" s="423"/>
      <c r="AH6" s="431"/>
      <c r="AI6" s="433"/>
      <c r="AJ6" s="435"/>
    </row>
    <row r="7" spans="2:36" s="1" customFormat="1" ht="45.75" thickBot="1">
      <c r="B7" s="50" t="s">
        <v>149</v>
      </c>
      <c r="C7" s="436" t="s">
        <v>134</v>
      </c>
      <c r="D7" s="437"/>
      <c r="E7" s="437"/>
      <c r="F7" s="437"/>
      <c r="G7" s="437"/>
      <c r="H7" s="437"/>
      <c r="I7" s="29" t="s">
        <v>178</v>
      </c>
      <c r="J7" s="7" t="s">
        <v>179</v>
      </c>
      <c r="K7" s="105">
        <v>1</v>
      </c>
      <c r="L7" s="105">
        <v>1</v>
      </c>
      <c r="M7" s="105">
        <v>1</v>
      </c>
      <c r="N7" s="105">
        <v>1</v>
      </c>
      <c r="O7" s="10">
        <f aca="true" t="shared" si="0" ref="O7:AD7">+O8</f>
        <v>40980623</v>
      </c>
      <c r="P7" s="10">
        <f t="shared" si="0"/>
        <v>40980623</v>
      </c>
      <c r="Q7" s="10">
        <f t="shared" si="0"/>
        <v>0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10">
        <f t="shared" si="0"/>
        <v>0</v>
      </c>
      <c r="X7" s="10">
        <f t="shared" si="0"/>
        <v>0</v>
      </c>
      <c r="Y7" s="10">
        <f t="shared" si="0"/>
        <v>0</v>
      </c>
      <c r="Z7" s="10">
        <f t="shared" si="0"/>
        <v>0</v>
      </c>
      <c r="AA7" s="10">
        <f t="shared" si="0"/>
        <v>0</v>
      </c>
      <c r="AB7" s="10">
        <f t="shared" si="0"/>
        <v>0</v>
      </c>
      <c r="AC7" s="10">
        <f t="shared" si="0"/>
        <v>0</v>
      </c>
      <c r="AD7" s="10">
        <f t="shared" si="0"/>
        <v>0</v>
      </c>
      <c r="AE7" s="10">
        <f>+AE8</f>
        <v>40980623</v>
      </c>
      <c r="AF7" s="11">
        <f>+AF8</f>
        <v>40980623</v>
      </c>
      <c r="AG7" s="12"/>
      <c r="AH7" s="13"/>
      <c r="AI7" s="13"/>
      <c r="AJ7" s="14"/>
    </row>
    <row r="8" spans="2:36" s="1" customFormat="1" ht="96" customHeight="1">
      <c r="B8" s="15" t="s">
        <v>13</v>
      </c>
      <c r="C8" s="16" t="s">
        <v>28</v>
      </c>
      <c r="D8" s="16" t="s">
        <v>14</v>
      </c>
      <c r="E8" s="16" t="s">
        <v>24</v>
      </c>
      <c r="F8" s="16" t="s">
        <v>25</v>
      </c>
      <c r="G8" s="16" t="s">
        <v>26</v>
      </c>
      <c r="H8" s="31" t="s">
        <v>15</v>
      </c>
      <c r="I8" s="40" t="s">
        <v>29</v>
      </c>
      <c r="J8" s="21" t="s">
        <v>16</v>
      </c>
      <c r="K8" s="21" t="s">
        <v>4</v>
      </c>
      <c r="L8" s="21" t="s">
        <v>110</v>
      </c>
      <c r="M8" s="21" t="s">
        <v>18</v>
      </c>
      <c r="N8" s="32" t="s">
        <v>19</v>
      </c>
      <c r="O8" s="41">
        <f>SUM(O9:O13)</f>
        <v>40980623</v>
      </c>
      <c r="P8" s="96">
        <f aca="true" t="shared" si="1" ref="P8:AD8">SUM(P9:P13)</f>
        <v>40980623</v>
      </c>
      <c r="Q8" s="41">
        <f t="shared" si="1"/>
        <v>0</v>
      </c>
      <c r="R8" s="96">
        <f t="shared" si="1"/>
        <v>0</v>
      </c>
      <c r="S8" s="41">
        <f t="shared" si="1"/>
        <v>0</v>
      </c>
      <c r="T8" s="96">
        <f t="shared" si="1"/>
        <v>0</v>
      </c>
      <c r="U8" s="41">
        <f t="shared" si="1"/>
        <v>0</v>
      </c>
      <c r="V8" s="96">
        <f t="shared" si="1"/>
        <v>0</v>
      </c>
      <c r="W8" s="41">
        <f t="shared" si="1"/>
        <v>0</v>
      </c>
      <c r="X8" s="96">
        <f t="shared" si="1"/>
        <v>0</v>
      </c>
      <c r="Y8" s="41">
        <f t="shared" si="1"/>
        <v>0</v>
      </c>
      <c r="Z8" s="96">
        <f t="shared" si="1"/>
        <v>0</v>
      </c>
      <c r="AA8" s="41">
        <f t="shared" si="1"/>
        <v>0</v>
      </c>
      <c r="AB8" s="96">
        <f t="shared" si="1"/>
        <v>0</v>
      </c>
      <c r="AC8" s="41">
        <f t="shared" si="1"/>
        <v>0</v>
      </c>
      <c r="AD8" s="96">
        <f t="shared" si="1"/>
        <v>0</v>
      </c>
      <c r="AE8" s="41">
        <f aca="true" t="shared" si="2" ref="AE8:AF13">+O8+Q8+S8+U8+W8+Y8+AA8+AC8</f>
        <v>40980623</v>
      </c>
      <c r="AF8" s="96">
        <f t="shared" si="2"/>
        <v>40980623</v>
      </c>
      <c r="AG8" s="17"/>
      <c r="AH8" s="18"/>
      <c r="AI8" s="18"/>
      <c r="AJ8" s="19"/>
    </row>
    <row r="9" spans="2:36" s="1" customFormat="1" ht="108.75" customHeight="1">
      <c r="B9" s="438" t="s">
        <v>177</v>
      </c>
      <c r="C9" s="438" t="s">
        <v>116</v>
      </c>
      <c r="D9" s="98" t="s">
        <v>172</v>
      </c>
      <c r="E9" s="98" t="s">
        <v>183</v>
      </c>
      <c r="F9" s="45">
        <v>0</v>
      </c>
      <c r="G9" s="20">
        <v>0</v>
      </c>
      <c r="H9" s="98" t="s">
        <v>104</v>
      </c>
      <c r="I9" s="43" t="s">
        <v>111</v>
      </c>
      <c r="J9" s="43">
        <v>0</v>
      </c>
      <c r="K9" s="43">
        <v>4</v>
      </c>
      <c r="L9" s="101">
        <v>0</v>
      </c>
      <c r="M9" s="101">
        <v>0</v>
      </c>
      <c r="N9" s="101">
        <v>0</v>
      </c>
      <c r="O9" s="73">
        <v>0</v>
      </c>
      <c r="P9" s="71"/>
      <c r="Q9" s="72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5">
        <f t="shared" si="2"/>
        <v>0</v>
      </c>
      <c r="AF9" s="35">
        <f t="shared" si="2"/>
        <v>0</v>
      </c>
      <c r="AG9" s="78"/>
      <c r="AH9" s="68"/>
      <c r="AI9" s="68"/>
      <c r="AJ9" s="77"/>
    </row>
    <row r="10" spans="2:36" s="1" customFormat="1" ht="134.25" customHeight="1">
      <c r="B10" s="438"/>
      <c r="C10" s="438"/>
      <c r="D10" s="98" t="s">
        <v>172</v>
      </c>
      <c r="E10" s="98" t="s">
        <v>184</v>
      </c>
      <c r="F10" s="45">
        <v>0</v>
      </c>
      <c r="G10" s="20">
        <v>0</v>
      </c>
      <c r="H10" s="98" t="s">
        <v>180</v>
      </c>
      <c r="I10" s="43" t="s">
        <v>112</v>
      </c>
      <c r="J10" s="43">
        <v>0</v>
      </c>
      <c r="K10" s="43">
        <v>1</v>
      </c>
      <c r="L10" s="101">
        <v>0</v>
      </c>
      <c r="M10" s="101">
        <v>0</v>
      </c>
      <c r="N10" s="101">
        <v>0</v>
      </c>
      <c r="O10" s="73">
        <v>0</v>
      </c>
      <c r="P10" s="71"/>
      <c r="Q10" s="72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5">
        <f t="shared" si="2"/>
        <v>0</v>
      </c>
      <c r="AF10" s="35">
        <f t="shared" si="2"/>
        <v>0</v>
      </c>
      <c r="AG10" s="78"/>
      <c r="AH10" s="68"/>
      <c r="AI10" s="68"/>
      <c r="AJ10" s="77"/>
    </row>
    <row r="11" spans="2:36" s="1" customFormat="1" ht="57.75" customHeight="1">
      <c r="B11" s="438"/>
      <c r="C11" s="438"/>
      <c r="D11" s="98" t="s">
        <v>182</v>
      </c>
      <c r="E11" s="98" t="s">
        <v>185</v>
      </c>
      <c r="F11" s="45">
        <v>0</v>
      </c>
      <c r="G11" s="20">
        <v>1</v>
      </c>
      <c r="H11" s="98" t="s">
        <v>105</v>
      </c>
      <c r="I11" s="43" t="s">
        <v>113</v>
      </c>
      <c r="J11" s="43">
        <v>1</v>
      </c>
      <c r="K11" s="43">
        <v>4</v>
      </c>
      <c r="L11" s="101">
        <v>1</v>
      </c>
      <c r="M11" s="101">
        <v>0</v>
      </c>
      <c r="N11" s="101">
        <v>1</v>
      </c>
      <c r="O11" s="73">
        <v>0</v>
      </c>
      <c r="P11" s="71"/>
      <c r="Q11" s="72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5">
        <f t="shared" si="2"/>
        <v>0</v>
      </c>
      <c r="AF11" s="35">
        <f t="shared" si="2"/>
        <v>0</v>
      </c>
      <c r="AG11" s="78"/>
      <c r="AH11" s="68"/>
      <c r="AI11" s="68"/>
      <c r="AJ11" s="77"/>
    </row>
    <row r="12" spans="2:36" s="1" customFormat="1" ht="48.75" customHeight="1">
      <c r="B12" s="438"/>
      <c r="C12" s="438"/>
      <c r="D12" s="98" t="s">
        <v>172</v>
      </c>
      <c r="E12" s="98" t="s">
        <v>186</v>
      </c>
      <c r="F12" s="45">
        <v>0</v>
      </c>
      <c r="G12" s="20">
        <v>0</v>
      </c>
      <c r="H12" s="98" t="s">
        <v>106</v>
      </c>
      <c r="I12" s="43" t="s">
        <v>114</v>
      </c>
      <c r="J12" s="43">
        <v>2</v>
      </c>
      <c r="K12" s="43">
        <v>2</v>
      </c>
      <c r="L12" s="101">
        <v>0</v>
      </c>
      <c r="M12" s="101">
        <v>0</v>
      </c>
      <c r="N12" s="101">
        <v>0</v>
      </c>
      <c r="O12" s="73">
        <v>0</v>
      </c>
      <c r="P12" s="71"/>
      <c r="Q12" s="72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5">
        <f t="shared" si="2"/>
        <v>0</v>
      </c>
      <c r="AF12" s="35">
        <f t="shared" si="2"/>
        <v>0</v>
      </c>
      <c r="AG12" s="78"/>
      <c r="AH12" s="68"/>
      <c r="AI12" s="68"/>
      <c r="AJ12" s="77"/>
    </row>
    <row r="13" spans="1:36" s="1" customFormat="1" ht="161.25" customHeight="1">
      <c r="A13" s="63"/>
      <c r="B13" s="438"/>
      <c r="C13" s="438"/>
      <c r="D13" s="98" t="s">
        <v>181</v>
      </c>
      <c r="E13" s="98" t="s">
        <v>187</v>
      </c>
      <c r="F13" s="45">
        <v>0</v>
      </c>
      <c r="G13" s="20">
        <v>1</v>
      </c>
      <c r="H13" s="98" t="s">
        <v>107</v>
      </c>
      <c r="I13" s="43" t="s">
        <v>115</v>
      </c>
      <c r="J13" s="43">
        <v>1</v>
      </c>
      <c r="K13" s="43">
        <v>4</v>
      </c>
      <c r="L13" s="101">
        <v>1</v>
      </c>
      <c r="M13" s="101"/>
      <c r="N13" s="101"/>
      <c r="O13" s="71">
        <v>40980623</v>
      </c>
      <c r="P13" s="71">
        <f>+O13</f>
        <v>40980623</v>
      </c>
      <c r="Q13" s="72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5">
        <f t="shared" si="2"/>
        <v>40980623</v>
      </c>
      <c r="AF13" s="35">
        <f t="shared" si="2"/>
        <v>40980623</v>
      </c>
      <c r="AG13" s="78"/>
      <c r="AH13" s="68"/>
      <c r="AI13" s="68"/>
      <c r="AJ13" s="77"/>
    </row>
  </sheetData>
  <sheetProtection password="C7FF" sheet="1"/>
  <mergeCells count="33">
    <mergeCell ref="B9:B13"/>
    <mergeCell ref="C9:C13"/>
    <mergeCell ref="AH5:AH6"/>
    <mergeCell ref="AI5:AI6"/>
    <mergeCell ref="AJ5:AJ6"/>
    <mergeCell ref="C7:H7"/>
    <mergeCell ref="W5:X5"/>
    <mergeCell ref="Y5:Z5"/>
    <mergeCell ref="AA5:AB5"/>
    <mergeCell ref="AC5:AD5"/>
    <mergeCell ref="AE5:AF5"/>
    <mergeCell ref="AG5:AG6"/>
    <mergeCell ref="M5:M6"/>
    <mergeCell ref="N5:N6"/>
    <mergeCell ref="O5:P5"/>
    <mergeCell ref="Q5:R5"/>
    <mergeCell ref="S5:T5"/>
    <mergeCell ref="U5:V5"/>
    <mergeCell ref="B5:B6"/>
    <mergeCell ref="C5:H6"/>
    <mergeCell ref="I5:I6"/>
    <mergeCell ref="J5:J6"/>
    <mergeCell ref="K5:K6"/>
    <mergeCell ref="L5:L6"/>
    <mergeCell ref="B4:D4"/>
    <mergeCell ref="F4:N4"/>
    <mergeCell ref="O4:AF4"/>
    <mergeCell ref="AG4:AJ4"/>
    <mergeCell ref="B1:AJ1"/>
    <mergeCell ref="B2:AJ2"/>
    <mergeCell ref="B3:H3"/>
    <mergeCell ref="I3:T3"/>
    <mergeCell ref="U3:AJ3"/>
  </mergeCells>
  <printOptions/>
  <pageMargins left="0.7" right="0.7" top="0.75" bottom="0.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AK31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5"/>
  <cols>
    <col min="1" max="1" width="0.9921875" style="1" customWidth="1"/>
    <col min="2" max="2" width="15.8515625" style="24" customWidth="1"/>
    <col min="3" max="3" width="12.8515625" style="24" customWidth="1"/>
    <col min="4" max="4" width="27.7109375" style="1" customWidth="1"/>
    <col min="5" max="5" width="10.00390625" style="1" customWidth="1"/>
    <col min="6" max="7" width="11.421875" style="1" customWidth="1"/>
    <col min="8" max="8" width="33.57421875" style="25" customWidth="1"/>
    <col min="9" max="9" width="15.7109375" style="25" customWidth="1"/>
    <col min="10" max="10" width="10.00390625" style="25" customWidth="1"/>
    <col min="11" max="12" width="5.7109375" style="1" customWidth="1"/>
    <col min="13" max="13" width="6.57421875" style="1" customWidth="1"/>
    <col min="14" max="14" width="6.140625" style="1" customWidth="1"/>
    <col min="15" max="15" width="6.28125" style="1" customWidth="1"/>
    <col min="16" max="32" width="5.00390625" style="1" customWidth="1"/>
    <col min="33" max="33" width="5.140625" style="26" customWidth="1"/>
    <col min="34" max="34" width="5.421875" style="1" customWidth="1"/>
    <col min="35" max="35" width="4.8515625" style="1" customWidth="1"/>
    <col min="36" max="36" width="7.140625" style="1" customWidth="1"/>
    <col min="37" max="16384" width="11.421875" style="1" customWidth="1"/>
  </cols>
  <sheetData>
    <row r="1" spans="2:36" ht="15.75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15">
      <c r="B2" s="394" t="s">
        <v>66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6"/>
    </row>
    <row r="3" spans="2:36" ht="15.75" thickBot="1">
      <c r="B3" s="397" t="s">
        <v>67</v>
      </c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9"/>
    </row>
    <row r="4" spans="2:36" ht="84" customHeight="1">
      <c r="B4" s="400" t="s">
        <v>35</v>
      </c>
      <c r="C4" s="401"/>
      <c r="D4" s="401"/>
      <c r="E4" s="401"/>
      <c r="F4" s="401"/>
      <c r="G4" s="401"/>
      <c r="H4" s="402"/>
      <c r="I4" s="403" t="s">
        <v>147</v>
      </c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5"/>
      <c r="U4" s="403" t="s">
        <v>332</v>
      </c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7"/>
    </row>
    <row r="5" spans="2:37" ht="39" customHeight="1" thickBot="1">
      <c r="B5" s="383" t="s">
        <v>167</v>
      </c>
      <c r="C5" s="384"/>
      <c r="D5" s="385"/>
      <c r="E5" s="36"/>
      <c r="F5" s="386" t="s">
        <v>169</v>
      </c>
      <c r="G5" s="386"/>
      <c r="H5" s="386"/>
      <c r="I5" s="386"/>
      <c r="J5" s="386"/>
      <c r="K5" s="386"/>
      <c r="L5" s="386"/>
      <c r="M5" s="386"/>
      <c r="N5" s="387"/>
      <c r="O5" s="388" t="s">
        <v>0</v>
      </c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90"/>
      <c r="AG5" s="391" t="s">
        <v>1</v>
      </c>
      <c r="AH5" s="392"/>
      <c r="AI5" s="392"/>
      <c r="AJ5" s="393"/>
      <c r="AK5" s="1" t="s">
        <v>34</v>
      </c>
    </row>
    <row r="6" spans="2:36" ht="16.5" customHeight="1">
      <c r="B6" s="408" t="s">
        <v>36</v>
      </c>
      <c r="C6" s="410" t="s">
        <v>2</v>
      </c>
      <c r="D6" s="411"/>
      <c r="E6" s="411"/>
      <c r="F6" s="411"/>
      <c r="G6" s="411"/>
      <c r="H6" s="411"/>
      <c r="I6" s="414" t="s">
        <v>3</v>
      </c>
      <c r="J6" s="416" t="s">
        <v>16</v>
      </c>
      <c r="K6" s="416" t="s">
        <v>4</v>
      </c>
      <c r="L6" s="418" t="s">
        <v>110</v>
      </c>
      <c r="M6" s="424" t="s">
        <v>18</v>
      </c>
      <c r="N6" s="426" t="s">
        <v>19</v>
      </c>
      <c r="O6" s="428" t="s">
        <v>30</v>
      </c>
      <c r="P6" s="429"/>
      <c r="Q6" s="420" t="s">
        <v>31</v>
      </c>
      <c r="R6" s="429"/>
      <c r="S6" s="420" t="s">
        <v>32</v>
      </c>
      <c r="T6" s="429"/>
      <c r="U6" s="420" t="s">
        <v>7</v>
      </c>
      <c r="V6" s="429"/>
      <c r="W6" s="420" t="s">
        <v>6</v>
      </c>
      <c r="X6" s="429"/>
      <c r="Y6" s="420" t="s">
        <v>33</v>
      </c>
      <c r="Z6" s="429"/>
      <c r="AA6" s="420" t="s">
        <v>5</v>
      </c>
      <c r="AB6" s="429"/>
      <c r="AC6" s="420" t="s">
        <v>8</v>
      </c>
      <c r="AD6" s="429"/>
      <c r="AE6" s="420" t="s">
        <v>9</v>
      </c>
      <c r="AF6" s="421"/>
      <c r="AG6" s="422" t="s">
        <v>10</v>
      </c>
      <c r="AH6" s="430" t="s">
        <v>11</v>
      </c>
      <c r="AI6" s="432" t="s">
        <v>12</v>
      </c>
      <c r="AJ6" s="434" t="s">
        <v>20</v>
      </c>
    </row>
    <row r="7" spans="2:36" ht="76.5" customHeight="1" thickBot="1">
      <c r="B7" s="409"/>
      <c r="C7" s="412"/>
      <c r="D7" s="413"/>
      <c r="E7" s="413"/>
      <c r="F7" s="413"/>
      <c r="G7" s="413"/>
      <c r="H7" s="413"/>
      <c r="I7" s="415"/>
      <c r="J7" s="417" t="s">
        <v>16</v>
      </c>
      <c r="K7" s="417"/>
      <c r="L7" s="419"/>
      <c r="M7" s="425"/>
      <c r="N7" s="427"/>
      <c r="O7" s="5" t="s">
        <v>21</v>
      </c>
      <c r="P7" s="27" t="s">
        <v>22</v>
      </c>
      <c r="Q7" s="6" t="s">
        <v>21</v>
      </c>
      <c r="R7" s="27" t="s">
        <v>22</v>
      </c>
      <c r="S7" s="6" t="s">
        <v>21</v>
      </c>
      <c r="T7" s="27" t="s">
        <v>22</v>
      </c>
      <c r="U7" s="6" t="s">
        <v>21</v>
      </c>
      <c r="V7" s="27" t="s">
        <v>22</v>
      </c>
      <c r="W7" s="6" t="s">
        <v>21</v>
      </c>
      <c r="X7" s="27" t="s">
        <v>22</v>
      </c>
      <c r="Y7" s="6" t="s">
        <v>21</v>
      </c>
      <c r="Z7" s="27" t="s">
        <v>22</v>
      </c>
      <c r="AA7" s="6" t="s">
        <v>21</v>
      </c>
      <c r="AB7" s="27" t="s">
        <v>23</v>
      </c>
      <c r="AC7" s="6" t="s">
        <v>21</v>
      </c>
      <c r="AD7" s="27" t="s">
        <v>23</v>
      </c>
      <c r="AE7" s="6" t="s">
        <v>21</v>
      </c>
      <c r="AF7" s="28" t="s">
        <v>23</v>
      </c>
      <c r="AG7" s="423"/>
      <c r="AH7" s="431"/>
      <c r="AI7" s="433"/>
      <c r="AJ7" s="435"/>
    </row>
    <row r="8" spans="2:36" ht="78" customHeight="1" thickBot="1">
      <c r="B8" s="50" t="s">
        <v>149</v>
      </c>
      <c r="C8" s="436" t="s">
        <v>170</v>
      </c>
      <c r="D8" s="437"/>
      <c r="E8" s="437"/>
      <c r="F8" s="437"/>
      <c r="G8" s="437"/>
      <c r="H8" s="437"/>
      <c r="I8" s="29" t="s">
        <v>171</v>
      </c>
      <c r="J8" s="7" t="s">
        <v>108</v>
      </c>
      <c r="K8" s="8">
        <f>3514*0.8</f>
        <v>2811.2000000000003</v>
      </c>
      <c r="L8" s="8">
        <v>2108</v>
      </c>
      <c r="M8" s="9">
        <f>2108/2</f>
        <v>1054</v>
      </c>
      <c r="N8" s="30">
        <v>1054</v>
      </c>
      <c r="O8" s="10">
        <f>+O9</f>
        <v>0</v>
      </c>
      <c r="P8" s="10">
        <f>+P9</f>
        <v>0</v>
      </c>
      <c r="Q8" s="10">
        <f>+Q9</f>
        <v>66050000</v>
      </c>
      <c r="R8" s="10">
        <f aca="true" t="shared" si="0" ref="R8:AF8">+R9</f>
        <v>66050000</v>
      </c>
      <c r="S8" s="10">
        <f t="shared" si="0"/>
        <v>20000000</v>
      </c>
      <c r="T8" s="10">
        <f t="shared" si="0"/>
        <v>11310000</v>
      </c>
      <c r="U8" s="10">
        <f t="shared" si="0"/>
        <v>0</v>
      </c>
      <c r="V8" s="10">
        <f t="shared" si="0"/>
        <v>0</v>
      </c>
      <c r="W8" s="10">
        <f t="shared" si="0"/>
        <v>0</v>
      </c>
      <c r="X8" s="10">
        <f t="shared" si="0"/>
        <v>0</v>
      </c>
      <c r="Y8" s="10">
        <f t="shared" si="0"/>
        <v>0</v>
      </c>
      <c r="Z8" s="10">
        <f t="shared" si="0"/>
        <v>0</v>
      </c>
      <c r="AA8" s="10">
        <f t="shared" si="0"/>
        <v>0</v>
      </c>
      <c r="AB8" s="10">
        <f t="shared" si="0"/>
        <v>0</v>
      </c>
      <c r="AC8" s="10">
        <f t="shared" si="0"/>
        <v>400000</v>
      </c>
      <c r="AD8" s="10">
        <f t="shared" si="0"/>
        <v>0</v>
      </c>
      <c r="AE8" s="51">
        <f t="shared" si="0"/>
        <v>86450000</v>
      </c>
      <c r="AF8" s="51">
        <f t="shared" si="0"/>
        <v>77360000</v>
      </c>
      <c r="AG8" s="12"/>
      <c r="AH8" s="13"/>
      <c r="AI8" s="13"/>
      <c r="AJ8" s="14"/>
    </row>
    <row r="9" spans="2:37" ht="94.5" customHeight="1">
      <c r="B9" s="15" t="s">
        <v>13</v>
      </c>
      <c r="C9" s="16" t="s">
        <v>28</v>
      </c>
      <c r="D9" s="16" t="s">
        <v>14</v>
      </c>
      <c r="E9" s="16" t="s">
        <v>27</v>
      </c>
      <c r="F9" s="16" t="s">
        <v>25</v>
      </c>
      <c r="G9" s="16" t="s">
        <v>26</v>
      </c>
      <c r="H9" s="31" t="s">
        <v>69</v>
      </c>
      <c r="I9" s="40" t="s">
        <v>29</v>
      </c>
      <c r="J9" s="87" t="s">
        <v>16</v>
      </c>
      <c r="K9" s="87" t="s">
        <v>4</v>
      </c>
      <c r="L9" s="87" t="s">
        <v>110</v>
      </c>
      <c r="M9" s="87" t="s">
        <v>18</v>
      </c>
      <c r="N9" s="87" t="s">
        <v>19</v>
      </c>
      <c r="O9" s="41">
        <f>SUM(O10:O27)</f>
        <v>0</v>
      </c>
      <c r="P9" s="96">
        <f>SUM(P10:P27)</f>
        <v>0</v>
      </c>
      <c r="Q9" s="41">
        <f>SUM(Q10:Q27)</f>
        <v>66050000</v>
      </c>
      <c r="R9" s="96">
        <f>SUM(R10:R27)</f>
        <v>66050000</v>
      </c>
      <c r="S9" s="41">
        <f aca="true" t="shared" si="1" ref="S9:AD9">SUM(S10:S27)</f>
        <v>20000000</v>
      </c>
      <c r="T9" s="96">
        <f t="shared" si="1"/>
        <v>11310000</v>
      </c>
      <c r="U9" s="41">
        <f t="shared" si="1"/>
        <v>0</v>
      </c>
      <c r="V9" s="96">
        <f t="shared" si="1"/>
        <v>0</v>
      </c>
      <c r="W9" s="41">
        <f t="shared" si="1"/>
        <v>0</v>
      </c>
      <c r="X9" s="96">
        <f t="shared" si="1"/>
        <v>0</v>
      </c>
      <c r="Y9" s="41">
        <f t="shared" si="1"/>
        <v>0</v>
      </c>
      <c r="Z9" s="96">
        <f t="shared" si="1"/>
        <v>0</v>
      </c>
      <c r="AA9" s="41">
        <f t="shared" si="1"/>
        <v>0</v>
      </c>
      <c r="AB9" s="96">
        <f t="shared" si="1"/>
        <v>0</v>
      </c>
      <c r="AC9" s="41">
        <f t="shared" si="1"/>
        <v>400000</v>
      </c>
      <c r="AD9" s="96">
        <f t="shared" si="1"/>
        <v>0</v>
      </c>
      <c r="AE9" s="33">
        <f>+O9+Q9+S9+U9+W9+Y9+AA9+AC9</f>
        <v>86450000</v>
      </c>
      <c r="AF9" s="33">
        <f>+P9+R9+T9+V9+X9+Z9+AB9+AD9</f>
        <v>77360000</v>
      </c>
      <c r="AG9" s="17"/>
      <c r="AH9" s="18"/>
      <c r="AI9" s="18"/>
      <c r="AJ9" s="19"/>
      <c r="AK9" s="23"/>
    </row>
    <row r="10" spans="2:36" ht="39.75" customHeight="1">
      <c r="B10" s="438" t="s">
        <v>168</v>
      </c>
      <c r="C10" s="438" t="s">
        <v>68</v>
      </c>
      <c r="D10" s="42" t="s">
        <v>71</v>
      </c>
      <c r="E10" s="22">
        <v>1</v>
      </c>
      <c r="F10" s="22"/>
      <c r="G10" s="22">
        <v>1</v>
      </c>
      <c r="H10" s="465" t="s">
        <v>70</v>
      </c>
      <c r="I10" s="465" t="s">
        <v>90</v>
      </c>
      <c r="J10" s="456">
        <v>1</v>
      </c>
      <c r="K10" s="456">
        <v>1</v>
      </c>
      <c r="L10" s="458">
        <v>1</v>
      </c>
      <c r="M10" s="456">
        <v>0</v>
      </c>
      <c r="N10" s="458">
        <f>+L10</f>
        <v>1</v>
      </c>
      <c r="O10" s="456">
        <v>0</v>
      </c>
      <c r="P10" s="456">
        <f>+O10</f>
        <v>0</v>
      </c>
      <c r="Q10" s="456">
        <v>0</v>
      </c>
      <c r="R10" s="456">
        <v>0</v>
      </c>
      <c r="S10" s="442">
        <v>20000000</v>
      </c>
      <c r="T10" s="442">
        <v>11310000</v>
      </c>
      <c r="U10" s="456">
        <v>0</v>
      </c>
      <c r="V10" s="456">
        <v>0</v>
      </c>
      <c r="W10" s="456">
        <v>0</v>
      </c>
      <c r="X10" s="456">
        <v>0</v>
      </c>
      <c r="Y10" s="456">
        <v>0</v>
      </c>
      <c r="Z10" s="456">
        <v>0</v>
      </c>
      <c r="AA10" s="456">
        <v>0</v>
      </c>
      <c r="AB10" s="456">
        <v>0</v>
      </c>
      <c r="AC10" s="456">
        <v>0</v>
      </c>
      <c r="AD10" s="456">
        <v>0</v>
      </c>
      <c r="AE10" s="442">
        <f aca="true" t="shared" si="2" ref="AE10:AE27">+O10+Q10+S10+U10+W10+Y10+AA10+AC10</f>
        <v>20000000</v>
      </c>
      <c r="AF10" s="442">
        <f aca="true" t="shared" si="3" ref="AF10:AF27">+P10+R10+T10+V10+X10+Z10+AB10+AD10</f>
        <v>11310000</v>
      </c>
      <c r="AG10" s="462"/>
      <c r="AH10" s="461"/>
      <c r="AI10" s="463"/>
      <c r="AJ10" s="464"/>
    </row>
    <row r="11" spans="2:37" ht="74.25" customHeight="1">
      <c r="B11" s="438"/>
      <c r="C11" s="438"/>
      <c r="D11" s="42" t="s">
        <v>72</v>
      </c>
      <c r="E11" s="22">
        <v>1</v>
      </c>
      <c r="F11" s="22"/>
      <c r="G11" s="22">
        <v>1</v>
      </c>
      <c r="H11" s="465"/>
      <c r="I11" s="465"/>
      <c r="J11" s="457"/>
      <c r="K11" s="457"/>
      <c r="L11" s="459"/>
      <c r="M11" s="457"/>
      <c r="N11" s="459"/>
      <c r="O11" s="457"/>
      <c r="P11" s="457"/>
      <c r="Q11" s="457">
        <v>0</v>
      </c>
      <c r="R11" s="457">
        <v>0</v>
      </c>
      <c r="S11" s="444"/>
      <c r="T11" s="444"/>
      <c r="U11" s="457">
        <v>0</v>
      </c>
      <c r="V11" s="457">
        <v>0</v>
      </c>
      <c r="W11" s="457">
        <v>0</v>
      </c>
      <c r="X11" s="457">
        <v>0</v>
      </c>
      <c r="Y11" s="457">
        <v>0</v>
      </c>
      <c r="Z11" s="457">
        <v>0</v>
      </c>
      <c r="AA11" s="457">
        <v>0</v>
      </c>
      <c r="AB11" s="457">
        <v>0</v>
      </c>
      <c r="AC11" s="457">
        <v>0</v>
      </c>
      <c r="AD11" s="457">
        <v>0</v>
      </c>
      <c r="AE11" s="444">
        <f t="shared" si="2"/>
        <v>0</v>
      </c>
      <c r="AF11" s="444">
        <f t="shared" si="3"/>
        <v>0</v>
      </c>
      <c r="AG11" s="462"/>
      <c r="AH11" s="461"/>
      <c r="AI11" s="463"/>
      <c r="AJ11" s="464"/>
      <c r="AK11" s="23"/>
    </row>
    <row r="12" spans="2:37" ht="93" customHeight="1">
      <c r="B12" s="438"/>
      <c r="C12" s="438"/>
      <c r="D12" s="42" t="s">
        <v>172</v>
      </c>
      <c r="E12" s="97"/>
      <c r="F12" s="22"/>
      <c r="G12" s="20"/>
      <c r="H12" s="43" t="s">
        <v>73</v>
      </c>
      <c r="I12" s="43" t="s">
        <v>77</v>
      </c>
      <c r="J12" s="99">
        <v>0.75</v>
      </c>
      <c r="K12" s="100">
        <v>1</v>
      </c>
      <c r="L12" s="101">
        <v>0</v>
      </c>
      <c r="M12" s="101">
        <v>0</v>
      </c>
      <c r="N12" s="101">
        <f>+L12</f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v>0</v>
      </c>
      <c r="AD12" s="101">
        <v>0</v>
      </c>
      <c r="AE12" s="35">
        <f t="shared" si="2"/>
        <v>0</v>
      </c>
      <c r="AF12" s="35">
        <f t="shared" si="3"/>
        <v>0</v>
      </c>
      <c r="AG12" s="75"/>
      <c r="AH12" s="68"/>
      <c r="AI12" s="70"/>
      <c r="AJ12" s="76"/>
      <c r="AK12" s="23"/>
    </row>
    <row r="13" spans="1:37" ht="67.5" customHeight="1">
      <c r="A13" s="39"/>
      <c r="B13" s="438"/>
      <c r="C13" s="438"/>
      <c r="D13" s="42" t="s">
        <v>75</v>
      </c>
      <c r="E13" s="20">
        <v>1</v>
      </c>
      <c r="F13" s="22"/>
      <c r="G13" s="20">
        <v>1</v>
      </c>
      <c r="H13" s="43" t="s">
        <v>74</v>
      </c>
      <c r="I13" s="43" t="s">
        <v>91</v>
      </c>
      <c r="J13" s="100">
        <v>1</v>
      </c>
      <c r="K13" s="100">
        <v>2</v>
      </c>
      <c r="L13" s="101">
        <v>0</v>
      </c>
      <c r="M13" s="101">
        <v>0</v>
      </c>
      <c r="N13" s="101">
        <v>1</v>
      </c>
      <c r="O13" s="101">
        <v>0</v>
      </c>
      <c r="P13" s="101">
        <f>+O13</f>
        <v>0</v>
      </c>
      <c r="Q13" s="73">
        <v>7383139.28093246</v>
      </c>
      <c r="R13" s="73">
        <f aca="true" t="shared" si="4" ref="R13:R27">+Q13</f>
        <v>7383139.28093246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5">
        <f t="shared" si="2"/>
        <v>7383139.28093246</v>
      </c>
      <c r="AF13" s="35">
        <f t="shared" si="3"/>
        <v>7383139.28093246</v>
      </c>
      <c r="AG13" s="75"/>
      <c r="AH13" s="68"/>
      <c r="AI13" s="70"/>
      <c r="AJ13" s="76"/>
      <c r="AK13" s="23"/>
    </row>
    <row r="14" spans="2:36" ht="82.5" customHeight="1">
      <c r="B14" s="438"/>
      <c r="C14" s="438"/>
      <c r="D14" s="42" t="s">
        <v>175</v>
      </c>
      <c r="E14" s="20">
        <v>1</v>
      </c>
      <c r="F14" s="22">
        <v>1</v>
      </c>
      <c r="G14" s="20">
        <v>0</v>
      </c>
      <c r="H14" s="43" t="s">
        <v>76</v>
      </c>
      <c r="I14" s="43" t="s">
        <v>95</v>
      </c>
      <c r="J14" s="100">
        <v>0</v>
      </c>
      <c r="K14" s="100">
        <v>1</v>
      </c>
      <c r="L14" s="101">
        <v>1</v>
      </c>
      <c r="M14" s="101">
        <v>0</v>
      </c>
      <c r="N14" s="101">
        <f>+L14</f>
        <v>1</v>
      </c>
      <c r="O14" s="101">
        <f>+M14</f>
        <v>0</v>
      </c>
      <c r="P14" s="101">
        <f>+O14</f>
        <v>0</v>
      </c>
      <c r="Q14" s="101">
        <f>+O14</f>
        <v>0</v>
      </c>
      <c r="R14" s="101">
        <f t="shared" si="4"/>
        <v>0</v>
      </c>
      <c r="S14" s="101">
        <f>+Q14</f>
        <v>0</v>
      </c>
      <c r="T14" s="101">
        <f aca="true" t="shared" si="5" ref="T14:T27">+S14</f>
        <v>0</v>
      </c>
      <c r="U14" s="101">
        <f>+S14</f>
        <v>0</v>
      </c>
      <c r="V14" s="101">
        <f aca="true" t="shared" si="6" ref="V14:V27">+U14</f>
        <v>0</v>
      </c>
      <c r="W14" s="101">
        <f>+U14</f>
        <v>0</v>
      </c>
      <c r="X14" s="101">
        <f aca="true" t="shared" si="7" ref="X14:X27">+W14</f>
        <v>0</v>
      </c>
      <c r="Y14" s="101">
        <f>+W14</f>
        <v>0</v>
      </c>
      <c r="Z14" s="101">
        <f aca="true" t="shared" si="8" ref="Z14:Z27">+Y14</f>
        <v>0</v>
      </c>
      <c r="AA14" s="101">
        <f>+Y14</f>
        <v>0</v>
      </c>
      <c r="AB14" s="101">
        <f aca="true" t="shared" si="9" ref="AB14:AB27">+AA14</f>
        <v>0</v>
      </c>
      <c r="AC14" s="101">
        <f>+AA14</f>
        <v>0</v>
      </c>
      <c r="AD14" s="101">
        <f>+AC14</f>
        <v>0</v>
      </c>
      <c r="AE14" s="35">
        <f t="shared" si="2"/>
        <v>0</v>
      </c>
      <c r="AF14" s="35">
        <f t="shared" si="3"/>
        <v>0</v>
      </c>
      <c r="AG14" s="75"/>
      <c r="AH14" s="68"/>
      <c r="AI14" s="70"/>
      <c r="AJ14" s="76"/>
    </row>
    <row r="15" spans="2:36" ht="47.25" customHeight="1">
      <c r="B15" s="438"/>
      <c r="C15" s="438"/>
      <c r="D15" s="42" t="s">
        <v>79</v>
      </c>
      <c r="E15" s="20">
        <v>8</v>
      </c>
      <c r="F15" s="22">
        <v>2</v>
      </c>
      <c r="G15" s="20">
        <v>6</v>
      </c>
      <c r="H15" s="465" t="s">
        <v>78</v>
      </c>
      <c r="I15" s="465" t="s">
        <v>92</v>
      </c>
      <c r="J15" s="456">
        <v>0</v>
      </c>
      <c r="K15" s="456">
        <v>1</v>
      </c>
      <c r="L15" s="458">
        <v>1</v>
      </c>
      <c r="M15" s="458">
        <v>0</v>
      </c>
      <c r="N15" s="458">
        <v>0</v>
      </c>
      <c r="O15" s="458">
        <v>0</v>
      </c>
      <c r="P15" s="458">
        <v>0</v>
      </c>
      <c r="Q15" s="466">
        <v>3400889.05</v>
      </c>
      <c r="R15" s="466">
        <f t="shared" si="4"/>
        <v>3400889.05</v>
      </c>
      <c r="S15" s="458">
        <v>0</v>
      </c>
      <c r="T15" s="458">
        <f t="shared" si="5"/>
        <v>0</v>
      </c>
      <c r="U15" s="458">
        <v>0</v>
      </c>
      <c r="V15" s="458">
        <f t="shared" si="6"/>
        <v>0</v>
      </c>
      <c r="W15" s="458">
        <v>0</v>
      </c>
      <c r="X15" s="458">
        <f t="shared" si="7"/>
        <v>0</v>
      </c>
      <c r="Y15" s="458">
        <v>0</v>
      </c>
      <c r="Z15" s="458">
        <f t="shared" si="8"/>
        <v>0</v>
      </c>
      <c r="AA15" s="458">
        <v>0</v>
      </c>
      <c r="AB15" s="458">
        <f t="shared" si="9"/>
        <v>0</v>
      </c>
      <c r="AC15" s="458">
        <v>0</v>
      </c>
      <c r="AD15" s="458">
        <f>+AC15</f>
        <v>0</v>
      </c>
      <c r="AE15" s="460">
        <f t="shared" si="2"/>
        <v>3400889.05</v>
      </c>
      <c r="AF15" s="460">
        <f t="shared" si="3"/>
        <v>3400889.05</v>
      </c>
      <c r="AG15" s="462"/>
      <c r="AH15" s="461"/>
      <c r="AI15" s="463"/>
      <c r="AJ15" s="464"/>
    </row>
    <row r="16" spans="2:36" ht="48">
      <c r="B16" s="438"/>
      <c r="C16" s="438"/>
      <c r="D16" s="42" t="s">
        <v>80</v>
      </c>
      <c r="E16" s="20">
        <v>5</v>
      </c>
      <c r="F16" s="22">
        <v>2</v>
      </c>
      <c r="G16" s="20">
        <v>3</v>
      </c>
      <c r="H16" s="465"/>
      <c r="I16" s="465"/>
      <c r="J16" s="457"/>
      <c r="K16" s="457"/>
      <c r="L16" s="459"/>
      <c r="M16" s="459"/>
      <c r="N16" s="459"/>
      <c r="O16" s="459"/>
      <c r="P16" s="459"/>
      <c r="Q16" s="466"/>
      <c r="R16" s="466">
        <f t="shared" si="4"/>
        <v>0</v>
      </c>
      <c r="S16" s="459">
        <v>0</v>
      </c>
      <c r="T16" s="459">
        <f t="shared" si="5"/>
        <v>0</v>
      </c>
      <c r="U16" s="459">
        <v>0</v>
      </c>
      <c r="V16" s="459">
        <f t="shared" si="6"/>
        <v>0</v>
      </c>
      <c r="W16" s="459">
        <v>0</v>
      </c>
      <c r="X16" s="459">
        <f t="shared" si="7"/>
        <v>0</v>
      </c>
      <c r="Y16" s="459">
        <v>0</v>
      </c>
      <c r="Z16" s="459">
        <f t="shared" si="8"/>
        <v>0</v>
      </c>
      <c r="AA16" s="459">
        <v>0</v>
      </c>
      <c r="AB16" s="459">
        <f t="shared" si="9"/>
        <v>0</v>
      </c>
      <c r="AC16" s="459">
        <v>0</v>
      </c>
      <c r="AD16" s="459">
        <f>+AC16</f>
        <v>0</v>
      </c>
      <c r="AE16" s="460">
        <f t="shared" si="2"/>
        <v>0</v>
      </c>
      <c r="AF16" s="460">
        <f t="shared" si="3"/>
        <v>0</v>
      </c>
      <c r="AG16" s="462"/>
      <c r="AH16" s="461"/>
      <c r="AI16" s="463"/>
      <c r="AJ16" s="464"/>
    </row>
    <row r="17" spans="2:36" ht="60.75" customHeight="1">
      <c r="B17" s="438"/>
      <c r="C17" s="438"/>
      <c r="D17" s="42" t="s">
        <v>172</v>
      </c>
      <c r="E17" s="20"/>
      <c r="F17" s="86"/>
      <c r="G17" s="20"/>
      <c r="H17" s="43" t="s">
        <v>81</v>
      </c>
      <c r="I17" s="43" t="s">
        <v>63</v>
      </c>
      <c r="J17" s="100">
        <v>0</v>
      </c>
      <c r="K17" s="100">
        <v>1</v>
      </c>
      <c r="L17" s="101">
        <v>1</v>
      </c>
      <c r="M17" s="101"/>
      <c r="N17" s="101"/>
      <c r="O17" s="101">
        <f aca="true" t="shared" si="10" ref="O17:O27">+M17</f>
        <v>0</v>
      </c>
      <c r="P17" s="101">
        <f>+N17</f>
        <v>0</v>
      </c>
      <c r="Q17" s="73">
        <v>0</v>
      </c>
      <c r="R17" s="73">
        <f t="shared" si="4"/>
        <v>0</v>
      </c>
      <c r="S17" s="101">
        <v>0</v>
      </c>
      <c r="T17" s="101">
        <f t="shared" si="5"/>
        <v>0</v>
      </c>
      <c r="U17" s="101">
        <v>0</v>
      </c>
      <c r="V17" s="101">
        <f t="shared" si="6"/>
        <v>0</v>
      </c>
      <c r="W17" s="101">
        <v>0</v>
      </c>
      <c r="X17" s="101">
        <f t="shared" si="7"/>
        <v>0</v>
      </c>
      <c r="Y17" s="101">
        <v>0</v>
      </c>
      <c r="Z17" s="101">
        <f t="shared" si="8"/>
        <v>0</v>
      </c>
      <c r="AA17" s="101">
        <v>0</v>
      </c>
      <c r="AB17" s="101">
        <f t="shared" si="9"/>
        <v>0</v>
      </c>
      <c r="AC17" s="101">
        <v>0</v>
      </c>
      <c r="AD17" s="101">
        <f>+AC17</f>
        <v>0</v>
      </c>
      <c r="AE17" s="35">
        <f t="shared" si="2"/>
        <v>0</v>
      </c>
      <c r="AF17" s="35">
        <f t="shared" si="3"/>
        <v>0</v>
      </c>
      <c r="AG17" s="75"/>
      <c r="AH17" s="68"/>
      <c r="AI17" s="70"/>
      <c r="AJ17" s="76"/>
    </row>
    <row r="18" spans="2:36" ht="60">
      <c r="B18" s="438"/>
      <c r="C18" s="438"/>
      <c r="D18" s="42" t="s">
        <v>85</v>
      </c>
      <c r="E18" s="20" t="s">
        <v>83</v>
      </c>
      <c r="F18" s="22">
        <v>30.2</v>
      </c>
      <c r="G18" s="20">
        <v>25.6</v>
      </c>
      <c r="H18" s="43" t="s">
        <v>82</v>
      </c>
      <c r="I18" s="43" t="s">
        <v>84</v>
      </c>
      <c r="J18" s="99">
        <v>0.7</v>
      </c>
      <c r="K18" s="100">
        <v>1</v>
      </c>
      <c r="L18" s="102">
        <v>0.8</v>
      </c>
      <c r="M18" s="101">
        <v>0</v>
      </c>
      <c r="N18" s="101">
        <f>+L18</f>
        <v>0.8</v>
      </c>
      <c r="O18" s="101">
        <f t="shared" si="10"/>
        <v>0</v>
      </c>
      <c r="P18" s="101">
        <f>+O18</f>
        <v>0</v>
      </c>
      <c r="Q18" s="35">
        <v>36729601.74</v>
      </c>
      <c r="R18" s="35">
        <f t="shared" si="4"/>
        <v>36729601.74</v>
      </c>
      <c r="S18" s="101">
        <v>0</v>
      </c>
      <c r="T18" s="101">
        <f t="shared" si="5"/>
        <v>0</v>
      </c>
      <c r="U18" s="101">
        <v>0</v>
      </c>
      <c r="V18" s="101">
        <f t="shared" si="6"/>
        <v>0</v>
      </c>
      <c r="W18" s="101">
        <v>0</v>
      </c>
      <c r="X18" s="101">
        <f t="shared" si="7"/>
        <v>0</v>
      </c>
      <c r="Y18" s="101">
        <v>0</v>
      </c>
      <c r="Z18" s="101">
        <f t="shared" si="8"/>
        <v>0</v>
      </c>
      <c r="AA18" s="101">
        <v>0</v>
      </c>
      <c r="AB18" s="101">
        <f t="shared" si="9"/>
        <v>0</v>
      </c>
      <c r="AC18" s="35">
        <v>400000</v>
      </c>
      <c r="AD18" s="35">
        <v>0</v>
      </c>
      <c r="AE18" s="35">
        <f t="shared" si="2"/>
        <v>37129601.74</v>
      </c>
      <c r="AF18" s="35">
        <f t="shared" si="3"/>
        <v>36729601.74</v>
      </c>
      <c r="AG18" s="75"/>
      <c r="AH18" s="68"/>
      <c r="AI18" s="70"/>
      <c r="AJ18" s="76"/>
    </row>
    <row r="19" spans="2:36" ht="93.75" customHeight="1">
      <c r="B19" s="438"/>
      <c r="C19" s="438"/>
      <c r="D19" s="98" t="s">
        <v>87</v>
      </c>
      <c r="E19" s="43">
        <v>7</v>
      </c>
      <c r="F19" s="43">
        <v>7</v>
      </c>
      <c r="G19" s="43">
        <v>0</v>
      </c>
      <c r="H19" s="43" t="s">
        <v>86</v>
      </c>
      <c r="I19" s="43" t="s">
        <v>88</v>
      </c>
      <c r="J19" s="100">
        <v>0</v>
      </c>
      <c r="K19" s="100">
        <v>4</v>
      </c>
      <c r="L19" s="101">
        <v>1</v>
      </c>
      <c r="M19" s="101">
        <v>0</v>
      </c>
      <c r="N19" s="101">
        <v>1</v>
      </c>
      <c r="O19" s="101">
        <f t="shared" si="10"/>
        <v>0</v>
      </c>
      <c r="P19" s="101">
        <f aca="true" t="shared" si="11" ref="P19:P27">+O19</f>
        <v>0</v>
      </c>
      <c r="Q19" s="73">
        <v>2034028.4419784816</v>
      </c>
      <c r="R19" s="73">
        <f t="shared" si="4"/>
        <v>2034028.4419784816</v>
      </c>
      <c r="S19" s="101">
        <v>0</v>
      </c>
      <c r="T19" s="101">
        <f t="shared" si="5"/>
        <v>0</v>
      </c>
      <c r="U19" s="101">
        <v>0</v>
      </c>
      <c r="V19" s="101">
        <f t="shared" si="6"/>
        <v>0</v>
      </c>
      <c r="W19" s="101">
        <v>0</v>
      </c>
      <c r="X19" s="101">
        <f t="shared" si="7"/>
        <v>0</v>
      </c>
      <c r="Y19" s="101">
        <v>0</v>
      </c>
      <c r="Z19" s="101">
        <f t="shared" si="8"/>
        <v>0</v>
      </c>
      <c r="AA19" s="101">
        <v>0</v>
      </c>
      <c r="AB19" s="101">
        <f t="shared" si="9"/>
        <v>0</v>
      </c>
      <c r="AC19" s="101">
        <v>0</v>
      </c>
      <c r="AD19" s="101">
        <f>+AC19</f>
        <v>0</v>
      </c>
      <c r="AE19" s="35">
        <f t="shared" si="2"/>
        <v>2034028.4419784816</v>
      </c>
      <c r="AF19" s="35">
        <f t="shared" si="3"/>
        <v>2034028.4419784816</v>
      </c>
      <c r="AG19" s="75"/>
      <c r="AH19" s="68"/>
      <c r="AI19" s="70"/>
      <c r="AJ19" s="76"/>
    </row>
    <row r="20" spans="2:36" ht="71.25" customHeight="1">
      <c r="B20" s="438"/>
      <c r="C20" s="438"/>
      <c r="D20" s="59" t="s">
        <v>172</v>
      </c>
      <c r="E20" s="59">
        <v>0</v>
      </c>
      <c r="F20" s="59">
        <v>0</v>
      </c>
      <c r="G20" s="59">
        <v>0</v>
      </c>
      <c r="H20" s="43" t="s">
        <v>93</v>
      </c>
      <c r="I20" s="43" t="s">
        <v>94</v>
      </c>
      <c r="J20" s="100">
        <v>0</v>
      </c>
      <c r="K20" s="100">
        <v>4</v>
      </c>
      <c r="L20" s="101">
        <v>0</v>
      </c>
      <c r="M20" s="101">
        <v>0</v>
      </c>
      <c r="N20" s="101">
        <f>+L20</f>
        <v>0</v>
      </c>
      <c r="O20" s="101">
        <f t="shared" si="10"/>
        <v>0</v>
      </c>
      <c r="P20" s="101">
        <f t="shared" si="11"/>
        <v>0</v>
      </c>
      <c r="Q20" s="101">
        <f>+O20</f>
        <v>0</v>
      </c>
      <c r="R20" s="101">
        <f t="shared" si="4"/>
        <v>0</v>
      </c>
      <c r="S20" s="101">
        <f>+Q20</f>
        <v>0</v>
      </c>
      <c r="T20" s="101">
        <f t="shared" si="5"/>
        <v>0</v>
      </c>
      <c r="U20" s="101">
        <f>+S20</f>
        <v>0</v>
      </c>
      <c r="V20" s="101">
        <f t="shared" si="6"/>
        <v>0</v>
      </c>
      <c r="W20" s="101">
        <f>+U20</f>
        <v>0</v>
      </c>
      <c r="X20" s="101">
        <f t="shared" si="7"/>
        <v>0</v>
      </c>
      <c r="Y20" s="101">
        <f>+W20</f>
        <v>0</v>
      </c>
      <c r="Z20" s="101">
        <f t="shared" si="8"/>
        <v>0</v>
      </c>
      <c r="AA20" s="101">
        <f>+Y20</f>
        <v>0</v>
      </c>
      <c r="AB20" s="101">
        <f t="shared" si="9"/>
        <v>0</v>
      </c>
      <c r="AC20" s="101">
        <f>+AA20</f>
        <v>0</v>
      </c>
      <c r="AD20" s="101">
        <f aca="true" t="shared" si="12" ref="AD20:AD27">+AC20</f>
        <v>0</v>
      </c>
      <c r="AE20" s="35">
        <f t="shared" si="2"/>
        <v>0</v>
      </c>
      <c r="AF20" s="35">
        <f t="shared" si="3"/>
        <v>0</v>
      </c>
      <c r="AG20" s="75"/>
      <c r="AH20" s="68"/>
      <c r="AI20" s="70"/>
      <c r="AJ20" s="76"/>
    </row>
    <row r="21" spans="2:36" ht="105.75" customHeight="1">
      <c r="B21" s="438"/>
      <c r="C21" s="438"/>
      <c r="D21" s="59" t="s">
        <v>172</v>
      </c>
      <c r="E21" s="59">
        <v>0</v>
      </c>
      <c r="F21" s="59">
        <v>0</v>
      </c>
      <c r="G21" s="59">
        <v>0</v>
      </c>
      <c r="H21" s="43" t="s">
        <v>96</v>
      </c>
      <c r="I21" s="43" t="s">
        <v>63</v>
      </c>
      <c r="J21" s="101">
        <v>0</v>
      </c>
      <c r="K21" s="100">
        <v>3</v>
      </c>
      <c r="L21" s="101">
        <v>0</v>
      </c>
      <c r="M21" s="101">
        <v>0</v>
      </c>
      <c r="N21" s="101">
        <v>0</v>
      </c>
      <c r="O21" s="101">
        <f t="shared" si="10"/>
        <v>0</v>
      </c>
      <c r="P21" s="101">
        <f t="shared" si="11"/>
        <v>0</v>
      </c>
      <c r="Q21" s="101">
        <f>+O21</f>
        <v>0</v>
      </c>
      <c r="R21" s="101">
        <f t="shared" si="4"/>
        <v>0</v>
      </c>
      <c r="S21" s="101">
        <f>+Q21</f>
        <v>0</v>
      </c>
      <c r="T21" s="101">
        <f t="shared" si="5"/>
        <v>0</v>
      </c>
      <c r="U21" s="101">
        <f>+S21</f>
        <v>0</v>
      </c>
      <c r="V21" s="101">
        <f t="shared" si="6"/>
        <v>0</v>
      </c>
      <c r="W21" s="101">
        <f>+U21</f>
        <v>0</v>
      </c>
      <c r="X21" s="101">
        <f t="shared" si="7"/>
        <v>0</v>
      </c>
      <c r="Y21" s="101">
        <f>+W21</f>
        <v>0</v>
      </c>
      <c r="Z21" s="101">
        <f t="shared" si="8"/>
        <v>0</v>
      </c>
      <c r="AA21" s="101">
        <f>+Y21</f>
        <v>0</v>
      </c>
      <c r="AB21" s="101">
        <f t="shared" si="9"/>
        <v>0</v>
      </c>
      <c r="AC21" s="101">
        <f>+AA21</f>
        <v>0</v>
      </c>
      <c r="AD21" s="101">
        <f t="shared" si="12"/>
        <v>0</v>
      </c>
      <c r="AE21" s="35">
        <f t="shared" si="2"/>
        <v>0</v>
      </c>
      <c r="AF21" s="35">
        <f t="shared" si="3"/>
        <v>0</v>
      </c>
      <c r="AG21" s="75"/>
      <c r="AH21" s="68"/>
      <c r="AI21" s="70"/>
      <c r="AJ21" s="76"/>
    </row>
    <row r="22" spans="2:36" ht="94.5" customHeight="1">
      <c r="B22" s="438"/>
      <c r="C22" s="438"/>
      <c r="D22" s="59" t="s">
        <v>99</v>
      </c>
      <c r="E22" s="59">
        <v>1</v>
      </c>
      <c r="F22" s="59">
        <v>0.5</v>
      </c>
      <c r="G22" s="59">
        <v>0.5</v>
      </c>
      <c r="H22" s="43" t="s">
        <v>97</v>
      </c>
      <c r="I22" s="43" t="s">
        <v>98</v>
      </c>
      <c r="J22" s="101">
        <v>0</v>
      </c>
      <c r="K22" s="100">
        <v>4</v>
      </c>
      <c r="L22" s="101">
        <v>1</v>
      </c>
      <c r="M22" s="101">
        <v>0</v>
      </c>
      <c r="N22" s="101">
        <f>+L22</f>
        <v>1</v>
      </c>
      <c r="O22" s="101">
        <f t="shared" si="10"/>
        <v>0</v>
      </c>
      <c r="P22" s="101">
        <f t="shared" si="11"/>
        <v>0</v>
      </c>
      <c r="Q22" s="73">
        <v>2750390.247848177</v>
      </c>
      <c r="R22" s="73">
        <f t="shared" si="4"/>
        <v>2750390.247848177</v>
      </c>
      <c r="S22" s="101">
        <v>0</v>
      </c>
      <c r="T22" s="101">
        <f t="shared" si="5"/>
        <v>0</v>
      </c>
      <c r="U22" s="101">
        <v>0</v>
      </c>
      <c r="V22" s="101">
        <f t="shared" si="6"/>
        <v>0</v>
      </c>
      <c r="W22" s="101">
        <v>0</v>
      </c>
      <c r="X22" s="101">
        <f t="shared" si="7"/>
        <v>0</v>
      </c>
      <c r="Y22" s="101">
        <v>0</v>
      </c>
      <c r="Z22" s="101">
        <f t="shared" si="8"/>
        <v>0</v>
      </c>
      <c r="AA22" s="101">
        <v>0</v>
      </c>
      <c r="AB22" s="101">
        <f t="shared" si="9"/>
        <v>0</v>
      </c>
      <c r="AC22" s="101">
        <v>0</v>
      </c>
      <c r="AD22" s="101">
        <f t="shared" si="12"/>
        <v>0</v>
      </c>
      <c r="AE22" s="35">
        <f t="shared" si="2"/>
        <v>2750390.247848177</v>
      </c>
      <c r="AF22" s="35">
        <f t="shared" si="3"/>
        <v>2750390.247848177</v>
      </c>
      <c r="AG22" s="75"/>
      <c r="AH22" s="68"/>
      <c r="AI22" s="70"/>
      <c r="AJ22" s="76"/>
    </row>
    <row r="23" spans="2:36" ht="64.5" customHeight="1">
      <c r="B23" s="438"/>
      <c r="C23" s="438"/>
      <c r="D23" s="59" t="s">
        <v>99</v>
      </c>
      <c r="E23" s="59">
        <v>1</v>
      </c>
      <c r="F23" s="59">
        <v>0.5</v>
      </c>
      <c r="G23" s="59">
        <v>0.5</v>
      </c>
      <c r="H23" s="43" t="s">
        <v>100</v>
      </c>
      <c r="I23" s="43" t="s">
        <v>117</v>
      </c>
      <c r="J23" s="101">
        <v>0</v>
      </c>
      <c r="K23" s="100">
        <v>4</v>
      </c>
      <c r="L23" s="101">
        <v>1</v>
      </c>
      <c r="M23" s="101">
        <v>0</v>
      </c>
      <c r="N23" s="101">
        <v>1</v>
      </c>
      <c r="O23" s="101">
        <f t="shared" si="10"/>
        <v>0</v>
      </c>
      <c r="P23" s="101">
        <f t="shared" si="11"/>
        <v>0</v>
      </c>
      <c r="Q23" s="73">
        <v>2750390.247848177</v>
      </c>
      <c r="R23" s="73">
        <f t="shared" si="4"/>
        <v>2750390.247848177</v>
      </c>
      <c r="S23" s="101">
        <v>0</v>
      </c>
      <c r="T23" s="101">
        <f t="shared" si="5"/>
        <v>0</v>
      </c>
      <c r="U23" s="101">
        <v>0</v>
      </c>
      <c r="V23" s="101">
        <f t="shared" si="6"/>
        <v>0</v>
      </c>
      <c r="W23" s="101">
        <v>0</v>
      </c>
      <c r="X23" s="101">
        <f t="shared" si="7"/>
        <v>0</v>
      </c>
      <c r="Y23" s="101">
        <v>0</v>
      </c>
      <c r="Z23" s="101">
        <f t="shared" si="8"/>
        <v>0</v>
      </c>
      <c r="AA23" s="101">
        <v>0</v>
      </c>
      <c r="AB23" s="101">
        <f t="shared" si="9"/>
        <v>0</v>
      </c>
      <c r="AC23" s="101">
        <v>0</v>
      </c>
      <c r="AD23" s="101">
        <f t="shared" si="12"/>
        <v>0</v>
      </c>
      <c r="AE23" s="35">
        <f t="shared" si="2"/>
        <v>2750390.247848177</v>
      </c>
      <c r="AF23" s="35">
        <f t="shared" si="3"/>
        <v>2750390.247848177</v>
      </c>
      <c r="AG23" s="78"/>
      <c r="AH23" s="68"/>
      <c r="AI23" s="68"/>
      <c r="AJ23" s="77"/>
    </row>
    <row r="24" spans="2:36" ht="75.75" customHeight="1">
      <c r="B24" s="438"/>
      <c r="C24" s="438"/>
      <c r="D24" s="59" t="s">
        <v>99</v>
      </c>
      <c r="E24" s="59">
        <v>1</v>
      </c>
      <c r="F24" s="59">
        <v>0.5</v>
      </c>
      <c r="G24" s="59">
        <v>0.5</v>
      </c>
      <c r="H24" s="43" t="s">
        <v>101</v>
      </c>
      <c r="I24" s="43" t="s">
        <v>63</v>
      </c>
      <c r="J24" s="101">
        <v>0</v>
      </c>
      <c r="K24" s="100">
        <v>4</v>
      </c>
      <c r="L24" s="101">
        <v>1</v>
      </c>
      <c r="M24" s="101">
        <v>0</v>
      </c>
      <c r="N24" s="101">
        <f>+L24</f>
        <v>1</v>
      </c>
      <c r="O24" s="101">
        <f t="shared" si="10"/>
        <v>0</v>
      </c>
      <c r="P24" s="101">
        <f t="shared" si="11"/>
        <v>0</v>
      </c>
      <c r="Q24" s="73">
        <v>2750390.247848177</v>
      </c>
      <c r="R24" s="73">
        <f t="shared" si="4"/>
        <v>2750390.247848177</v>
      </c>
      <c r="S24" s="101">
        <v>0</v>
      </c>
      <c r="T24" s="101">
        <f t="shared" si="5"/>
        <v>0</v>
      </c>
      <c r="U24" s="101">
        <v>0</v>
      </c>
      <c r="V24" s="101">
        <f t="shared" si="6"/>
        <v>0</v>
      </c>
      <c r="W24" s="101">
        <v>0</v>
      </c>
      <c r="X24" s="101">
        <f t="shared" si="7"/>
        <v>0</v>
      </c>
      <c r="Y24" s="101">
        <v>0</v>
      </c>
      <c r="Z24" s="101">
        <f t="shared" si="8"/>
        <v>0</v>
      </c>
      <c r="AA24" s="101">
        <v>0</v>
      </c>
      <c r="AB24" s="101">
        <f t="shared" si="9"/>
        <v>0</v>
      </c>
      <c r="AC24" s="101">
        <v>0</v>
      </c>
      <c r="AD24" s="101">
        <f t="shared" si="12"/>
        <v>0</v>
      </c>
      <c r="AE24" s="35">
        <f t="shared" si="2"/>
        <v>2750390.247848177</v>
      </c>
      <c r="AF24" s="35">
        <f t="shared" si="3"/>
        <v>2750390.247848177</v>
      </c>
      <c r="AG24" s="78"/>
      <c r="AH24" s="68"/>
      <c r="AI24" s="68"/>
      <c r="AJ24" s="77"/>
    </row>
    <row r="25" spans="2:36" ht="75" customHeight="1">
      <c r="B25" s="438"/>
      <c r="C25" s="438"/>
      <c r="D25" s="59" t="s">
        <v>99</v>
      </c>
      <c r="E25" s="59">
        <v>1</v>
      </c>
      <c r="F25" s="59">
        <v>0.5</v>
      </c>
      <c r="G25" s="59">
        <v>0.5</v>
      </c>
      <c r="H25" s="43" t="s">
        <v>102</v>
      </c>
      <c r="I25" s="43" t="s">
        <v>118</v>
      </c>
      <c r="J25" s="101">
        <v>0</v>
      </c>
      <c r="K25" s="100">
        <v>1</v>
      </c>
      <c r="L25" s="101">
        <v>1</v>
      </c>
      <c r="M25" s="101">
        <v>0</v>
      </c>
      <c r="N25" s="101">
        <v>1</v>
      </c>
      <c r="O25" s="101">
        <f t="shared" si="10"/>
        <v>0</v>
      </c>
      <c r="P25" s="101">
        <f t="shared" si="11"/>
        <v>0</v>
      </c>
      <c r="Q25" s="73">
        <v>2750390.247848177</v>
      </c>
      <c r="R25" s="73">
        <f t="shared" si="4"/>
        <v>2750390.247848177</v>
      </c>
      <c r="S25" s="101">
        <v>0</v>
      </c>
      <c r="T25" s="101">
        <f t="shared" si="5"/>
        <v>0</v>
      </c>
      <c r="U25" s="101">
        <v>0</v>
      </c>
      <c r="V25" s="101">
        <f t="shared" si="6"/>
        <v>0</v>
      </c>
      <c r="W25" s="101">
        <v>0</v>
      </c>
      <c r="X25" s="101">
        <f t="shared" si="7"/>
        <v>0</v>
      </c>
      <c r="Y25" s="101">
        <v>0</v>
      </c>
      <c r="Z25" s="101">
        <f t="shared" si="8"/>
        <v>0</v>
      </c>
      <c r="AA25" s="101">
        <v>0</v>
      </c>
      <c r="AB25" s="101">
        <f t="shared" si="9"/>
        <v>0</v>
      </c>
      <c r="AC25" s="101">
        <v>0</v>
      </c>
      <c r="AD25" s="101">
        <f t="shared" si="12"/>
        <v>0</v>
      </c>
      <c r="AE25" s="35">
        <f t="shared" si="2"/>
        <v>2750390.247848177</v>
      </c>
      <c r="AF25" s="35">
        <f t="shared" si="3"/>
        <v>2750390.247848177</v>
      </c>
      <c r="AG25" s="78"/>
      <c r="AH25" s="68"/>
      <c r="AI25" s="68"/>
      <c r="AJ25" s="77"/>
    </row>
    <row r="26" spans="2:36" ht="85.5" customHeight="1">
      <c r="B26" s="438"/>
      <c r="C26" s="438"/>
      <c r="D26" s="59" t="s">
        <v>99</v>
      </c>
      <c r="E26" s="59">
        <v>1</v>
      </c>
      <c r="F26" s="59">
        <v>0.5</v>
      </c>
      <c r="G26" s="59">
        <v>0.5</v>
      </c>
      <c r="H26" s="43" t="s">
        <v>174</v>
      </c>
      <c r="I26" s="43" t="s">
        <v>117</v>
      </c>
      <c r="J26" s="101">
        <v>0</v>
      </c>
      <c r="K26" s="100">
        <v>1</v>
      </c>
      <c r="L26" s="101">
        <v>1</v>
      </c>
      <c r="M26" s="101">
        <v>0</v>
      </c>
      <c r="N26" s="101">
        <f>+L26</f>
        <v>1</v>
      </c>
      <c r="O26" s="101">
        <f t="shared" si="10"/>
        <v>0</v>
      </c>
      <c r="P26" s="101">
        <f t="shared" si="11"/>
        <v>0</v>
      </c>
      <c r="Q26" s="73">
        <v>2750390.247848177</v>
      </c>
      <c r="R26" s="73">
        <f t="shared" si="4"/>
        <v>2750390.247848177</v>
      </c>
      <c r="S26" s="101">
        <v>0</v>
      </c>
      <c r="T26" s="101">
        <f t="shared" si="5"/>
        <v>0</v>
      </c>
      <c r="U26" s="101">
        <v>0</v>
      </c>
      <c r="V26" s="101">
        <f t="shared" si="6"/>
        <v>0</v>
      </c>
      <c r="W26" s="101">
        <v>0</v>
      </c>
      <c r="X26" s="101">
        <f t="shared" si="7"/>
        <v>0</v>
      </c>
      <c r="Y26" s="101">
        <v>0</v>
      </c>
      <c r="Z26" s="101">
        <f t="shared" si="8"/>
        <v>0</v>
      </c>
      <c r="AA26" s="101">
        <v>0</v>
      </c>
      <c r="AB26" s="101">
        <f t="shared" si="9"/>
        <v>0</v>
      </c>
      <c r="AC26" s="101">
        <v>0</v>
      </c>
      <c r="AD26" s="101">
        <f t="shared" si="12"/>
        <v>0</v>
      </c>
      <c r="AE26" s="35">
        <f t="shared" si="2"/>
        <v>2750390.247848177</v>
      </c>
      <c r="AF26" s="35">
        <f t="shared" si="3"/>
        <v>2750390.247848177</v>
      </c>
      <c r="AG26" s="78"/>
      <c r="AH26" s="68"/>
      <c r="AI26" s="68"/>
      <c r="AJ26" s="77"/>
    </row>
    <row r="27" spans="2:36" ht="93" customHeight="1">
      <c r="B27" s="438"/>
      <c r="C27" s="438"/>
      <c r="D27" s="42" t="s">
        <v>173</v>
      </c>
      <c r="E27" s="97"/>
      <c r="F27" s="45"/>
      <c r="G27" s="20"/>
      <c r="H27" s="43" t="s">
        <v>103</v>
      </c>
      <c r="I27" s="43" t="s">
        <v>119</v>
      </c>
      <c r="J27" s="101">
        <v>0</v>
      </c>
      <c r="K27" s="100">
        <v>4</v>
      </c>
      <c r="L27" s="101">
        <v>1</v>
      </c>
      <c r="M27" s="101">
        <v>0</v>
      </c>
      <c r="N27" s="101">
        <v>1</v>
      </c>
      <c r="O27" s="101">
        <f t="shared" si="10"/>
        <v>0</v>
      </c>
      <c r="P27" s="101">
        <f t="shared" si="11"/>
        <v>0</v>
      </c>
      <c r="Q27" s="73">
        <v>2750390.247848177</v>
      </c>
      <c r="R27" s="73">
        <f t="shared" si="4"/>
        <v>2750390.247848177</v>
      </c>
      <c r="S27" s="101">
        <v>0</v>
      </c>
      <c r="T27" s="101">
        <f t="shared" si="5"/>
        <v>0</v>
      </c>
      <c r="U27" s="101">
        <v>0</v>
      </c>
      <c r="V27" s="101">
        <f t="shared" si="6"/>
        <v>0</v>
      </c>
      <c r="W27" s="101">
        <v>0</v>
      </c>
      <c r="X27" s="101">
        <f t="shared" si="7"/>
        <v>0</v>
      </c>
      <c r="Y27" s="101">
        <v>0</v>
      </c>
      <c r="Z27" s="101">
        <f t="shared" si="8"/>
        <v>0</v>
      </c>
      <c r="AA27" s="101">
        <v>0</v>
      </c>
      <c r="AB27" s="101">
        <f t="shared" si="9"/>
        <v>0</v>
      </c>
      <c r="AC27" s="101">
        <v>0</v>
      </c>
      <c r="AD27" s="101">
        <f t="shared" si="12"/>
        <v>0</v>
      </c>
      <c r="AE27" s="35">
        <f t="shared" si="2"/>
        <v>2750390.247848177</v>
      </c>
      <c r="AF27" s="35">
        <f t="shared" si="3"/>
        <v>2750390.247848177</v>
      </c>
      <c r="AG27" s="78"/>
      <c r="AH27" s="68"/>
      <c r="AI27" s="68"/>
      <c r="AJ27" s="77"/>
    </row>
    <row r="28" ht="15">
      <c r="O28" s="103"/>
    </row>
    <row r="29" ht="15">
      <c r="O29" s="103"/>
    </row>
    <row r="30" ht="15">
      <c r="O30" s="103"/>
    </row>
    <row r="31" ht="15">
      <c r="O31" s="104"/>
    </row>
  </sheetData>
  <sheetProtection password="C7FF" sheet="1"/>
  <mergeCells count="91">
    <mergeCell ref="AI15:AI16"/>
    <mergeCell ref="AJ15:AJ16"/>
    <mergeCell ref="V15:V16"/>
    <mergeCell ref="W15:W16"/>
    <mergeCell ref="X15:X16"/>
    <mergeCell ref="Y15:Y16"/>
    <mergeCell ref="Z15:Z16"/>
    <mergeCell ref="AA15:AA16"/>
    <mergeCell ref="AC15:AC16"/>
    <mergeCell ref="AD15:AD16"/>
    <mergeCell ref="B10:B27"/>
    <mergeCell ref="C10:C27"/>
    <mergeCell ref="AH15:AH16"/>
    <mergeCell ref="N15:N16"/>
    <mergeCell ref="O15:O16"/>
    <mergeCell ref="P15:P16"/>
    <mergeCell ref="Q15:Q16"/>
    <mergeCell ref="H15:H16"/>
    <mergeCell ref="I15:I16"/>
    <mergeCell ref="J15:J16"/>
    <mergeCell ref="K15:K16"/>
    <mergeCell ref="L15:L16"/>
    <mergeCell ref="AG15:AG16"/>
    <mergeCell ref="AE15:AE16"/>
    <mergeCell ref="AB15:AB16"/>
    <mergeCell ref="H10:H11"/>
    <mergeCell ref="I10:I11"/>
    <mergeCell ref="J10:J11"/>
    <mergeCell ref="C8:H8"/>
    <mergeCell ref="B2:AJ2"/>
    <mergeCell ref="B3:AJ3"/>
    <mergeCell ref="B4:H4"/>
    <mergeCell ref="I4:T4"/>
    <mergeCell ref="U4:AJ4"/>
    <mergeCell ref="B5:D5"/>
    <mergeCell ref="F5:N5"/>
    <mergeCell ref="O5:AF5"/>
    <mergeCell ref="AG5:AJ5"/>
    <mergeCell ref="AH6:AH7"/>
    <mergeCell ref="AI6:AI7"/>
    <mergeCell ref="AJ6:AJ7"/>
    <mergeCell ref="AG6:AG7"/>
    <mergeCell ref="AA6:AB6"/>
    <mergeCell ref="AC6:AD6"/>
    <mergeCell ref="L6:L7"/>
    <mergeCell ref="B6:B7"/>
    <mergeCell ref="C6:H7"/>
    <mergeCell ref="I6:I7"/>
    <mergeCell ref="J6:J7"/>
    <mergeCell ref="K6:K7"/>
    <mergeCell ref="AE6:AF6"/>
    <mergeCell ref="M6:M7"/>
    <mergeCell ref="N6:N7"/>
    <mergeCell ref="W6:X6"/>
    <mergeCell ref="Y6:Z6"/>
    <mergeCell ref="O6:P6"/>
    <mergeCell ref="Q6:R6"/>
    <mergeCell ref="S6:T6"/>
    <mergeCell ref="U6:V6"/>
    <mergeCell ref="AI10:AI11"/>
    <mergeCell ref="AJ10:AJ11"/>
    <mergeCell ref="T10:T11"/>
    <mergeCell ref="U10:U11"/>
    <mergeCell ref="V10:V11"/>
    <mergeCell ref="W10:W11"/>
    <mergeCell ref="AH10:AH11"/>
    <mergeCell ref="Y10:Y11"/>
    <mergeCell ref="AB10:AB11"/>
    <mergeCell ref="AC10:AC11"/>
    <mergeCell ref="AD10:AD11"/>
    <mergeCell ref="AE10:AE11"/>
    <mergeCell ref="AF10:AF11"/>
    <mergeCell ref="AG10:AG11"/>
    <mergeCell ref="AA10:AA11"/>
    <mergeCell ref="AF15:AF16"/>
    <mergeCell ref="M10:M11"/>
    <mergeCell ref="N10:N11"/>
    <mergeCell ref="O10:O11"/>
    <mergeCell ref="Z10:Z11"/>
    <mergeCell ref="T15:T16"/>
    <mergeCell ref="U15:U16"/>
    <mergeCell ref="P10:P11"/>
    <mergeCell ref="X10:X11"/>
    <mergeCell ref="R15:R16"/>
    <mergeCell ref="Q10:Q11"/>
    <mergeCell ref="R10:R11"/>
    <mergeCell ref="S10:S11"/>
    <mergeCell ref="S15:S16"/>
    <mergeCell ref="M15:M16"/>
    <mergeCell ref="K10:K11"/>
    <mergeCell ref="L10:L11"/>
  </mergeCells>
  <printOptions/>
  <pageMargins left="0.7" right="0.7" top="0.75" bottom="0.75" header="0.3" footer="0.3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B1:AK22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51" customHeight="1"/>
  <cols>
    <col min="1" max="1" width="0.9921875" style="38" customWidth="1"/>
    <col min="2" max="2" width="15.8515625" style="65" customWidth="1"/>
    <col min="3" max="3" width="13.28125" style="65" customWidth="1"/>
    <col min="4" max="4" width="27.7109375" style="38" customWidth="1"/>
    <col min="5" max="5" width="10.00390625" style="38" customWidth="1"/>
    <col min="6" max="7" width="11.421875" style="38" customWidth="1"/>
    <col min="8" max="8" width="19.28125" style="66" customWidth="1"/>
    <col min="9" max="9" width="15.7109375" style="66" customWidth="1"/>
    <col min="10" max="10" width="13.00390625" style="66" customWidth="1"/>
    <col min="11" max="11" width="19.8515625" style="38" customWidth="1"/>
    <col min="12" max="12" width="13.8515625" style="38" bestFit="1" customWidth="1"/>
    <col min="13" max="13" width="14.57421875" style="38" customWidth="1"/>
    <col min="14" max="14" width="13.8515625" style="38" bestFit="1" customWidth="1"/>
    <col min="15" max="32" width="5.00390625" style="38" customWidth="1"/>
    <col min="33" max="33" width="5.140625" style="67" customWidth="1"/>
    <col min="34" max="34" width="5.421875" style="38" customWidth="1"/>
    <col min="35" max="35" width="4.8515625" style="38" customWidth="1"/>
    <col min="36" max="36" width="7.140625" style="38" customWidth="1"/>
    <col min="37" max="16384" width="11.421875" style="38" customWidth="1"/>
  </cols>
  <sheetData>
    <row r="1" spans="2:36" ht="51" customHeight="1">
      <c r="B1" s="60"/>
      <c r="C1" s="60"/>
      <c r="D1" s="61"/>
      <c r="E1" s="61"/>
      <c r="F1" s="61"/>
      <c r="G1" s="61"/>
      <c r="H1" s="62"/>
      <c r="I1" s="62"/>
      <c r="J1" s="62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</row>
    <row r="2" spans="2:36" ht="51" customHeight="1">
      <c r="B2" s="498" t="s">
        <v>66</v>
      </c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498"/>
    </row>
    <row r="3" spans="2:36" ht="51" customHeight="1">
      <c r="B3" s="498" t="s">
        <v>67</v>
      </c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498"/>
    </row>
    <row r="4" spans="2:36" ht="76.5" customHeight="1">
      <c r="B4" s="499" t="s">
        <v>35</v>
      </c>
      <c r="C4" s="499"/>
      <c r="D4" s="499"/>
      <c r="E4" s="499"/>
      <c r="F4" s="499"/>
      <c r="G4" s="499"/>
      <c r="H4" s="499"/>
      <c r="I4" s="500" t="s">
        <v>147</v>
      </c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403" t="s">
        <v>332</v>
      </c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7"/>
    </row>
    <row r="5" spans="2:37" ht="51" customHeight="1">
      <c r="B5" s="491" t="s">
        <v>148</v>
      </c>
      <c r="C5" s="491"/>
      <c r="D5" s="491"/>
      <c r="E5" s="47"/>
      <c r="F5" s="492" t="s">
        <v>40</v>
      </c>
      <c r="G5" s="492"/>
      <c r="H5" s="492"/>
      <c r="I5" s="492"/>
      <c r="J5" s="492"/>
      <c r="K5" s="492"/>
      <c r="L5" s="492"/>
      <c r="M5" s="492"/>
      <c r="N5" s="492"/>
      <c r="O5" s="493" t="s">
        <v>0</v>
      </c>
      <c r="P5" s="493"/>
      <c r="Q5" s="493"/>
      <c r="R5" s="493"/>
      <c r="S5" s="493"/>
      <c r="T5" s="493"/>
      <c r="U5" s="493"/>
      <c r="V5" s="493"/>
      <c r="W5" s="493"/>
      <c r="X5" s="493"/>
      <c r="Y5" s="493"/>
      <c r="Z5" s="493"/>
      <c r="AA5" s="493"/>
      <c r="AB5" s="493"/>
      <c r="AC5" s="493"/>
      <c r="AD5" s="493"/>
      <c r="AE5" s="493"/>
      <c r="AF5" s="493"/>
      <c r="AG5" s="494" t="s">
        <v>1</v>
      </c>
      <c r="AH5" s="494"/>
      <c r="AI5" s="494"/>
      <c r="AJ5" s="494"/>
      <c r="AK5" s="38" t="s">
        <v>34</v>
      </c>
    </row>
    <row r="6" spans="2:36" ht="51" customHeight="1">
      <c r="B6" s="408" t="s">
        <v>36</v>
      </c>
      <c r="C6" s="490" t="s">
        <v>2</v>
      </c>
      <c r="D6" s="490"/>
      <c r="E6" s="490"/>
      <c r="F6" s="490"/>
      <c r="G6" s="490"/>
      <c r="H6" s="490"/>
      <c r="I6" s="496" t="s">
        <v>3</v>
      </c>
      <c r="J6" s="497" t="s">
        <v>16</v>
      </c>
      <c r="K6" s="497" t="s">
        <v>4</v>
      </c>
      <c r="L6" s="488" t="s">
        <v>110</v>
      </c>
      <c r="M6" s="489" t="s">
        <v>18</v>
      </c>
      <c r="N6" s="489" t="s">
        <v>19</v>
      </c>
      <c r="O6" s="486" t="s">
        <v>30</v>
      </c>
      <c r="P6" s="486"/>
      <c r="Q6" s="486" t="s">
        <v>31</v>
      </c>
      <c r="R6" s="486"/>
      <c r="S6" s="486" t="s">
        <v>32</v>
      </c>
      <c r="T6" s="486"/>
      <c r="U6" s="486" t="s">
        <v>7</v>
      </c>
      <c r="V6" s="486"/>
      <c r="W6" s="486" t="s">
        <v>6</v>
      </c>
      <c r="X6" s="486"/>
      <c r="Y6" s="486" t="s">
        <v>33</v>
      </c>
      <c r="Z6" s="486"/>
      <c r="AA6" s="486" t="s">
        <v>5</v>
      </c>
      <c r="AB6" s="486"/>
      <c r="AC6" s="486" t="s">
        <v>8</v>
      </c>
      <c r="AD6" s="486"/>
      <c r="AE6" s="486" t="s">
        <v>9</v>
      </c>
      <c r="AF6" s="486"/>
      <c r="AG6" s="502" t="s">
        <v>10</v>
      </c>
      <c r="AH6" s="495" t="s">
        <v>11</v>
      </c>
      <c r="AI6" s="501" t="s">
        <v>12</v>
      </c>
      <c r="AJ6" s="495" t="s">
        <v>20</v>
      </c>
    </row>
    <row r="7" spans="2:36" ht="44.25" customHeight="1" thickBot="1">
      <c r="B7" s="409"/>
      <c r="C7" s="490"/>
      <c r="D7" s="490"/>
      <c r="E7" s="490"/>
      <c r="F7" s="490"/>
      <c r="G7" s="490"/>
      <c r="H7" s="490"/>
      <c r="I7" s="496"/>
      <c r="J7" s="497" t="s">
        <v>16</v>
      </c>
      <c r="K7" s="497"/>
      <c r="L7" s="488"/>
      <c r="M7" s="489"/>
      <c r="N7" s="489"/>
      <c r="O7" s="48" t="s">
        <v>21</v>
      </c>
      <c r="P7" s="49" t="s">
        <v>22</v>
      </c>
      <c r="Q7" s="48" t="s">
        <v>21</v>
      </c>
      <c r="R7" s="49" t="s">
        <v>22</v>
      </c>
      <c r="S7" s="48" t="s">
        <v>21</v>
      </c>
      <c r="T7" s="49" t="s">
        <v>22</v>
      </c>
      <c r="U7" s="48" t="s">
        <v>21</v>
      </c>
      <c r="V7" s="49" t="s">
        <v>22</v>
      </c>
      <c r="W7" s="48" t="s">
        <v>21</v>
      </c>
      <c r="X7" s="49" t="s">
        <v>22</v>
      </c>
      <c r="Y7" s="48" t="s">
        <v>21</v>
      </c>
      <c r="Z7" s="49" t="s">
        <v>22</v>
      </c>
      <c r="AA7" s="48" t="s">
        <v>21</v>
      </c>
      <c r="AB7" s="49" t="s">
        <v>23</v>
      </c>
      <c r="AC7" s="48" t="s">
        <v>21</v>
      </c>
      <c r="AD7" s="49" t="s">
        <v>23</v>
      </c>
      <c r="AE7" s="48" t="s">
        <v>21</v>
      </c>
      <c r="AF7" s="49" t="s">
        <v>23</v>
      </c>
      <c r="AG7" s="502"/>
      <c r="AH7" s="495"/>
      <c r="AI7" s="501"/>
      <c r="AJ7" s="495"/>
    </row>
    <row r="8" spans="2:36" ht="83.25" customHeight="1" thickBot="1">
      <c r="B8" s="50" t="s">
        <v>149</v>
      </c>
      <c r="C8" s="484" t="s">
        <v>37</v>
      </c>
      <c r="D8" s="484"/>
      <c r="E8" s="484"/>
      <c r="F8" s="484"/>
      <c r="G8" s="484"/>
      <c r="H8" s="484"/>
      <c r="I8" s="29" t="s">
        <v>38</v>
      </c>
      <c r="J8" s="7" t="s">
        <v>39</v>
      </c>
      <c r="K8" s="8">
        <v>1</v>
      </c>
      <c r="L8" s="8">
        <v>0.9</v>
      </c>
      <c r="M8" s="79">
        <v>0.85</v>
      </c>
      <c r="N8" s="80">
        <v>1</v>
      </c>
      <c r="O8" s="51">
        <f aca="true" t="shared" si="0" ref="O8:AC8">+O9</f>
        <v>18700000</v>
      </c>
      <c r="P8" s="51">
        <f t="shared" si="0"/>
        <v>18700000</v>
      </c>
      <c r="Q8" s="51">
        <f t="shared" si="0"/>
        <v>517364857</v>
      </c>
      <c r="R8" s="51">
        <f t="shared" si="0"/>
        <v>517319795</v>
      </c>
      <c r="S8" s="51">
        <f t="shared" si="0"/>
        <v>0</v>
      </c>
      <c r="T8" s="51">
        <f t="shared" si="0"/>
        <v>0</v>
      </c>
      <c r="U8" s="51">
        <f t="shared" si="0"/>
        <v>0</v>
      </c>
      <c r="V8" s="51">
        <f t="shared" si="0"/>
        <v>0</v>
      </c>
      <c r="W8" s="51">
        <f t="shared" si="0"/>
        <v>0</v>
      </c>
      <c r="X8" s="51">
        <f t="shared" si="0"/>
        <v>0</v>
      </c>
      <c r="Y8" s="51">
        <f t="shared" si="0"/>
        <v>499160372</v>
      </c>
      <c r="Z8" s="51">
        <f t="shared" si="0"/>
        <v>253479021</v>
      </c>
      <c r="AA8" s="51">
        <f t="shared" si="0"/>
        <v>362027968</v>
      </c>
      <c r="AB8" s="51">
        <f t="shared" si="0"/>
        <v>362023141</v>
      </c>
      <c r="AC8" s="51">
        <f t="shared" si="0"/>
        <v>71896559</v>
      </c>
      <c r="AD8" s="51">
        <f>+AD9</f>
        <v>17514382</v>
      </c>
      <c r="AE8" s="51">
        <f>+AE9</f>
        <v>1469149756</v>
      </c>
      <c r="AF8" s="51">
        <f>+AF9</f>
        <v>1169036339</v>
      </c>
      <c r="AG8" s="91"/>
      <c r="AH8" s="91"/>
      <c r="AI8" s="91"/>
      <c r="AJ8" s="82"/>
    </row>
    <row r="9" spans="2:36" ht="114" customHeight="1">
      <c r="B9" s="52" t="s">
        <v>13</v>
      </c>
      <c r="C9" s="53" t="s">
        <v>28</v>
      </c>
      <c r="D9" s="53" t="s">
        <v>14</v>
      </c>
      <c r="E9" s="53" t="s">
        <v>24</v>
      </c>
      <c r="F9" s="54" t="s">
        <v>25</v>
      </c>
      <c r="G9" s="54" t="s">
        <v>26</v>
      </c>
      <c r="H9" s="55" t="s">
        <v>152</v>
      </c>
      <c r="I9" s="53" t="s">
        <v>29</v>
      </c>
      <c r="J9" s="87" t="str">
        <f>+J6</f>
        <v>LINEA BASE </v>
      </c>
      <c r="K9" s="87" t="str">
        <f>+K6</f>
        <v>META  CUATRIENIO</v>
      </c>
      <c r="L9" s="87" t="str">
        <f>+L6</f>
        <v>META  VIGENCIA(2012)</v>
      </c>
      <c r="M9" s="87" t="str">
        <f>+M6</f>
        <v>META  ALCANZADA 1ª SEMESTRE</v>
      </c>
      <c r="N9" s="87" t="str">
        <f>+N6</f>
        <v>META  ALCANZADA 2ª SEMESTRE</v>
      </c>
      <c r="O9" s="33">
        <f>SUM(O10:O22)</f>
        <v>18700000</v>
      </c>
      <c r="P9" s="34">
        <f>SUM(P10:P22)</f>
        <v>18700000</v>
      </c>
      <c r="Q9" s="33">
        <f aca="true" t="shared" si="1" ref="Q9:AD9">SUM(Q10:Q22)</f>
        <v>517364857</v>
      </c>
      <c r="R9" s="34">
        <f t="shared" si="1"/>
        <v>517319795</v>
      </c>
      <c r="S9" s="33">
        <f t="shared" si="1"/>
        <v>0</v>
      </c>
      <c r="T9" s="34">
        <f t="shared" si="1"/>
        <v>0</v>
      </c>
      <c r="U9" s="33">
        <f t="shared" si="1"/>
        <v>0</v>
      </c>
      <c r="V9" s="34">
        <f t="shared" si="1"/>
        <v>0</v>
      </c>
      <c r="W9" s="33">
        <f t="shared" si="1"/>
        <v>0</v>
      </c>
      <c r="X9" s="34">
        <f t="shared" si="1"/>
        <v>0</v>
      </c>
      <c r="Y9" s="33">
        <f t="shared" si="1"/>
        <v>499160372</v>
      </c>
      <c r="Z9" s="34">
        <f t="shared" si="1"/>
        <v>253479021</v>
      </c>
      <c r="AA9" s="33">
        <f t="shared" si="1"/>
        <v>362027968</v>
      </c>
      <c r="AB9" s="34">
        <f t="shared" si="1"/>
        <v>362023141</v>
      </c>
      <c r="AC9" s="33">
        <f t="shared" si="1"/>
        <v>71896559</v>
      </c>
      <c r="AD9" s="34">
        <f t="shared" si="1"/>
        <v>17514382</v>
      </c>
      <c r="AE9" s="33">
        <f>SUM(AE10:AE22)</f>
        <v>1469149756</v>
      </c>
      <c r="AF9" s="33">
        <f>SUM(AF10:AF22)</f>
        <v>1169036339</v>
      </c>
      <c r="AG9" s="92"/>
      <c r="AH9" s="93"/>
      <c r="AI9" s="93"/>
      <c r="AJ9" s="94"/>
    </row>
    <row r="10" spans="2:36" ht="57" customHeight="1">
      <c r="B10" s="474" t="s">
        <v>150</v>
      </c>
      <c r="C10" s="474" t="s">
        <v>41</v>
      </c>
      <c r="D10" s="42" t="s">
        <v>50</v>
      </c>
      <c r="E10" s="59">
        <v>2</v>
      </c>
      <c r="F10" s="45">
        <v>1</v>
      </c>
      <c r="G10" s="20">
        <v>1</v>
      </c>
      <c r="H10" s="465" t="s">
        <v>42</v>
      </c>
      <c r="I10" s="465" t="s">
        <v>43</v>
      </c>
      <c r="J10" s="469">
        <v>0</v>
      </c>
      <c r="K10" s="469">
        <v>8</v>
      </c>
      <c r="L10" s="485">
        <v>2</v>
      </c>
      <c r="M10" s="438">
        <v>1</v>
      </c>
      <c r="N10" s="438">
        <v>1</v>
      </c>
      <c r="O10" s="460">
        <v>0</v>
      </c>
      <c r="P10" s="460">
        <v>0</v>
      </c>
      <c r="Q10" s="460">
        <v>0</v>
      </c>
      <c r="R10" s="460">
        <v>0</v>
      </c>
      <c r="S10" s="460">
        <v>0</v>
      </c>
      <c r="T10" s="460">
        <v>0</v>
      </c>
      <c r="U10" s="460">
        <v>0</v>
      </c>
      <c r="V10" s="460">
        <v>0</v>
      </c>
      <c r="W10" s="460">
        <v>0</v>
      </c>
      <c r="X10" s="460">
        <v>0</v>
      </c>
      <c r="Y10" s="460">
        <v>0</v>
      </c>
      <c r="Z10" s="460">
        <v>0</v>
      </c>
      <c r="AA10" s="460">
        <v>0</v>
      </c>
      <c r="AB10" s="460">
        <v>0</v>
      </c>
      <c r="AC10" s="460">
        <v>0</v>
      </c>
      <c r="AD10" s="460">
        <v>0</v>
      </c>
      <c r="AE10" s="460">
        <f aca="true" t="shared" si="2" ref="AE10:AE19">+O10+Q10+S10+U10+W10+Y10+AA10+AC10</f>
        <v>0</v>
      </c>
      <c r="AF10" s="460">
        <f aca="true" t="shared" si="3" ref="AF10:AF19">+P10+R10+T10+V10+X10+Z10+AB10+AD10</f>
        <v>0</v>
      </c>
      <c r="AG10" s="509"/>
      <c r="AH10" s="503"/>
      <c r="AI10" s="503"/>
      <c r="AJ10" s="506"/>
    </row>
    <row r="11" spans="2:36" ht="51" customHeight="1">
      <c r="B11" s="475"/>
      <c r="C11" s="475"/>
      <c r="D11" s="42" t="s">
        <v>51</v>
      </c>
      <c r="E11" s="59">
        <v>2</v>
      </c>
      <c r="F11" s="59">
        <v>2</v>
      </c>
      <c r="G11" s="20"/>
      <c r="H11" s="465"/>
      <c r="I11" s="465"/>
      <c r="J11" s="470"/>
      <c r="K11" s="470"/>
      <c r="L11" s="485"/>
      <c r="M11" s="438"/>
      <c r="N11" s="438"/>
      <c r="O11" s="460"/>
      <c r="P11" s="460"/>
      <c r="Q11" s="460"/>
      <c r="R11" s="460"/>
      <c r="S11" s="460"/>
      <c r="T11" s="460"/>
      <c r="U11" s="460"/>
      <c r="V11" s="460"/>
      <c r="W11" s="460"/>
      <c r="X11" s="460"/>
      <c r="Y11" s="460"/>
      <c r="Z11" s="460"/>
      <c r="AA11" s="460"/>
      <c r="AB11" s="460"/>
      <c r="AC11" s="460"/>
      <c r="AD11" s="460"/>
      <c r="AE11" s="460">
        <f t="shared" si="2"/>
        <v>0</v>
      </c>
      <c r="AF11" s="460">
        <f t="shared" si="3"/>
        <v>0</v>
      </c>
      <c r="AG11" s="510"/>
      <c r="AH11" s="504"/>
      <c r="AI11" s="504"/>
      <c r="AJ11" s="507"/>
    </row>
    <row r="12" spans="2:36" ht="51" customHeight="1">
      <c r="B12" s="475"/>
      <c r="C12" s="475"/>
      <c r="D12" s="42" t="s">
        <v>52</v>
      </c>
      <c r="E12" s="59">
        <v>3</v>
      </c>
      <c r="F12" s="59">
        <v>3</v>
      </c>
      <c r="G12" s="20"/>
      <c r="H12" s="465"/>
      <c r="I12" s="465"/>
      <c r="J12" s="471"/>
      <c r="K12" s="471"/>
      <c r="L12" s="485"/>
      <c r="M12" s="438"/>
      <c r="N12" s="438"/>
      <c r="O12" s="460"/>
      <c r="P12" s="460"/>
      <c r="Q12" s="460"/>
      <c r="R12" s="460"/>
      <c r="S12" s="460"/>
      <c r="T12" s="460"/>
      <c r="U12" s="460"/>
      <c r="V12" s="460"/>
      <c r="W12" s="460"/>
      <c r="X12" s="460"/>
      <c r="Y12" s="460"/>
      <c r="Z12" s="460"/>
      <c r="AA12" s="460"/>
      <c r="AB12" s="460"/>
      <c r="AC12" s="460"/>
      <c r="AD12" s="460"/>
      <c r="AE12" s="460">
        <f t="shared" si="2"/>
        <v>0</v>
      </c>
      <c r="AF12" s="460">
        <f t="shared" si="3"/>
        <v>0</v>
      </c>
      <c r="AG12" s="511"/>
      <c r="AH12" s="505"/>
      <c r="AI12" s="505"/>
      <c r="AJ12" s="508"/>
    </row>
    <row r="13" spans="2:36" ht="51" customHeight="1">
      <c r="B13" s="475"/>
      <c r="C13" s="475"/>
      <c r="D13" s="42" t="s">
        <v>53</v>
      </c>
      <c r="E13" s="59">
        <v>300</v>
      </c>
      <c r="F13" s="22">
        <v>100</v>
      </c>
      <c r="G13" s="20">
        <v>200</v>
      </c>
      <c r="H13" s="468" t="s">
        <v>44</v>
      </c>
      <c r="I13" s="465" t="s">
        <v>45</v>
      </c>
      <c r="J13" s="456" t="s">
        <v>153</v>
      </c>
      <c r="K13" s="456" t="s">
        <v>154</v>
      </c>
      <c r="L13" s="456" t="s">
        <v>155</v>
      </c>
      <c r="M13" s="456" t="s">
        <v>155</v>
      </c>
      <c r="N13" s="456" t="s">
        <v>155</v>
      </c>
      <c r="O13" s="460">
        <v>0</v>
      </c>
      <c r="P13" s="460">
        <v>0</v>
      </c>
      <c r="Q13" s="460">
        <v>0</v>
      </c>
      <c r="R13" s="460">
        <v>0</v>
      </c>
      <c r="S13" s="460">
        <v>0</v>
      </c>
      <c r="T13" s="460">
        <v>0</v>
      </c>
      <c r="U13" s="460">
        <v>0</v>
      </c>
      <c r="V13" s="460">
        <v>0</v>
      </c>
      <c r="W13" s="460">
        <v>0</v>
      </c>
      <c r="X13" s="460">
        <v>0</v>
      </c>
      <c r="Y13" s="460">
        <v>0</v>
      </c>
      <c r="Z13" s="460">
        <v>0</v>
      </c>
      <c r="AA13" s="460">
        <v>0</v>
      </c>
      <c r="AB13" s="460">
        <v>0</v>
      </c>
      <c r="AC13" s="460">
        <v>0</v>
      </c>
      <c r="AD13" s="460">
        <v>0</v>
      </c>
      <c r="AE13" s="460">
        <f t="shared" si="2"/>
        <v>0</v>
      </c>
      <c r="AF13" s="460">
        <f t="shared" si="3"/>
        <v>0</v>
      </c>
      <c r="AG13" s="472"/>
      <c r="AH13" s="473"/>
      <c r="AI13" s="481"/>
      <c r="AJ13" s="482"/>
    </row>
    <row r="14" spans="2:36" ht="51" customHeight="1">
      <c r="B14" s="475"/>
      <c r="C14" s="475"/>
      <c r="D14" s="42" t="s">
        <v>54</v>
      </c>
      <c r="E14" s="59">
        <v>1</v>
      </c>
      <c r="F14" s="22">
        <v>1</v>
      </c>
      <c r="G14" s="20"/>
      <c r="H14" s="468"/>
      <c r="I14" s="465"/>
      <c r="J14" s="457"/>
      <c r="K14" s="457"/>
      <c r="L14" s="457"/>
      <c r="M14" s="457"/>
      <c r="N14" s="457"/>
      <c r="O14" s="460"/>
      <c r="P14" s="460"/>
      <c r="Q14" s="460"/>
      <c r="R14" s="460"/>
      <c r="S14" s="460"/>
      <c r="T14" s="460"/>
      <c r="U14" s="460"/>
      <c r="V14" s="460"/>
      <c r="W14" s="460"/>
      <c r="X14" s="460"/>
      <c r="Y14" s="460"/>
      <c r="Z14" s="460"/>
      <c r="AA14" s="460"/>
      <c r="AB14" s="460"/>
      <c r="AC14" s="460"/>
      <c r="AD14" s="460"/>
      <c r="AE14" s="460">
        <f t="shared" si="2"/>
        <v>0</v>
      </c>
      <c r="AF14" s="460">
        <f t="shared" si="3"/>
        <v>0</v>
      </c>
      <c r="AG14" s="472"/>
      <c r="AH14" s="473"/>
      <c r="AI14" s="481"/>
      <c r="AJ14" s="482"/>
    </row>
    <row r="15" spans="2:37" ht="51" customHeight="1">
      <c r="B15" s="475"/>
      <c r="C15" s="475"/>
      <c r="D15" s="42" t="s">
        <v>55</v>
      </c>
      <c r="E15" s="59">
        <v>1</v>
      </c>
      <c r="F15" s="22">
        <v>1</v>
      </c>
      <c r="G15" s="22">
        <v>1</v>
      </c>
      <c r="H15" s="46" t="s">
        <v>46</v>
      </c>
      <c r="I15" s="43" t="s">
        <v>89</v>
      </c>
      <c r="J15" s="95" t="s">
        <v>89</v>
      </c>
      <c r="K15" s="95" t="s">
        <v>156</v>
      </c>
      <c r="L15" s="95" t="s">
        <v>156</v>
      </c>
      <c r="M15" s="74">
        <v>0</v>
      </c>
      <c r="N15" s="74">
        <v>1</v>
      </c>
      <c r="O15" s="83">
        <v>9000000</v>
      </c>
      <c r="P15" s="88">
        <f>+O15</f>
        <v>9000000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5">
        <f t="shared" si="2"/>
        <v>9000000</v>
      </c>
      <c r="AF15" s="35">
        <f t="shared" si="3"/>
        <v>9000000</v>
      </c>
      <c r="AG15" s="84"/>
      <c r="AH15" s="85"/>
      <c r="AI15" s="90"/>
      <c r="AJ15" s="82"/>
      <c r="AK15" s="64"/>
    </row>
    <row r="16" spans="2:37" ht="51" customHeight="1">
      <c r="B16" s="475"/>
      <c r="C16" s="475"/>
      <c r="D16" s="42" t="s">
        <v>56</v>
      </c>
      <c r="E16" s="59">
        <v>2</v>
      </c>
      <c r="F16" s="59">
        <v>1</v>
      </c>
      <c r="G16" s="59">
        <v>1</v>
      </c>
      <c r="H16" s="468" t="s">
        <v>47</v>
      </c>
      <c r="I16" s="465" t="s">
        <v>64</v>
      </c>
      <c r="J16" s="467" t="s">
        <v>157</v>
      </c>
      <c r="K16" s="467" t="s">
        <v>158</v>
      </c>
      <c r="L16" s="467" t="s">
        <v>158</v>
      </c>
      <c r="M16" s="467" t="s">
        <v>158</v>
      </c>
      <c r="N16" s="467" t="s">
        <v>158</v>
      </c>
      <c r="O16" s="483">
        <v>950000</v>
      </c>
      <c r="P16" s="487">
        <f>+O16</f>
        <v>950000</v>
      </c>
      <c r="Q16" s="469">
        <v>0</v>
      </c>
      <c r="R16" s="469">
        <v>0</v>
      </c>
      <c r="S16" s="469">
        <v>0</v>
      </c>
      <c r="T16" s="469">
        <v>0</v>
      </c>
      <c r="U16" s="469">
        <v>0</v>
      </c>
      <c r="V16" s="469">
        <v>0</v>
      </c>
      <c r="W16" s="469">
        <v>0</v>
      </c>
      <c r="X16" s="469">
        <v>0</v>
      </c>
      <c r="Y16" s="469">
        <v>0</v>
      </c>
      <c r="Z16" s="469">
        <v>0</v>
      </c>
      <c r="AA16" s="469">
        <v>0</v>
      </c>
      <c r="AB16" s="469">
        <v>0</v>
      </c>
      <c r="AC16" s="469">
        <v>0</v>
      </c>
      <c r="AD16" s="469">
        <v>0</v>
      </c>
      <c r="AE16" s="460">
        <f t="shared" si="2"/>
        <v>950000</v>
      </c>
      <c r="AF16" s="460">
        <f t="shared" si="3"/>
        <v>950000</v>
      </c>
      <c r="AG16" s="472"/>
      <c r="AH16" s="473"/>
      <c r="AI16" s="481"/>
      <c r="AJ16" s="482"/>
      <c r="AK16" s="64"/>
    </row>
    <row r="17" spans="2:37" ht="51" customHeight="1">
      <c r="B17" s="475"/>
      <c r="C17" s="475"/>
      <c r="D17" s="42" t="s">
        <v>57</v>
      </c>
      <c r="E17" s="59">
        <v>1</v>
      </c>
      <c r="F17" s="22">
        <v>1</v>
      </c>
      <c r="G17" s="20"/>
      <c r="H17" s="468"/>
      <c r="I17" s="465"/>
      <c r="J17" s="467"/>
      <c r="K17" s="467"/>
      <c r="L17" s="467"/>
      <c r="M17" s="467"/>
      <c r="N17" s="467"/>
      <c r="O17" s="483"/>
      <c r="P17" s="487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60">
        <f t="shared" si="2"/>
        <v>0</v>
      </c>
      <c r="AF17" s="460">
        <f t="shared" si="3"/>
        <v>0</v>
      </c>
      <c r="AG17" s="472"/>
      <c r="AH17" s="473"/>
      <c r="AI17" s="481"/>
      <c r="AJ17" s="482"/>
      <c r="AK17" s="64"/>
    </row>
    <row r="18" spans="2:36" ht="51" customHeight="1">
      <c r="B18" s="475"/>
      <c r="C18" s="475"/>
      <c r="D18" s="42" t="s">
        <v>58</v>
      </c>
      <c r="E18" s="22">
        <v>12</v>
      </c>
      <c r="F18" s="22">
        <v>6</v>
      </c>
      <c r="G18" s="22">
        <v>6</v>
      </c>
      <c r="H18" s="468"/>
      <c r="I18" s="465"/>
      <c r="J18" s="467"/>
      <c r="K18" s="467"/>
      <c r="L18" s="467"/>
      <c r="M18" s="467"/>
      <c r="N18" s="467"/>
      <c r="O18" s="483"/>
      <c r="P18" s="487"/>
      <c r="Q18" s="471"/>
      <c r="R18" s="471"/>
      <c r="S18" s="471"/>
      <c r="T18" s="471"/>
      <c r="U18" s="471"/>
      <c r="V18" s="471"/>
      <c r="W18" s="471"/>
      <c r="X18" s="471"/>
      <c r="Y18" s="471"/>
      <c r="Z18" s="471"/>
      <c r="AA18" s="471"/>
      <c r="AB18" s="471"/>
      <c r="AC18" s="471"/>
      <c r="AD18" s="471"/>
      <c r="AE18" s="460">
        <f t="shared" si="2"/>
        <v>0</v>
      </c>
      <c r="AF18" s="460">
        <f t="shared" si="3"/>
        <v>0</v>
      </c>
      <c r="AG18" s="472"/>
      <c r="AH18" s="473"/>
      <c r="AI18" s="481"/>
      <c r="AJ18" s="482"/>
    </row>
    <row r="19" spans="2:36" ht="51" customHeight="1">
      <c r="B19" s="475"/>
      <c r="C19" s="475"/>
      <c r="D19" s="42" t="s">
        <v>59</v>
      </c>
      <c r="E19" s="86">
        <v>2</v>
      </c>
      <c r="F19" s="86">
        <v>1</v>
      </c>
      <c r="G19" s="86">
        <v>1</v>
      </c>
      <c r="H19" s="477" t="s">
        <v>48</v>
      </c>
      <c r="I19" s="479" t="s">
        <v>166</v>
      </c>
      <c r="J19" s="456" t="s">
        <v>159</v>
      </c>
      <c r="K19" s="456" t="s">
        <v>160</v>
      </c>
      <c r="L19" s="456" t="s">
        <v>160</v>
      </c>
      <c r="M19" s="456" t="s">
        <v>160</v>
      </c>
      <c r="N19" s="456" t="s">
        <v>160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f t="shared" si="2"/>
        <v>0</v>
      </c>
      <c r="AF19" s="35">
        <f t="shared" si="3"/>
        <v>0</v>
      </c>
      <c r="AG19" s="84"/>
      <c r="AH19" s="85"/>
      <c r="AI19" s="90"/>
      <c r="AJ19" s="82"/>
    </row>
    <row r="20" spans="2:37" ht="64.5" customHeight="1">
      <c r="B20" s="475"/>
      <c r="C20" s="475"/>
      <c r="D20" s="42" t="s">
        <v>151</v>
      </c>
      <c r="E20" s="59">
        <v>4</v>
      </c>
      <c r="F20" s="59">
        <v>2</v>
      </c>
      <c r="G20" s="20">
        <v>2</v>
      </c>
      <c r="H20" s="478"/>
      <c r="I20" s="480"/>
      <c r="J20" s="457"/>
      <c r="K20" s="457"/>
      <c r="L20" s="457"/>
      <c r="M20" s="457"/>
      <c r="N20" s="457"/>
      <c r="O20" s="35">
        <v>0</v>
      </c>
      <c r="P20" s="35">
        <v>0</v>
      </c>
      <c r="Q20" s="35">
        <v>517364857</v>
      </c>
      <c r="R20" s="35">
        <v>517319795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499160372</v>
      </c>
      <c r="Z20" s="35">
        <v>253479021</v>
      </c>
      <c r="AA20" s="35">
        <v>362027968</v>
      </c>
      <c r="AB20" s="35">
        <v>362023141</v>
      </c>
      <c r="AC20" s="35">
        <v>71896559</v>
      </c>
      <c r="AD20" s="35">
        <v>17514382</v>
      </c>
      <c r="AE20" s="35">
        <f aca="true" t="shared" si="4" ref="AE20:AF22">+O20+Q20+S20+U20+W20+Y20+AA20+AC20</f>
        <v>1450449756</v>
      </c>
      <c r="AF20" s="35">
        <f t="shared" si="4"/>
        <v>1150336339</v>
      </c>
      <c r="AG20" s="84"/>
      <c r="AH20" s="85"/>
      <c r="AI20" s="90"/>
      <c r="AJ20" s="82"/>
      <c r="AK20" s="64"/>
    </row>
    <row r="21" spans="2:37" ht="51" customHeight="1">
      <c r="B21" s="475"/>
      <c r="C21" s="475"/>
      <c r="D21" s="42" t="s">
        <v>61</v>
      </c>
      <c r="E21" s="22">
        <v>2</v>
      </c>
      <c r="F21" s="22">
        <v>1</v>
      </c>
      <c r="G21" s="22">
        <v>1</v>
      </c>
      <c r="H21" s="43" t="s">
        <v>60</v>
      </c>
      <c r="I21" s="43" t="s">
        <v>165</v>
      </c>
      <c r="J21" s="95" t="s">
        <v>163</v>
      </c>
      <c r="K21" s="95" t="s">
        <v>164</v>
      </c>
      <c r="L21" s="95" t="s">
        <v>164</v>
      </c>
      <c r="M21" s="95" t="s">
        <v>164</v>
      </c>
      <c r="N21" s="95" t="s">
        <v>164</v>
      </c>
      <c r="O21" s="83">
        <f>2600000*3</f>
        <v>7800000</v>
      </c>
      <c r="P21" s="88">
        <f>+O21</f>
        <v>7800000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f t="shared" si="4"/>
        <v>7800000</v>
      </c>
      <c r="AF21" s="35">
        <f t="shared" si="4"/>
        <v>7800000</v>
      </c>
      <c r="AG21" s="84"/>
      <c r="AH21" s="85"/>
      <c r="AI21" s="90"/>
      <c r="AJ21" s="82"/>
      <c r="AK21" s="64"/>
    </row>
    <row r="22" spans="2:37" ht="171.75" customHeight="1">
      <c r="B22" s="476"/>
      <c r="C22" s="476"/>
      <c r="D22" s="42" t="s">
        <v>62</v>
      </c>
      <c r="E22" s="22">
        <v>1</v>
      </c>
      <c r="F22" s="22"/>
      <c r="G22" s="22">
        <v>1</v>
      </c>
      <c r="H22" s="46" t="s">
        <v>49</v>
      </c>
      <c r="I22" s="43" t="s">
        <v>65</v>
      </c>
      <c r="J22" s="95" t="s">
        <v>161</v>
      </c>
      <c r="K22" s="95" t="s">
        <v>162</v>
      </c>
      <c r="L22" s="95" t="s">
        <v>162</v>
      </c>
      <c r="M22" s="95"/>
      <c r="N22" s="95" t="s">
        <v>162</v>
      </c>
      <c r="O22" s="83">
        <v>950000</v>
      </c>
      <c r="P22" s="89">
        <f>+O22</f>
        <v>950000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f t="shared" si="4"/>
        <v>950000</v>
      </c>
      <c r="AF22" s="35">
        <f t="shared" si="4"/>
        <v>950000</v>
      </c>
      <c r="AG22" s="84"/>
      <c r="AH22" s="85"/>
      <c r="AI22" s="90"/>
      <c r="AJ22" s="82"/>
      <c r="AK22" s="64"/>
    </row>
  </sheetData>
  <sheetProtection password="C7FF" sheet="1"/>
  <mergeCells count="127">
    <mergeCell ref="AB13:AB14"/>
    <mergeCell ref="AC13:AC14"/>
    <mergeCell ref="AH13:AH14"/>
    <mergeCell ref="AI13:AI14"/>
    <mergeCell ref="AJ13:AJ14"/>
    <mergeCell ref="AF10:AF12"/>
    <mergeCell ref="AH10:AH12"/>
    <mergeCell ref="AI10:AI12"/>
    <mergeCell ref="AJ10:AJ12"/>
    <mergeCell ref="AG10:AG12"/>
    <mergeCell ref="AG13:AG14"/>
    <mergeCell ref="AF13:AF14"/>
    <mergeCell ref="Z13:Z14"/>
    <mergeCell ref="AE10:AE12"/>
    <mergeCell ref="U13:U14"/>
    <mergeCell ref="V13:V14"/>
    <mergeCell ref="W13:W14"/>
    <mergeCell ref="AE13:AE14"/>
    <mergeCell ref="W10:W12"/>
    <mergeCell ref="AB10:AB12"/>
    <mergeCell ref="AA13:AA14"/>
    <mergeCell ref="X10:X12"/>
    <mergeCell ref="B2:AJ2"/>
    <mergeCell ref="B3:AJ3"/>
    <mergeCell ref="B4:H4"/>
    <mergeCell ref="I4:T4"/>
    <mergeCell ref="U4:AJ4"/>
    <mergeCell ref="AE6:AF6"/>
    <mergeCell ref="AH6:AH7"/>
    <mergeCell ref="AI6:AI7"/>
    <mergeCell ref="AC6:AD6"/>
    <mergeCell ref="AG6:AG7"/>
    <mergeCell ref="C6:H7"/>
    <mergeCell ref="B5:D5"/>
    <mergeCell ref="F5:N5"/>
    <mergeCell ref="O5:AF5"/>
    <mergeCell ref="AG5:AJ5"/>
    <mergeCell ref="B6:B7"/>
    <mergeCell ref="AJ6:AJ7"/>
    <mergeCell ref="I6:I7"/>
    <mergeCell ref="J6:J7"/>
    <mergeCell ref="K6:K7"/>
    <mergeCell ref="L6:L7"/>
    <mergeCell ref="U6:V6"/>
    <mergeCell ref="P10:P12"/>
    <mergeCell ref="Q10:Q12"/>
    <mergeCell ref="V10:V12"/>
    <mergeCell ref="N6:N7"/>
    <mergeCell ref="O6:P6"/>
    <mergeCell ref="M6:M7"/>
    <mergeCell ref="Q6:R6"/>
    <mergeCell ref="U10:U12"/>
    <mergeCell ref="Y6:Z6"/>
    <mergeCell ref="S6:T6"/>
    <mergeCell ref="N10:N12"/>
    <mergeCell ref="AD13:AD14"/>
    <mergeCell ref="N13:N14"/>
    <mergeCell ref="AD10:AD12"/>
    <mergeCell ref="AC10:AC12"/>
    <mergeCell ref="X13:X14"/>
    <mergeCell ref="O13:O14"/>
    <mergeCell ref="T13:T14"/>
    <mergeCell ref="Q13:Q14"/>
    <mergeCell ref="R13:R14"/>
    <mergeCell ref="R10:R12"/>
    <mergeCell ref="S10:S12"/>
    <mergeCell ref="T10:T12"/>
    <mergeCell ref="W6:X6"/>
    <mergeCell ref="S13:S14"/>
    <mergeCell ref="AA6:AB6"/>
    <mergeCell ref="Y10:Y12"/>
    <mergeCell ref="Z10:Z12"/>
    <mergeCell ref="AA10:AA12"/>
    <mergeCell ref="Y13:Y14"/>
    <mergeCell ref="P16:P18"/>
    <mergeCell ref="Q16:Q18"/>
    <mergeCell ref="R16:R18"/>
    <mergeCell ref="X16:X18"/>
    <mergeCell ref="P13:P14"/>
    <mergeCell ref="C8:H8"/>
    <mergeCell ref="J13:J14"/>
    <mergeCell ref="L13:L14"/>
    <mergeCell ref="H13:H14"/>
    <mergeCell ref="I13:I14"/>
    <mergeCell ref="K13:K14"/>
    <mergeCell ref="H10:H12"/>
    <mergeCell ref="J10:J12"/>
    <mergeCell ref="L10:L12"/>
    <mergeCell ref="I10:I12"/>
    <mergeCell ref="O16:O18"/>
    <mergeCell ref="S16:S18"/>
    <mergeCell ref="T16:T18"/>
    <mergeCell ref="U16:U18"/>
    <mergeCell ref="V16:V18"/>
    <mergeCell ref="W16:W18"/>
    <mergeCell ref="K10:K12"/>
    <mergeCell ref="M10:M12"/>
    <mergeCell ref="O10:O12"/>
    <mergeCell ref="AI16:AI18"/>
    <mergeCell ref="AJ16:AJ18"/>
    <mergeCell ref="Y16:Y18"/>
    <mergeCell ref="Z16:Z18"/>
    <mergeCell ref="AA16:AA18"/>
    <mergeCell ref="AB16:AB18"/>
    <mergeCell ref="AC16:AC18"/>
    <mergeCell ref="AD16:AD18"/>
    <mergeCell ref="AE16:AE18"/>
    <mergeCell ref="AF16:AF18"/>
    <mergeCell ref="AG16:AG18"/>
    <mergeCell ref="AH16:AH18"/>
    <mergeCell ref="B10:B22"/>
    <mergeCell ref="C10:C22"/>
    <mergeCell ref="H19:H20"/>
    <mergeCell ref="I19:I20"/>
    <mergeCell ref="J19:J20"/>
    <mergeCell ref="H16:H18"/>
    <mergeCell ref="I16:I18"/>
    <mergeCell ref="J16:J18"/>
    <mergeCell ref="K16:K18"/>
    <mergeCell ref="L16:L18"/>
    <mergeCell ref="M16:M18"/>
    <mergeCell ref="N16:N18"/>
    <mergeCell ref="M13:M14"/>
    <mergeCell ref="K19:K20"/>
    <mergeCell ref="L19:L20"/>
    <mergeCell ref="M19:M20"/>
    <mergeCell ref="N19:N2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K169"/>
  <sheetViews>
    <sheetView zoomScalePageLayoutView="0" workbookViewId="0" topLeftCell="B1">
      <selection activeCell="B1" sqref="A1:IV16384"/>
    </sheetView>
  </sheetViews>
  <sheetFormatPr defaultColWidth="11.421875" defaultRowHeight="15"/>
  <cols>
    <col min="1" max="1" width="6.00390625" style="1" customWidth="1"/>
    <col min="2" max="2" width="21.57421875" style="24" customWidth="1"/>
    <col min="3" max="3" width="11.421875" style="24" customWidth="1"/>
    <col min="4" max="4" width="21.140625" style="1" customWidth="1"/>
    <col min="5" max="7" width="11.421875" style="1" customWidth="1"/>
    <col min="8" max="9" width="11.421875" style="25" customWidth="1"/>
    <col min="10" max="10" width="7.7109375" style="25" customWidth="1"/>
    <col min="11" max="12" width="8.28125" style="1" customWidth="1"/>
    <col min="13" max="13" width="8.7109375" style="1" customWidth="1"/>
    <col min="14" max="14" width="8.421875" style="1" customWidth="1"/>
    <col min="15" max="15" width="7.57421875" style="1" customWidth="1"/>
    <col min="16" max="16" width="7.8515625" style="1" customWidth="1"/>
    <col min="17" max="32" width="11.421875" style="1" customWidth="1"/>
    <col min="33" max="33" width="11.421875" style="26" customWidth="1"/>
    <col min="34" max="16384" width="11.421875" style="1" customWidth="1"/>
  </cols>
  <sheetData>
    <row r="1" spans="2:36" ht="15.75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15">
      <c r="B2" s="394" t="s">
        <v>849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6"/>
    </row>
    <row r="3" spans="2:36" ht="15.75" customHeight="1" thickBot="1">
      <c r="B3" s="397" t="s">
        <v>614</v>
      </c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9"/>
    </row>
    <row r="4" spans="2:36" ht="20.25" customHeight="1">
      <c r="B4" s="400" t="s">
        <v>615</v>
      </c>
      <c r="C4" s="401"/>
      <c r="D4" s="401"/>
      <c r="E4" s="401"/>
      <c r="F4" s="401"/>
      <c r="G4" s="401"/>
      <c r="H4" s="402"/>
      <c r="I4" s="403" t="s">
        <v>651</v>
      </c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5"/>
      <c r="U4" s="403" t="s">
        <v>616</v>
      </c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7"/>
    </row>
    <row r="5" spans="2:36" ht="25.5" customHeight="1" thickBot="1">
      <c r="B5" s="383" t="s">
        <v>617</v>
      </c>
      <c r="C5" s="384"/>
      <c r="D5" s="385"/>
      <c r="E5" s="129"/>
      <c r="F5" s="386" t="s">
        <v>618</v>
      </c>
      <c r="G5" s="386"/>
      <c r="H5" s="386"/>
      <c r="I5" s="386"/>
      <c r="J5" s="386"/>
      <c r="K5" s="386"/>
      <c r="L5" s="386"/>
      <c r="M5" s="386"/>
      <c r="N5" s="387"/>
      <c r="O5" s="388" t="s">
        <v>0</v>
      </c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90"/>
      <c r="AG5" s="391" t="s">
        <v>1</v>
      </c>
      <c r="AH5" s="392"/>
      <c r="AI5" s="392"/>
      <c r="AJ5" s="393"/>
    </row>
    <row r="6" spans="2:36" ht="27" customHeight="1">
      <c r="B6" s="512" t="s">
        <v>619</v>
      </c>
      <c r="C6" s="410" t="s">
        <v>620</v>
      </c>
      <c r="D6" s="411"/>
      <c r="E6" s="411"/>
      <c r="F6" s="411"/>
      <c r="G6" s="411"/>
      <c r="H6" s="411"/>
      <c r="I6" s="414" t="s">
        <v>3</v>
      </c>
      <c r="J6" s="416" t="s">
        <v>16</v>
      </c>
      <c r="K6" s="416" t="s">
        <v>4</v>
      </c>
      <c r="L6" s="418" t="s">
        <v>17</v>
      </c>
      <c r="M6" s="424" t="s">
        <v>18</v>
      </c>
      <c r="N6" s="426" t="s">
        <v>19</v>
      </c>
      <c r="O6" s="428" t="s">
        <v>30</v>
      </c>
      <c r="P6" s="429"/>
      <c r="Q6" s="420" t="s">
        <v>31</v>
      </c>
      <c r="R6" s="429"/>
      <c r="S6" s="420" t="s">
        <v>32</v>
      </c>
      <c r="T6" s="429"/>
      <c r="U6" s="420" t="s">
        <v>7</v>
      </c>
      <c r="V6" s="429"/>
      <c r="W6" s="420" t="s">
        <v>6</v>
      </c>
      <c r="X6" s="429"/>
      <c r="Y6" s="420" t="s">
        <v>33</v>
      </c>
      <c r="Z6" s="429"/>
      <c r="AA6" s="420" t="s">
        <v>5</v>
      </c>
      <c r="AB6" s="429"/>
      <c r="AC6" s="420" t="s">
        <v>8</v>
      </c>
      <c r="AD6" s="429"/>
      <c r="AE6" s="420" t="s">
        <v>9</v>
      </c>
      <c r="AF6" s="421"/>
      <c r="AG6" s="422" t="s">
        <v>10</v>
      </c>
      <c r="AH6" s="430" t="s">
        <v>11</v>
      </c>
      <c r="AI6" s="432" t="s">
        <v>12</v>
      </c>
      <c r="AJ6" s="434" t="s">
        <v>20</v>
      </c>
    </row>
    <row r="7" spans="2:36" ht="15" customHeight="1" thickBot="1">
      <c r="B7" s="513"/>
      <c r="C7" s="412"/>
      <c r="D7" s="413"/>
      <c r="E7" s="413"/>
      <c r="F7" s="413"/>
      <c r="G7" s="413"/>
      <c r="H7" s="413"/>
      <c r="I7" s="415"/>
      <c r="J7" s="417" t="s">
        <v>16</v>
      </c>
      <c r="K7" s="417"/>
      <c r="L7" s="419"/>
      <c r="M7" s="425"/>
      <c r="N7" s="427"/>
      <c r="O7" s="5" t="s">
        <v>21</v>
      </c>
      <c r="P7" s="27" t="s">
        <v>22</v>
      </c>
      <c r="Q7" s="6" t="s">
        <v>21</v>
      </c>
      <c r="R7" s="27" t="s">
        <v>22</v>
      </c>
      <c r="S7" s="6" t="s">
        <v>21</v>
      </c>
      <c r="T7" s="27" t="s">
        <v>22</v>
      </c>
      <c r="U7" s="6" t="s">
        <v>21</v>
      </c>
      <c r="V7" s="27" t="s">
        <v>22</v>
      </c>
      <c r="W7" s="6" t="s">
        <v>21</v>
      </c>
      <c r="X7" s="27" t="s">
        <v>22</v>
      </c>
      <c r="Y7" s="6" t="s">
        <v>21</v>
      </c>
      <c r="Z7" s="27" t="s">
        <v>22</v>
      </c>
      <c r="AA7" s="6" t="s">
        <v>21</v>
      </c>
      <c r="AB7" s="27" t="s">
        <v>23</v>
      </c>
      <c r="AC7" s="6" t="s">
        <v>21</v>
      </c>
      <c r="AD7" s="27" t="s">
        <v>23</v>
      </c>
      <c r="AE7" s="6" t="s">
        <v>21</v>
      </c>
      <c r="AF7" s="28" t="s">
        <v>23</v>
      </c>
      <c r="AG7" s="423"/>
      <c r="AH7" s="431"/>
      <c r="AI7" s="433"/>
      <c r="AJ7" s="435"/>
    </row>
    <row r="8" spans="2:36" ht="23.25" customHeight="1" thickBot="1">
      <c r="B8" s="140" t="s">
        <v>621</v>
      </c>
      <c r="C8" s="436" t="s">
        <v>622</v>
      </c>
      <c r="D8" s="437"/>
      <c r="E8" s="437"/>
      <c r="F8" s="437"/>
      <c r="G8" s="437"/>
      <c r="H8" s="437"/>
      <c r="I8" s="29" t="s">
        <v>623</v>
      </c>
      <c r="J8" s="7"/>
      <c r="K8" s="8"/>
      <c r="L8" s="8"/>
      <c r="M8" s="9"/>
      <c r="N8" s="30"/>
      <c r="O8" s="141"/>
      <c r="P8" s="10"/>
      <c r="Q8" s="10">
        <f aca="true" t="shared" si="0" ref="Q8:AD8">Q10+Q16+Q22</f>
        <v>40000000</v>
      </c>
      <c r="R8" s="10">
        <f t="shared" si="0"/>
        <v>40000000</v>
      </c>
      <c r="S8" s="10">
        <f t="shared" si="0"/>
        <v>25550000</v>
      </c>
      <c r="T8" s="10">
        <f t="shared" si="0"/>
        <v>25550000</v>
      </c>
      <c r="U8" s="10">
        <f t="shared" si="0"/>
        <v>0</v>
      </c>
      <c r="V8" s="10">
        <f t="shared" si="0"/>
        <v>0</v>
      </c>
      <c r="W8" s="10">
        <f t="shared" si="0"/>
        <v>0</v>
      </c>
      <c r="X8" s="10">
        <f t="shared" si="0"/>
        <v>0</v>
      </c>
      <c r="Y8" s="10">
        <f t="shared" si="0"/>
        <v>3720000</v>
      </c>
      <c r="Z8" s="10">
        <f t="shared" si="0"/>
        <v>3720000</v>
      </c>
      <c r="AA8" s="10">
        <f t="shared" si="0"/>
        <v>0</v>
      </c>
      <c r="AB8" s="10">
        <f t="shared" si="0"/>
        <v>0</v>
      </c>
      <c r="AC8" s="10">
        <f t="shared" si="0"/>
        <v>0</v>
      </c>
      <c r="AD8" s="10">
        <f t="shared" si="0"/>
        <v>0</v>
      </c>
      <c r="AE8" s="10">
        <f>+AE10+AE16+AE22</f>
        <v>40000000</v>
      </c>
      <c r="AF8" s="11">
        <f>AF10+AF16+AF22</f>
        <v>0</v>
      </c>
      <c r="AG8" s="12">
        <f>AG10+AG16+AG22</f>
        <v>629</v>
      </c>
      <c r="AH8" s="13"/>
      <c r="AI8" s="13"/>
      <c r="AJ8" s="14"/>
    </row>
    <row r="9" spans="2:36" ht="15.75" thickBot="1">
      <c r="B9" s="563"/>
      <c r="C9" s="564"/>
      <c r="D9" s="564"/>
      <c r="E9" s="564"/>
      <c r="F9" s="564"/>
      <c r="G9" s="564"/>
      <c r="H9" s="564"/>
      <c r="I9" s="564"/>
      <c r="J9" s="564"/>
      <c r="K9" s="564"/>
      <c r="L9" s="564"/>
      <c r="M9" s="564"/>
      <c r="N9" s="564"/>
      <c r="O9" s="564"/>
      <c r="P9" s="564"/>
      <c r="Q9" s="564"/>
      <c r="R9" s="564"/>
      <c r="S9" s="564"/>
      <c r="T9" s="564"/>
      <c r="U9" s="564"/>
      <c r="V9" s="564"/>
      <c r="W9" s="564"/>
      <c r="X9" s="564"/>
      <c r="Y9" s="564"/>
      <c r="Z9" s="564"/>
      <c r="AA9" s="564"/>
      <c r="AB9" s="564"/>
      <c r="AC9" s="564"/>
      <c r="AD9" s="564"/>
      <c r="AE9" s="564"/>
      <c r="AF9" s="564"/>
      <c r="AG9" s="564"/>
      <c r="AH9" s="564"/>
      <c r="AI9" s="564"/>
      <c r="AJ9" s="565"/>
    </row>
    <row r="10" spans="2:36" ht="34.5" thickBot="1">
      <c r="B10" s="15" t="s">
        <v>13</v>
      </c>
      <c r="C10" s="16" t="s">
        <v>28</v>
      </c>
      <c r="D10" s="16" t="s">
        <v>14</v>
      </c>
      <c r="E10" s="16" t="s">
        <v>24</v>
      </c>
      <c r="F10" s="142" t="s">
        <v>25</v>
      </c>
      <c r="G10" s="142" t="s">
        <v>26</v>
      </c>
      <c r="H10" s="31" t="s">
        <v>15</v>
      </c>
      <c r="I10" s="143" t="s">
        <v>29</v>
      </c>
      <c r="J10" s="144"/>
      <c r="K10" s="144"/>
      <c r="L10" s="144"/>
      <c r="M10" s="144"/>
      <c r="N10" s="145"/>
      <c r="O10" s="146"/>
      <c r="P10" s="147"/>
      <c r="Q10" s="148">
        <f>SUM(Q11:Q14)</f>
        <v>40000000</v>
      </c>
      <c r="R10" s="147">
        <f>SUM(R11:R14)</f>
        <v>40000000</v>
      </c>
      <c r="S10" s="148">
        <f>SUM(S11:S12)</f>
        <v>25550000</v>
      </c>
      <c r="T10" s="147">
        <f>SUM(T11:T12)</f>
        <v>25550000</v>
      </c>
      <c r="U10" s="148"/>
      <c r="V10" s="147"/>
      <c r="W10" s="148"/>
      <c r="X10" s="147"/>
      <c r="Y10" s="148"/>
      <c r="Z10" s="147"/>
      <c r="AA10" s="148"/>
      <c r="AB10" s="147"/>
      <c r="AC10" s="148"/>
      <c r="AD10" s="147"/>
      <c r="AE10" s="149">
        <f>O10+Q10</f>
        <v>40000000</v>
      </c>
      <c r="AF10" s="147">
        <f>AF11</f>
        <v>0</v>
      </c>
      <c r="AG10" s="17">
        <f>SUM(AG11:AG14)</f>
        <v>0</v>
      </c>
      <c r="AH10" s="18"/>
      <c r="AI10" s="18"/>
      <c r="AJ10" s="19"/>
    </row>
    <row r="11" spans="2:36" ht="25.5" thickBot="1">
      <c r="B11" s="522" t="s">
        <v>624</v>
      </c>
      <c r="C11" s="566" t="s">
        <v>625</v>
      </c>
      <c r="D11" s="151" t="s">
        <v>626</v>
      </c>
      <c r="E11" s="151">
        <v>1</v>
      </c>
      <c r="G11" s="146"/>
      <c r="H11" s="525" t="s">
        <v>627</v>
      </c>
      <c r="I11" s="446"/>
      <c r="J11" s="131"/>
      <c r="K11" s="529"/>
      <c r="L11" s="154"/>
      <c r="M11" s="517"/>
      <c r="N11" s="519"/>
      <c r="O11" s="146"/>
      <c r="P11" s="146"/>
      <c r="Q11" s="157">
        <v>19800000</v>
      </c>
      <c r="R11" s="157">
        <v>19800000</v>
      </c>
      <c r="S11" s="158"/>
      <c r="T11" s="158"/>
      <c r="U11" s="159"/>
      <c r="V11" s="159"/>
      <c r="W11" s="159"/>
      <c r="X11" s="159"/>
      <c r="Y11" s="159"/>
      <c r="Z11" s="159"/>
      <c r="AA11" s="159"/>
      <c r="AB11" s="159"/>
      <c r="AC11" s="37"/>
      <c r="AD11" s="37"/>
      <c r="AE11" s="460"/>
      <c r="AF11" s="460"/>
      <c r="AG11" s="78"/>
      <c r="AH11" s="461"/>
      <c r="AI11" s="461"/>
      <c r="AJ11" s="543"/>
    </row>
    <row r="12" spans="2:36" ht="50.25" customHeight="1" thickBot="1">
      <c r="B12" s="523"/>
      <c r="C12" s="475"/>
      <c r="D12" s="161" t="s">
        <v>628</v>
      </c>
      <c r="E12" s="162">
        <v>7</v>
      </c>
      <c r="F12" s="163"/>
      <c r="G12" s="164"/>
      <c r="H12" s="526"/>
      <c r="I12" s="446"/>
      <c r="J12" s="131"/>
      <c r="K12" s="529"/>
      <c r="L12" s="77"/>
      <c r="M12" s="517"/>
      <c r="N12" s="519"/>
      <c r="O12" s="166"/>
      <c r="P12" s="71"/>
      <c r="Q12" s="148">
        <v>20200000</v>
      </c>
      <c r="R12" s="148">
        <v>20200000</v>
      </c>
      <c r="S12" s="157">
        <v>25550000</v>
      </c>
      <c r="T12" s="157">
        <v>25550000</v>
      </c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460"/>
      <c r="AF12" s="460"/>
      <c r="AG12" s="78"/>
      <c r="AH12" s="461"/>
      <c r="AI12" s="461"/>
      <c r="AJ12" s="543"/>
    </row>
    <row r="13" spans="2:36" ht="15">
      <c r="B13" s="523"/>
      <c r="C13" s="475"/>
      <c r="D13" s="161"/>
      <c r="E13" s="161"/>
      <c r="F13" s="167"/>
      <c r="G13" s="20"/>
      <c r="H13" s="526"/>
      <c r="I13" s="446"/>
      <c r="J13" s="131"/>
      <c r="K13" s="529"/>
      <c r="L13" s="77"/>
      <c r="M13" s="517"/>
      <c r="N13" s="519"/>
      <c r="O13" s="168"/>
      <c r="P13" s="71"/>
      <c r="Q13" s="148"/>
      <c r="R13" s="14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460"/>
      <c r="AF13" s="460"/>
      <c r="AG13" s="169"/>
      <c r="AH13" s="461"/>
      <c r="AI13" s="461"/>
      <c r="AJ13" s="543"/>
    </row>
    <row r="14" spans="2:36" ht="15.75" thickBot="1">
      <c r="B14" s="524"/>
      <c r="C14" s="476"/>
      <c r="D14" s="170"/>
      <c r="E14" s="170"/>
      <c r="F14" s="171"/>
      <c r="G14" s="172"/>
      <c r="H14" s="527"/>
      <c r="I14" s="528"/>
      <c r="J14" s="174"/>
      <c r="K14" s="530"/>
      <c r="L14" s="176"/>
      <c r="M14" s="518"/>
      <c r="N14" s="520"/>
      <c r="O14" s="179"/>
      <c r="P14" s="180"/>
      <c r="Q14" s="181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521"/>
      <c r="AF14" s="521"/>
      <c r="AG14" s="184"/>
      <c r="AH14" s="535"/>
      <c r="AI14" s="535"/>
      <c r="AJ14" s="544"/>
    </row>
    <row r="15" spans="2:36" ht="15.75" thickBot="1">
      <c r="B15" s="536"/>
      <c r="C15" s="537"/>
      <c r="D15" s="537"/>
      <c r="E15" s="537"/>
      <c r="F15" s="537"/>
      <c r="G15" s="537"/>
      <c r="H15" s="537"/>
      <c r="I15" s="537"/>
      <c r="J15" s="537"/>
      <c r="K15" s="537"/>
      <c r="L15" s="537"/>
      <c r="M15" s="537"/>
      <c r="N15" s="537"/>
      <c r="O15" s="537"/>
      <c r="P15" s="537"/>
      <c r="Q15" s="537"/>
      <c r="R15" s="537"/>
      <c r="S15" s="537"/>
      <c r="T15" s="537"/>
      <c r="U15" s="537"/>
      <c r="V15" s="537"/>
      <c r="W15" s="537"/>
      <c r="X15" s="537"/>
      <c r="Y15" s="537"/>
      <c r="Z15" s="537"/>
      <c r="AA15" s="537"/>
      <c r="AB15" s="537"/>
      <c r="AC15" s="537"/>
      <c r="AD15" s="537"/>
      <c r="AE15" s="537"/>
      <c r="AF15" s="537"/>
      <c r="AG15" s="537"/>
      <c r="AH15" s="537"/>
      <c r="AI15" s="537"/>
      <c r="AJ15" s="538"/>
    </row>
    <row r="16" spans="2:36" ht="34.5" thickBot="1">
      <c r="B16" s="15" t="s">
        <v>13</v>
      </c>
      <c r="C16" s="16" t="s">
        <v>28</v>
      </c>
      <c r="D16" s="16" t="s">
        <v>14</v>
      </c>
      <c r="E16" s="16" t="s">
        <v>27</v>
      </c>
      <c r="F16" s="142" t="s">
        <v>25</v>
      </c>
      <c r="G16" s="142" t="s">
        <v>26</v>
      </c>
      <c r="H16" s="31" t="s">
        <v>629</v>
      </c>
      <c r="I16" s="143" t="s">
        <v>29</v>
      </c>
      <c r="J16" s="190"/>
      <c r="K16" s="191"/>
      <c r="L16" s="191"/>
      <c r="M16" s="21"/>
      <c r="N16" s="192"/>
      <c r="O16" s="193">
        <f>SUM(O17:O20)</f>
        <v>0</v>
      </c>
      <c r="P16" s="147">
        <f>SUM(P17:P20)</f>
        <v>0</v>
      </c>
      <c r="Q16" s="148">
        <f>SUM(Q17:Q20)</f>
        <v>0</v>
      </c>
      <c r="R16" s="147">
        <f>SUM(R17:R20)</f>
        <v>0</v>
      </c>
      <c r="S16" s="148"/>
      <c r="T16" s="147"/>
      <c r="U16" s="148"/>
      <c r="V16" s="147"/>
      <c r="W16" s="148"/>
      <c r="X16" s="147"/>
      <c r="Y16" s="148"/>
      <c r="Z16" s="147"/>
      <c r="AA16" s="148"/>
      <c r="AB16" s="147"/>
      <c r="AC16" s="148"/>
      <c r="AD16" s="147"/>
      <c r="AE16" s="148">
        <f>AE17</f>
        <v>0</v>
      </c>
      <c r="AF16" s="147">
        <f>AF17</f>
        <v>0</v>
      </c>
      <c r="AG16" s="17">
        <f>SUM(AG17:AG20)</f>
        <v>509</v>
      </c>
      <c r="AH16" s="18"/>
      <c r="AI16" s="18"/>
      <c r="AJ16" s="19"/>
    </row>
    <row r="17" spans="2:36" ht="16.5">
      <c r="B17" s="554" t="s">
        <v>630</v>
      </c>
      <c r="C17" s="474" t="s">
        <v>631</v>
      </c>
      <c r="D17" s="161" t="s">
        <v>628</v>
      </c>
      <c r="E17" s="97" t="s">
        <v>632</v>
      </c>
      <c r="F17" s="163">
        <v>8</v>
      </c>
      <c r="G17" s="20">
        <v>8</v>
      </c>
      <c r="H17" s="556" t="s">
        <v>633</v>
      </c>
      <c r="I17" s="558"/>
      <c r="J17" s="43"/>
      <c r="K17" s="560"/>
      <c r="L17" s="74"/>
      <c r="M17" s="541"/>
      <c r="N17" s="539"/>
      <c r="O17" s="19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460"/>
      <c r="AF17" s="460"/>
      <c r="AG17" s="75">
        <v>509</v>
      </c>
      <c r="AH17" s="461"/>
      <c r="AI17" s="463"/>
      <c r="AJ17" s="515"/>
    </row>
    <row r="18" spans="2:36" ht="16.5" customHeight="1">
      <c r="B18" s="554"/>
      <c r="C18" s="475"/>
      <c r="E18" s="97"/>
      <c r="F18" s="167"/>
      <c r="G18" s="20"/>
      <c r="H18" s="556"/>
      <c r="I18" s="558"/>
      <c r="J18" s="43"/>
      <c r="K18" s="549"/>
      <c r="L18" s="74"/>
      <c r="M18" s="541"/>
      <c r="N18" s="539"/>
      <c r="O18" s="19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460"/>
      <c r="AF18" s="460"/>
      <c r="AG18" s="75"/>
      <c r="AH18" s="461"/>
      <c r="AI18" s="463"/>
      <c r="AJ18" s="515"/>
    </row>
    <row r="19" spans="2:36" ht="15.75" thickBot="1">
      <c r="B19" s="554"/>
      <c r="C19" s="476"/>
      <c r="E19" s="97"/>
      <c r="F19" s="196"/>
      <c r="G19" s="172"/>
      <c r="H19" s="556"/>
      <c r="I19" s="558"/>
      <c r="J19" s="43"/>
      <c r="K19" s="549"/>
      <c r="L19" s="74"/>
      <c r="M19" s="541"/>
      <c r="N19" s="539"/>
      <c r="O19" s="19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460"/>
      <c r="AF19" s="460"/>
      <c r="AG19" s="197"/>
      <c r="AH19" s="461"/>
      <c r="AI19" s="463"/>
      <c r="AJ19" s="515"/>
    </row>
    <row r="20" spans="2:37" ht="15.75" thickBot="1">
      <c r="B20" s="555"/>
      <c r="C20" s="199"/>
      <c r="D20" s="200"/>
      <c r="E20" s="200"/>
      <c r="F20" s="201"/>
      <c r="G20" s="202"/>
      <c r="H20" s="557"/>
      <c r="I20" s="559"/>
      <c r="J20" s="203"/>
      <c r="K20" s="550"/>
      <c r="L20" s="204"/>
      <c r="M20" s="542"/>
      <c r="N20" s="540"/>
      <c r="O20" s="205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521"/>
      <c r="AF20" s="521"/>
      <c r="AG20" s="206"/>
      <c r="AH20" s="535"/>
      <c r="AI20" s="514"/>
      <c r="AJ20" s="516"/>
      <c r="AK20" s="23"/>
    </row>
    <row r="21" spans="2:37" ht="15.75" thickBot="1">
      <c r="B21" s="536"/>
      <c r="C21" s="537"/>
      <c r="D21" s="537"/>
      <c r="E21" s="537"/>
      <c r="F21" s="537"/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  <c r="U21" s="537"/>
      <c r="V21" s="537"/>
      <c r="W21" s="537"/>
      <c r="X21" s="537"/>
      <c r="Y21" s="537"/>
      <c r="Z21" s="537"/>
      <c r="AA21" s="537"/>
      <c r="AB21" s="537"/>
      <c r="AC21" s="537"/>
      <c r="AD21" s="537"/>
      <c r="AE21" s="537"/>
      <c r="AF21" s="537"/>
      <c r="AG21" s="537"/>
      <c r="AH21" s="537"/>
      <c r="AI21" s="537"/>
      <c r="AJ21" s="538"/>
      <c r="AK21" s="23"/>
    </row>
    <row r="22" spans="2:37" ht="34.5" thickBot="1">
      <c r="B22" s="15" t="s">
        <v>13</v>
      </c>
      <c r="C22" s="16" t="s">
        <v>28</v>
      </c>
      <c r="D22" s="16" t="s">
        <v>14</v>
      </c>
      <c r="E22" s="16" t="s">
        <v>27</v>
      </c>
      <c r="F22" s="142" t="s">
        <v>25</v>
      </c>
      <c r="G22" s="142" t="s">
        <v>26</v>
      </c>
      <c r="H22" s="31" t="s">
        <v>634</v>
      </c>
      <c r="I22" s="143" t="s">
        <v>29</v>
      </c>
      <c r="J22" s="190"/>
      <c r="K22" s="207"/>
      <c r="L22" s="191"/>
      <c r="M22" s="21"/>
      <c r="N22" s="192"/>
      <c r="O22" s="193">
        <f>SUM(O23:O25)</f>
        <v>0</v>
      </c>
      <c r="P22" s="147">
        <f>SUM(P23:P25)</f>
        <v>0</v>
      </c>
      <c r="Q22" s="148">
        <f>SUM(Q23:Q25)</f>
        <v>0</v>
      </c>
      <c r="R22" s="147">
        <f>SUM(R23:R25)</f>
        <v>0</v>
      </c>
      <c r="S22" s="148"/>
      <c r="T22" s="147"/>
      <c r="U22" s="148"/>
      <c r="V22" s="147"/>
      <c r="W22" s="148"/>
      <c r="X22" s="147"/>
      <c r="Y22" s="208">
        <v>3720000</v>
      </c>
      <c r="Z22" s="208">
        <v>3720000</v>
      </c>
      <c r="AA22" s="148"/>
      <c r="AB22" s="147"/>
      <c r="AC22" s="148"/>
      <c r="AD22" s="147"/>
      <c r="AE22" s="209">
        <f>AE23</f>
        <v>0</v>
      </c>
      <c r="AF22" s="147">
        <f>AF23</f>
        <v>0</v>
      </c>
      <c r="AG22" s="17">
        <f>SUM(AG23:AG25)</f>
        <v>120</v>
      </c>
      <c r="AH22" s="18"/>
      <c r="AI22" s="18"/>
      <c r="AJ22" s="19"/>
      <c r="AK22" s="23"/>
    </row>
    <row r="23" spans="2:37" ht="16.5">
      <c r="B23" s="522" t="s">
        <v>630</v>
      </c>
      <c r="C23" s="210"/>
      <c r="D23" s="151" t="s">
        <v>635</v>
      </c>
      <c r="E23" s="151" t="s">
        <v>632</v>
      </c>
      <c r="F23" s="211"/>
      <c r="G23" s="1">
        <v>1</v>
      </c>
      <c r="H23" s="531" t="s">
        <v>636</v>
      </c>
      <c r="I23" s="532"/>
      <c r="J23" s="212"/>
      <c r="K23" s="551"/>
      <c r="L23" s="213"/>
      <c r="M23" s="551"/>
      <c r="N23" s="545"/>
      <c r="O23" s="214"/>
      <c r="P23" s="158"/>
      <c r="Q23" s="215"/>
      <c r="R23" s="158"/>
      <c r="S23" s="158"/>
      <c r="T23" s="158"/>
      <c r="U23" s="158"/>
      <c r="V23" s="158"/>
      <c r="W23" s="158"/>
      <c r="X23" s="158"/>
      <c r="Y23" s="208">
        <v>3720000</v>
      </c>
      <c r="Z23" s="208">
        <v>3720000</v>
      </c>
      <c r="AA23" s="158"/>
      <c r="AB23" s="158"/>
      <c r="AC23" s="35"/>
      <c r="AD23" s="35"/>
      <c r="AE23" s="460"/>
      <c r="AF23" s="460"/>
      <c r="AG23" s="75">
        <v>120</v>
      </c>
      <c r="AH23" s="463"/>
      <c r="AI23" s="463"/>
      <c r="AJ23" s="515"/>
      <c r="AK23" s="23"/>
    </row>
    <row r="24" spans="2:37" ht="41.25" customHeight="1">
      <c r="B24" s="523"/>
      <c r="C24" s="216" t="s">
        <v>637</v>
      </c>
      <c r="D24" s="161"/>
      <c r="E24" s="161"/>
      <c r="F24" s="217"/>
      <c r="G24" s="20"/>
      <c r="H24" s="526"/>
      <c r="I24" s="533"/>
      <c r="J24" s="131"/>
      <c r="K24" s="552"/>
      <c r="L24" s="74"/>
      <c r="M24" s="552"/>
      <c r="N24" s="547"/>
      <c r="O24" s="218"/>
      <c r="P24" s="133"/>
      <c r="Q24" s="219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35"/>
      <c r="AD24" s="35"/>
      <c r="AE24" s="549"/>
      <c r="AF24" s="549"/>
      <c r="AG24" s="75"/>
      <c r="AH24" s="463"/>
      <c r="AI24" s="463"/>
      <c r="AJ24" s="515"/>
      <c r="AK24" s="23"/>
    </row>
    <row r="25" spans="2:36" ht="15.75" thickBot="1">
      <c r="B25" s="524"/>
      <c r="C25" s="220"/>
      <c r="D25" s="170"/>
      <c r="E25" s="170"/>
      <c r="F25" s="221"/>
      <c r="G25" s="202"/>
      <c r="H25" s="527"/>
      <c r="I25" s="534"/>
      <c r="J25" s="174"/>
      <c r="K25" s="553"/>
      <c r="L25" s="204"/>
      <c r="M25" s="553"/>
      <c r="N25" s="548"/>
      <c r="O25" s="205"/>
      <c r="P25" s="183"/>
      <c r="Q25" s="180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550"/>
      <c r="AF25" s="550"/>
      <c r="AG25" s="222"/>
      <c r="AH25" s="514"/>
      <c r="AI25" s="514"/>
      <c r="AJ25" s="516"/>
    </row>
    <row r="26" ht="15"/>
    <row r="27" spans="4:5" ht="15">
      <c r="D27" s="223"/>
      <c r="E27" s="223"/>
    </row>
    <row r="28" spans="4:5" ht="15.75" thickBot="1">
      <c r="D28" s="223"/>
      <c r="E28" s="223"/>
    </row>
    <row r="29" spans="2:36" ht="34.5" thickBot="1">
      <c r="B29" s="15" t="s">
        <v>13</v>
      </c>
      <c r="C29" s="16" t="s">
        <v>28</v>
      </c>
      <c r="D29" s="16" t="s">
        <v>14</v>
      </c>
      <c r="E29" s="16" t="s">
        <v>24</v>
      </c>
      <c r="F29" s="142" t="s">
        <v>25</v>
      </c>
      <c r="G29" s="142" t="s">
        <v>26</v>
      </c>
      <c r="H29" s="31" t="s">
        <v>638</v>
      </c>
      <c r="I29" s="143" t="s">
        <v>29</v>
      </c>
      <c r="J29" s="144"/>
      <c r="K29" s="144"/>
      <c r="L29" s="144"/>
      <c r="M29" s="144"/>
      <c r="N29" s="145"/>
      <c r="O29" s="193">
        <f>SUM(O30:O33)</f>
        <v>0</v>
      </c>
      <c r="P29" s="147">
        <f>SUM(P30:P33)</f>
        <v>0</v>
      </c>
      <c r="Q29" s="148">
        <f>SUM(Q30:Q33)</f>
        <v>0</v>
      </c>
      <c r="R29" s="147">
        <f>SUM(R30:R33)</f>
        <v>0</v>
      </c>
      <c r="S29" s="148"/>
      <c r="T29" s="147"/>
      <c r="U29" s="148"/>
      <c r="V29" s="147"/>
      <c r="W29" s="148"/>
      <c r="X29" s="147"/>
      <c r="Y29" s="148"/>
      <c r="Z29" s="147"/>
      <c r="AA29" s="148"/>
      <c r="AB29" s="147"/>
      <c r="AC29" s="148"/>
      <c r="AD29" s="147"/>
      <c r="AE29" s="149">
        <f>O29+Q29</f>
        <v>0</v>
      </c>
      <c r="AF29" s="147">
        <f>AF30</f>
        <v>0</v>
      </c>
      <c r="AG29" s="17">
        <f>SUM(AG30:AG33)</f>
        <v>0</v>
      </c>
      <c r="AH29" s="18"/>
      <c r="AI29" s="18"/>
      <c r="AJ29" s="19"/>
    </row>
    <row r="30" spans="2:36" ht="15">
      <c r="B30" s="522" t="s">
        <v>630</v>
      </c>
      <c r="C30" s="210"/>
      <c r="D30" s="151"/>
      <c r="E30" s="151"/>
      <c r="F30" s="224"/>
      <c r="G30" s="20"/>
      <c r="H30" s="525" t="s">
        <v>639</v>
      </c>
      <c r="I30" s="446"/>
      <c r="J30" s="131"/>
      <c r="K30" s="529"/>
      <c r="L30" s="154"/>
      <c r="M30" s="517"/>
      <c r="N30" s="519"/>
      <c r="O30" s="168"/>
      <c r="P30" s="71"/>
      <c r="Q30" s="157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37"/>
      <c r="AD30" s="37"/>
      <c r="AE30" s="460"/>
      <c r="AF30" s="460"/>
      <c r="AG30" s="78"/>
      <c r="AH30" s="461"/>
      <c r="AI30" s="461"/>
      <c r="AJ30" s="543"/>
    </row>
    <row r="31" spans="2:36" ht="41.25" customHeight="1">
      <c r="B31" s="523"/>
      <c r="C31" s="216"/>
      <c r="D31" s="161"/>
      <c r="E31" s="161"/>
      <c r="F31" s="45"/>
      <c r="G31" s="20"/>
      <c r="H31" s="526"/>
      <c r="I31" s="446"/>
      <c r="J31" s="131"/>
      <c r="K31" s="529"/>
      <c r="L31" s="77"/>
      <c r="M31" s="517"/>
      <c r="N31" s="519"/>
      <c r="O31" s="166"/>
      <c r="P31" s="71"/>
      <c r="Q31" s="73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460"/>
      <c r="AF31" s="460"/>
      <c r="AG31" s="78"/>
      <c r="AH31" s="461"/>
      <c r="AI31" s="461"/>
      <c r="AJ31" s="543"/>
    </row>
    <row r="32" spans="2:36" ht="22.5">
      <c r="B32" s="523"/>
      <c r="C32" s="216" t="s">
        <v>637</v>
      </c>
      <c r="D32" s="161"/>
      <c r="E32" s="161"/>
      <c r="F32" s="167"/>
      <c r="G32" s="20"/>
      <c r="H32" s="526"/>
      <c r="I32" s="446"/>
      <c r="J32" s="131"/>
      <c r="K32" s="529"/>
      <c r="L32" s="77"/>
      <c r="M32" s="517"/>
      <c r="N32" s="519"/>
      <c r="O32" s="168"/>
      <c r="P32" s="71"/>
      <c r="Q32" s="72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460"/>
      <c r="AF32" s="460"/>
      <c r="AG32" s="169"/>
      <c r="AH32" s="461"/>
      <c r="AI32" s="461"/>
      <c r="AJ32" s="543"/>
    </row>
    <row r="33" spans="2:36" ht="15.75" thickBot="1">
      <c r="B33" s="524"/>
      <c r="C33" s="220"/>
      <c r="D33" s="170"/>
      <c r="E33" s="170"/>
      <c r="F33" s="171"/>
      <c r="G33" s="202"/>
      <c r="H33" s="527"/>
      <c r="I33" s="528"/>
      <c r="J33" s="174"/>
      <c r="K33" s="530"/>
      <c r="L33" s="176"/>
      <c r="M33" s="518"/>
      <c r="N33" s="520"/>
      <c r="O33" s="179"/>
      <c r="P33" s="180"/>
      <c r="Q33" s="181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521"/>
      <c r="AF33" s="521"/>
      <c r="AG33" s="184"/>
      <c r="AH33" s="535"/>
      <c r="AI33" s="535"/>
      <c r="AJ33" s="544"/>
    </row>
    <row r="34" spans="2:36" ht="15.75" thickBot="1">
      <c r="B34" s="536"/>
      <c r="C34" s="537"/>
      <c r="D34" s="537"/>
      <c r="E34" s="537"/>
      <c r="F34" s="537"/>
      <c r="G34" s="537"/>
      <c r="H34" s="537"/>
      <c r="I34" s="537"/>
      <c r="J34" s="537"/>
      <c r="K34" s="537"/>
      <c r="L34" s="537"/>
      <c r="M34" s="537"/>
      <c r="N34" s="537"/>
      <c r="O34" s="537"/>
      <c r="P34" s="537"/>
      <c r="Q34" s="537"/>
      <c r="R34" s="537"/>
      <c r="S34" s="537"/>
      <c r="T34" s="537"/>
      <c r="U34" s="537"/>
      <c r="V34" s="537"/>
      <c r="W34" s="537"/>
      <c r="X34" s="537"/>
      <c r="Y34" s="537"/>
      <c r="Z34" s="537"/>
      <c r="AA34" s="537"/>
      <c r="AB34" s="537"/>
      <c r="AC34" s="537"/>
      <c r="AD34" s="537"/>
      <c r="AE34" s="537"/>
      <c r="AF34" s="537"/>
      <c r="AG34" s="537"/>
      <c r="AH34" s="537"/>
      <c r="AI34" s="537"/>
      <c r="AJ34" s="538"/>
    </row>
    <row r="35" spans="2:36" ht="34.5" thickBot="1">
      <c r="B35" s="15" t="s">
        <v>13</v>
      </c>
      <c r="C35" s="16" t="s">
        <v>28</v>
      </c>
      <c r="D35" s="16" t="s">
        <v>14</v>
      </c>
      <c r="E35" s="16" t="s">
        <v>27</v>
      </c>
      <c r="F35" s="142" t="s">
        <v>25</v>
      </c>
      <c r="G35" s="142" t="s">
        <v>26</v>
      </c>
      <c r="H35" s="31" t="s">
        <v>640</v>
      </c>
      <c r="I35" s="143" t="s">
        <v>29</v>
      </c>
      <c r="J35" s="190"/>
      <c r="K35" s="191"/>
      <c r="L35" s="191"/>
      <c r="M35" s="21"/>
      <c r="N35" s="192"/>
      <c r="O35" s="193">
        <f>SUM(O36:O39)</f>
        <v>0</v>
      </c>
      <c r="P35" s="147">
        <f>SUM(P36:P39)</f>
        <v>0</v>
      </c>
      <c r="Q35" s="148">
        <f>SUM(Q36:Q39)</f>
        <v>0</v>
      </c>
      <c r="R35" s="147">
        <f>SUM(R36:R39)</f>
        <v>0</v>
      </c>
      <c r="S35" s="148"/>
      <c r="T35" s="147"/>
      <c r="U35" s="148"/>
      <c r="V35" s="147"/>
      <c r="W35" s="148"/>
      <c r="X35" s="147"/>
      <c r="Y35" s="148"/>
      <c r="Z35" s="147"/>
      <c r="AA35" s="148"/>
      <c r="AB35" s="147"/>
      <c r="AC35" s="148"/>
      <c r="AD35" s="147"/>
      <c r="AE35" s="148">
        <f>AE36</f>
        <v>0</v>
      </c>
      <c r="AF35" s="147">
        <f>AF36</f>
        <v>0</v>
      </c>
      <c r="AG35" s="17">
        <f>SUM(AG36:AG39)</f>
        <v>0</v>
      </c>
      <c r="AH35" s="18"/>
      <c r="AI35" s="18"/>
      <c r="AJ35" s="19"/>
    </row>
    <row r="36" spans="2:36" ht="15">
      <c r="B36" s="554" t="s">
        <v>630</v>
      </c>
      <c r="C36" s="474" t="s">
        <v>637</v>
      </c>
      <c r="D36" s="97"/>
      <c r="E36" s="97"/>
      <c r="F36" s="22"/>
      <c r="G36" s="20"/>
      <c r="H36" s="556" t="s">
        <v>641</v>
      </c>
      <c r="I36" s="558"/>
      <c r="J36" s="43"/>
      <c r="K36" s="560"/>
      <c r="L36" s="74"/>
      <c r="M36" s="541"/>
      <c r="N36" s="539"/>
      <c r="O36" s="19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460"/>
      <c r="AF36" s="460"/>
      <c r="AG36" s="75"/>
      <c r="AH36" s="461"/>
      <c r="AI36" s="463"/>
      <c r="AJ36" s="515"/>
    </row>
    <row r="37" spans="2:36" ht="15" customHeight="1">
      <c r="B37" s="554"/>
      <c r="C37" s="475"/>
      <c r="D37" s="97"/>
      <c r="E37" s="97"/>
      <c r="F37" s="22"/>
      <c r="G37" s="20"/>
      <c r="H37" s="556"/>
      <c r="I37" s="558"/>
      <c r="J37" s="43"/>
      <c r="K37" s="549"/>
      <c r="L37" s="74"/>
      <c r="M37" s="541"/>
      <c r="N37" s="539"/>
      <c r="O37" s="19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460"/>
      <c r="AF37" s="460"/>
      <c r="AG37" s="75"/>
      <c r="AH37" s="461"/>
      <c r="AI37" s="463"/>
      <c r="AJ37" s="515"/>
    </row>
    <row r="38" spans="2:36" ht="15">
      <c r="B38" s="554"/>
      <c r="C38" s="475"/>
      <c r="D38" s="97"/>
      <c r="E38" s="97"/>
      <c r="F38" s="196"/>
      <c r="G38" s="20"/>
      <c r="H38" s="556"/>
      <c r="I38" s="558"/>
      <c r="J38" s="43"/>
      <c r="K38" s="549"/>
      <c r="L38" s="74"/>
      <c r="M38" s="541"/>
      <c r="N38" s="539"/>
      <c r="O38" s="19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460"/>
      <c r="AF38" s="460"/>
      <c r="AG38" s="197"/>
      <c r="AH38" s="461"/>
      <c r="AI38" s="463"/>
      <c r="AJ38" s="515"/>
    </row>
    <row r="39" spans="2:36" ht="15.75" thickBot="1">
      <c r="B39" s="555"/>
      <c r="C39" s="567"/>
      <c r="D39" s="200"/>
      <c r="E39" s="200"/>
      <c r="F39" s="201"/>
      <c r="G39" s="202"/>
      <c r="H39" s="557"/>
      <c r="I39" s="559"/>
      <c r="J39" s="203"/>
      <c r="K39" s="550"/>
      <c r="L39" s="204"/>
      <c r="M39" s="542"/>
      <c r="N39" s="540"/>
      <c r="O39" s="205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521"/>
      <c r="AF39" s="521"/>
      <c r="AG39" s="206"/>
      <c r="AH39" s="535"/>
      <c r="AI39" s="514"/>
      <c r="AJ39" s="516"/>
    </row>
    <row r="40" spans="2:36" ht="15.75" thickBot="1"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537"/>
      <c r="N40" s="537"/>
      <c r="O40" s="537"/>
      <c r="P40" s="537"/>
      <c r="Q40" s="537"/>
      <c r="R40" s="537"/>
      <c r="S40" s="537"/>
      <c r="T40" s="537"/>
      <c r="U40" s="537"/>
      <c r="V40" s="537"/>
      <c r="W40" s="537"/>
      <c r="X40" s="537"/>
      <c r="Y40" s="537"/>
      <c r="Z40" s="537"/>
      <c r="AA40" s="537"/>
      <c r="AB40" s="537"/>
      <c r="AC40" s="537"/>
      <c r="AD40" s="537"/>
      <c r="AE40" s="537"/>
      <c r="AF40" s="537"/>
      <c r="AG40" s="537"/>
      <c r="AH40" s="537"/>
      <c r="AI40" s="537"/>
      <c r="AJ40" s="538"/>
    </row>
    <row r="41" spans="2:36" ht="34.5" thickBot="1">
      <c r="B41" s="15" t="s">
        <v>13</v>
      </c>
      <c r="C41" s="16" t="s">
        <v>28</v>
      </c>
      <c r="D41" s="16" t="s">
        <v>14</v>
      </c>
      <c r="E41" s="16" t="s">
        <v>27</v>
      </c>
      <c r="F41" s="142" t="s">
        <v>25</v>
      </c>
      <c r="G41" s="142" t="s">
        <v>26</v>
      </c>
      <c r="H41" s="31" t="s">
        <v>642</v>
      </c>
      <c r="I41" s="143" t="s">
        <v>29</v>
      </c>
      <c r="J41" s="190"/>
      <c r="K41" s="207"/>
      <c r="L41" s="191"/>
      <c r="M41" s="21"/>
      <c r="N41" s="192"/>
      <c r="O41" s="193">
        <f>SUM(O42:O44)</f>
        <v>0</v>
      </c>
      <c r="P41" s="147">
        <f>SUM(P42:P44)</f>
        <v>0</v>
      </c>
      <c r="Q41" s="148">
        <f>SUM(Q42:Q44)</f>
        <v>0</v>
      </c>
      <c r="R41" s="147">
        <f>SUM(R42:R44)</f>
        <v>0</v>
      </c>
      <c r="S41" s="148"/>
      <c r="T41" s="147"/>
      <c r="U41" s="148"/>
      <c r="V41" s="147"/>
      <c r="W41" s="148"/>
      <c r="X41" s="147"/>
      <c r="Y41" s="148"/>
      <c r="Z41" s="147"/>
      <c r="AA41" s="148"/>
      <c r="AB41" s="147"/>
      <c r="AC41" s="148"/>
      <c r="AD41" s="147"/>
      <c r="AE41" s="209">
        <f>AE42</f>
        <v>0</v>
      </c>
      <c r="AF41" s="147">
        <f>AF42</f>
        <v>0</v>
      </c>
      <c r="AG41" s="17">
        <f>SUM(AG42:AG44)</f>
        <v>0</v>
      </c>
      <c r="AH41" s="18"/>
      <c r="AI41" s="18"/>
      <c r="AJ41" s="19"/>
    </row>
    <row r="42" spans="2:36" ht="15">
      <c r="B42" s="522" t="s">
        <v>630</v>
      </c>
      <c r="C42" s="210"/>
      <c r="D42" s="151"/>
      <c r="E42" s="151"/>
      <c r="F42" s="211"/>
      <c r="G42" s="225"/>
      <c r="H42" s="531" t="s">
        <v>643</v>
      </c>
      <c r="I42" s="532"/>
      <c r="J42" s="212"/>
      <c r="K42" s="551"/>
      <c r="L42" s="213"/>
      <c r="M42" s="551"/>
      <c r="N42" s="545"/>
      <c r="O42" s="214"/>
      <c r="P42" s="158"/>
      <c r="Q42" s="215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35"/>
      <c r="AD42" s="35"/>
      <c r="AE42" s="460"/>
      <c r="AF42" s="460"/>
      <c r="AG42" s="75"/>
      <c r="AH42" s="463"/>
      <c r="AI42" s="463"/>
      <c r="AJ42" s="515"/>
    </row>
    <row r="43" spans="2:36" ht="15" customHeight="1">
      <c r="B43" s="523"/>
      <c r="C43" s="216" t="s">
        <v>637</v>
      </c>
      <c r="D43" s="161"/>
      <c r="E43" s="161"/>
      <c r="F43" s="217"/>
      <c r="G43" s="20"/>
      <c r="H43" s="526"/>
      <c r="I43" s="533"/>
      <c r="J43" s="131"/>
      <c r="K43" s="552"/>
      <c r="L43" s="74"/>
      <c r="M43" s="552"/>
      <c r="N43" s="547"/>
      <c r="O43" s="218"/>
      <c r="P43" s="133"/>
      <c r="Q43" s="219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35"/>
      <c r="AD43" s="35"/>
      <c r="AE43" s="549"/>
      <c r="AF43" s="549"/>
      <c r="AG43" s="75"/>
      <c r="AH43" s="463"/>
      <c r="AI43" s="463"/>
      <c r="AJ43" s="515"/>
    </row>
    <row r="44" spans="2:36" ht="15.75" thickBot="1">
      <c r="B44" s="524"/>
      <c r="C44" s="220"/>
      <c r="D44" s="170"/>
      <c r="E44" s="170"/>
      <c r="F44" s="221"/>
      <c r="G44" s="202"/>
      <c r="H44" s="527"/>
      <c r="I44" s="534"/>
      <c r="J44" s="174"/>
      <c r="K44" s="553"/>
      <c r="L44" s="204"/>
      <c r="M44" s="553"/>
      <c r="N44" s="548"/>
      <c r="O44" s="205"/>
      <c r="P44" s="183"/>
      <c r="Q44" s="180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550"/>
      <c r="AF44" s="550"/>
      <c r="AG44" s="222"/>
      <c r="AH44" s="514"/>
      <c r="AI44" s="514"/>
      <c r="AJ44" s="516"/>
    </row>
    <row r="45" ht="15"/>
    <row r="46" ht="15.75" thickBot="1"/>
    <row r="47" spans="2:36" ht="34.5" thickBot="1">
      <c r="B47" s="15" t="s">
        <v>13</v>
      </c>
      <c r="C47" s="16" t="s">
        <v>28</v>
      </c>
      <c r="D47" s="16" t="s">
        <v>14</v>
      </c>
      <c r="E47" s="16" t="s">
        <v>24</v>
      </c>
      <c r="F47" s="142" t="s">
        <v>25</v>
      </c>
      <c r="G47" s="142" t="s">
        <v>26</v>
      </c>
      <c r="H47" s="31" t="s">
        <v>644</v>
      </c>
      <c r="I47" s="143" t="s">
        <v>29</v>
      </c>
      <c r="J47" s="144"/>
      <c r="K47" s="144"/>
      <c r="L47" s="144"/>
      <c r="M47" s="144"/>
      <c r="N47" s="145"/>
      <c r="O47" s="193">
        <f>SUM(O48:O51)</f>
        <v>0</v>
      </c>
      <c r="P47" s="147">
        <f>SUM(P48:P51)</f>
        <v>0</v>
      </c>
      <c r="Q47" s="148">
        <f>SUM(Q48:Q51)</f>
        <v>0</v>
      </c>
      <c r="R47" s="147">
        <f>SUM(R48:R51)</f>
        <v>0</v>
      </c>
      <c r="S47" s="148"/>
      <c r="T47" s="147"/>
      <c r="U47" s="148"/>
      <c r="V47" s="147"/>
      <c r="W47" s="148"/>
      <c r="X47" s="147"/>
      <c r="Y47" s="148"/>
      <c r="Z47" s="147"/>
      <c r="AA47" s="148"/>
      <c r="AB47" s="147"/>
      <c r="AC47" s="148"/>
      <c r="AD47" s="147"/>
      <c r="AE47" s="149">
        <f>O47+Q47</f>
        <v>0</v>
      </c>
      <c r="AF47" s="147">
        <f>AF48</f>
        <v>0</v>
      </c>
      <c r="AG47" s="17">
        <f>SUM(AG48:AG51)</f>
        <v>0</v>
      </c>
      <c r="AH47" s="18"/>
      <c r="AI47" s="18"/>
      <c r="AJ47" s="19"/>
    </row>
    <row r="48" spans="2:36" ht="15">
      <c r="B48" s="522" t="s">
        <v>645</v>
      </c>
      <c r="C48" s="210"/>
      <c r="D48" s="151"/>
      <c r="E48" s="151"/>
      <c r="F48" s="224"/>
      <c r="G48" s="20"/>
      <c r="H48" s="525" t="s">
        <v>646</v>
      </c>
      <c r="I48" s="446"/>
      <c r="J48" s="131"/>
      <c r="K48" s="529"/>
      <c r="L48" s="154"/>
      <c r="M48" s="517"/>
      <c r="N48" s="519"/>
      <c r="O48" s="168"/>
      <c r="P48" s="71"/>
      <c r="Q48" s="157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37"/>
      <c r="AD48" s="37"/>
      <c r="AE48" s="460"/>
      <c r="AF48" s="460"/>
      <c r="AG48" s="78"/>
      <c r="AH48" s="461"/>
      <c r="AI48" s="461"/>
      <c r="AJ48" s="543"/>
    </row>
    <row r="49" spans="2:36" ht="15" customHeight="1">
      <c r="B49" s="523"/>
      <c r="C49" s="216"/>
      <c r="D49" s="161"/>
      <c r="E49" s="161"/>
      <c r="F49" s="45"/>
      <c r="G49" s="20"/>
      <c r="H49" s="526"/>
      <c r="I49" s="446"/>
      <c r="J49" s="131"/>
      <c r="K49" s="529"/>
      <c r="L49" s="77"/>
      <c r="M49" s="517"/>
      <c r="N49" s="519"/>
      <c r="O49" s="166"/>
      <c r="P49" s="71"/>
      <c r="Q49" s="73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460"/>
      <c r="AF49" s="460"/>
      <c r="AG49" s="78"/>
      <c r="AH49" s="461"/>
      <c r="AI49" s="461"/>
      <c r="AJ49" s="543"/>
    </row>
    <row r="50" spans="2:36" ht="22.5">
      <c r="B50" s="523"/>
      <c r="C50" s="216" t="s">
        <v>637</v>
      </c>
      <c r="D50" s="161"/>
      <c r="E50" s="161"/>
      <c r="F50" s="167"/>
      <c r="G50" s="20"/>
      <c r="H50" s="526"/>
      <c r="I50" s="446"/>
      <c r="J50" s="131"/>
      <c r="K50" s="529"/>
      <c r="L50" s="77"/>
      <c r="M50" s="517"/>
      <c r="N50" s="519"/>
      <c r="O50" s="168"/>
      <c r="P50" s="71"/>
      <c r="Q50" s="72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460"/>
      <c r="AF50" s="460"/>
      <c r="AG50" s="169"/>
      <c r="AH50" s="461"/>
      <c r="AI50" s="461"/>
      <c r="AJ50" s="543"/>
    </row>
    <row r="51" spans="2:36" ht="15.75" thickBot="1">
      <c r="B51" s="524"/>
      <c r="C51" s="220"/>
      <c r="D51" s="170"/>
      <c r="E51" s="170"/>
      <c r="F51" s="171"/>
      <c r="G51" s="202"/>
      <c r="H51" s="527"/>
      <c r="I51" s="528"/>
      <c r="J51" s="174"/>
      <c r="K51" s="530"/>
      <c r="L51" s="176"/>
      <c r="M51" s="518"/>
      <c r="N51" s="520"/>
      <c r="O51" s="179"/>
      <c r="P51" s="180"/>
      <c r="Q51" s="181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521"/>
      <c r="AF51" s="521"/>
      <c r="AG51" s="184"/>
      <c r="AH51" s="535"/>
      <c r="AI51" s="535"/>
      <c r="AJ51" s="544"/>
    </row>
    <row r="52" spans="2:36" ht="15.75" thickBot="1">
      <c r="B52" s="536"/>
      <c r="C52" s="537"/>
      <c r="D52" s="537"/>
      <c r="E52" s="537"/>
      <c r="F52" s="537"/>
      <c r="G52" s="537"/>
      <c r="H52" s="537"/>
      <c r="I52" s="537"/>
      <c r="J52" s="537"/>
      <c r="K52" s="537"/>
      <c r="L52" s="537"/>
      <c r="M52" s="537"/>
      <c r="N52" s="537"/>
      <c r="O52" s="537"/>
      <c r="P52" s="537"/>
      <c r="Q52" s="537"/>
      <c r="R52" s="537"/>
      <c r="S52" s="537"/>
      <c r="T52" s="537"/>
      <c r="U52" s="537"/>
      <c r="V52" s="537"/>
      <c r="W52" s="537"/>
      <c r="X52" s="537"/>
      <c r="Y52" s="537"/>
      <c r="Z52" s="537"/>
      <c r="AA52" s="537"/>
      <c r="AB52" s="537"/>
      <c r="AC52" s="537"/>
      <c r="AD52" s="537"/>
      <c r="AE52" s="537"/>
      <c r="AF52" s="537"/>
      <c r="AG52" s="537"/>
      <c r="AH52" s="537"/>
      <c r="AI52" s="537"/>
      <c r="AJ52" s="538"/>
    </row>
    <row r="53" spans="2:36" ht="34.5" thickBot="1">
      <c r="B53" s="15" t="s">
        <v>13</v>
      </c>
      <c r="C53" s="16" t="s">
        <v>28</v>
      </c>
      <c r="D53" s="16" t="s">
        <v>14</v>
      </c>
      <c r="E53" s="16" t="s">
        <v>27</v>
      </c>
      <c r="F53" s="142" t="s">
        <v>25</v>
      </c>
      <c r="G53" s="142" t="s">
        <v>26</v>
      </c>
      <c r="H53" s="31" t="s">
        <v>69</v>
      </c>
      <c r="I53" s="143" t="s">
        <v>29</v>
      </c>
      <c r="J53" s="190"/>
      <c r="K53" s="191"/>
      <c r="L53" s="191"/>
      <c r="M53" s="21"/>
      <c r="N53" s="192"/>
      <c r="O53" s="193">
        <f>SUM(O54:O57)</f>
        <v>0</v>
      </c>
      <c r="P53" s="147">
        <f>SUM(P54:P57)</f>
        <v>0</v>
      </c>
      <c r="Q53" s="148">
        <f>SUM(Q54:Q57)</f>
        <v>0</v>
      </c>
      <c r="R53" s="147">
        <f>SUM(R54:R57)</f>
        <v>0</v>
      </c>
      <c r="S53" s="148"/>
      <c r="T53" s="147"/>
      <c r="U53" s="148"/>
      <c r="V53" s="147"/>
      <c r="W53" s="148"/>
      <c r="X53" s="147"/>
      <c r="Y53" s="148"/>
      <c r="Z53" s="147"/>
      <c r="AA53" s="148"/>
      <c r="AB53" s="147"/>
      <c r="AC53" s="148"/>
      <c r="AD53" s="147"/>
      <c r="AE53" s="148">
        <f>AE54</f>
        <v>0</v>
      </c>
      <c r="AF53" s="147">
        <f>AF54</f>
        <v>0</v>
      </c>
      <c r="AG53" s="17">
        <f>SUM(AG54:AG57)</f>
        <v>0</v>
      </c>
      <c r="AH53" s="18"/>
      <c r="AI53" s="18"/>
      <c r="AJ53" s="19"/>
    </row>
    <row r="54" spans="2:36" ht="15">
      <c r="B54" s="554" t="s">
        <v>647</v>
      </c>
      <c r="C54" s="474" t="s">
        <v>637</v>
      </c>
      <c r="D54" s="97"/>
      <c r="E54" s="97"/>
      <c r="F54" s="22"/>
      <c r="G54" s="20"/>
      <c r="H54" s="556" t="s">
        <v>648</v>
      </c>
      <c r="I54" s="558"/>
      <c r="J54" s="43"/>
      <c r="K54" s="560"/>
      <c r="L54" s="74"/>
      <c r="M54" s="541"/>
      <c r="N54" s="539"/>
      <c r="O54" s="19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460"/>
      <c r="AF54" s="460"/>
      <c r="AG54" s="75"/>
      <c r="AH54" s="461"/>
      <c r="AI54" s="463"/>
      <c r="AJ54" s="515"/>
    </row>
    <row r="55" spans="2:36" ht="34.5" customHeight="1">
      <c r="B55" s="554"/>
      <c r="C55" s="475"/>
      <c r="D55" s="97"/>
      <c r="E55" s="97"/>
      <c r="F55" s="22"/>
      <c r="G55" s="20"/>
      <c r="H55" s="556"/>
      <c r="I55" s="558"/>
      <c r="J55" s="43"/>
      <c r="K55" s="549"/>
      <c r="L55" s="74"/>
      <c r="M55" s="541"/>
      <c r="N55" s="539"/>
      <c r="O55" s="19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460"/>
      <c r="AF55" s="460"/>
      <c r="AG55" s="75"/>
      <c r="AH55" s="461"/>
      <c r="AI55" s="463"/>
      <c r="AJ55" s="515"/>
    </row>
    <row r="56" spans="2:36" ht="15">
      <c r="B56" s="554"/>
      <c r="C56" s="475"/>
      <c r="D56" s="97"/>
      <c r="E56" s="97"/>
      <c r="F56" s="196"/>
      <c r="G56" s="20"/>
      <c r="H56" s="556"/>
      <c r="I56" s="558"/>
      <c r="J56" s="43"/>
      <c r="K56" s="549"/>
      <c r="L56" s="74"/>
      <c r="M56" s="541"/>
      <c r="N56" s="539"/>
      <c r="O56" s="19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460"/>
      <c r="AF56" s="460"/>
      <c r="AG56" s="197"/>
      <c r="AH56" s="461"/>
      <c r="AI56" s="463"/>
      <c r="AJ56" s="515"/>
    </row>
    <row r="57" spans="2:36" ht="15.75" thickBot="1">
      <c r="B57" s="555"/>
      <c r="C57" s="567"/>
      <c r="D57" s="200"/>
      <c r="E57" s="200"/>
      <c r="F57" s="201"/>
      <c r="G57" s="202"/>
      <c r="H57" s="557"/>
      <c r="I57" s="559"/>
      <c r="J57" s="203"/>
      <c r="K57" s="550"/>
      <c r="L57" s="204"/>
      <c r="M57" s="542"/>
      <c r="N57" s="540"/>
      <c r="O57" s="205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521"/>
      <c r="AF57" s="521"/>
      <c r="AG57" s="206"/>
      <c r="AH57" s="535"/>
      <c r="AI57" s="514"/>
      <c r="AJ57" s="516"/>
    </row>
    <row r="58" spans="2:36" ht="15.75" thickBot="1">
      <c r="B58" s="536"/>
      <c r="C58" s="537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7"/>
      <c r="O58" s="537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J58" s="538"/>
    </row>
    <row r="59" spans="2:36" ht="34.5" thickBot="1">
      <c r="B59" s="15" t="s">
        <v>13</v>
      </c>
      <c r="C59" s="16" t="s">
        <v>28</v>
      </c>
      <c r="D59" s="16" t="s">
        <v>14</v>
      </c>
      <c r="E59" s="16" t="s">
        <v>27</v>
      </c>
      <c r="F59" s="142" t="s">
        <v>25</v>
      </c>
      <c r="G59" s="142" t="s">
        <v>26</v>
      </c>
      <c r="H59" s="31" t="s">
        <v>649</v>
      </c>
      <c r="I59" s="143" t="s">
        <v>29</v>
      </c>
      <c r="J59" s="190"/>
      <c r="K59" s="207"/>
      <c r="L59" s="191"/>
      <c r="M59" s="21"/>
      <c r="N59" s="192"/>
      <c r="O59" s="193">
        <f>SUM(O60:O62)</f>
        <v>1410000</v>
      </c>
      <c r="P59" s="147">
        <f>SUM(P60:P62)</f>
        <v>1410000</v>
      </c>
      <c r="Q59" s="148">
        <f>SUM(Q60:Q62)</f>
        <v>0</v>
      </c>
      <c r="R59" s="147">
        <f>SUM(R60:R62)</f>
        <v>0</v>
      </c>
      <c r="S59" s="148"/>
      <c r="T59" s="147"/>
      <c r="U59" s="148"/>
      <c r="V59" s="147"/>
      <c r="W59" s="148"/>
      <c r="X59" s="147"/>
      <c r="Y59" s="148"/>
      <c r="Z59" s="147"/>
      <c r="AA59" s="148"/>
      <c r="AB59" s="147"/>
      <c r="AC59" s="148"/>
      <c r="AD59" s="147"/>
      <c r="AE59" s="209">
        <f>AE60</f>
        <v>0</v>
      </c>
      <c r="AF59" s="147">
        <f>AF60</f>
        <v>0</v>
      </c>
      <c r="AG59" s="17">
        <f>SUM(AG60:AG62)</f>
        <v>37</v>
      </c>
      <c r="AH59" s="18"/>
      <c r="AI59" s="18"/>
      <c r="AJ59" s="19"/>
    </row>
    <row r="60" spans="2:36" ht="17.25" thickBot="1">
      <c r="B60" s="522" t="s">
        <v>647</v>
      </c>
      <c r="C60" s="210"/>
      <c r="D60" s="151" t="s">
        <v>843</v>
      </c>
      <c r="E60" s="151" t="s">
        <v>632</v>
      </c>
      <c r="F60" s="211"/>
      <c r="G60" s="1">
        <v>1</v>
      </c>
      <c r="H60" s="531" t="s">
        <v>650</v>
      </c>
      <c r="I60" s="532"/>
      <c r="J60" s="212"/>
      <c r="K60" s="551"/>
      <c r="L60" s="213"/>
      <c r="M60" s="551"/>
      <c r="N60" s="545"/>
      <c r="O60" s="205">
        <v>800000</v>
      </c>
      <c r="P60" s="205">
        <v>800000</v>
      </c>
      <c r="Q60" s="215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35"/>
      <c r="AD60" s="35"/>
      <c r="AE60" s="460"/>
      <c r="AF60" s="460"/>
      <c r="AG60" s="75">
        <v>18</v>
      </c>
      <c r="AH60" s="463"/>
      <c r="AI60" s="463"/>
      <c r="AJ60" s="515"/>
    </row>
    <row r="61" spans="2:36" ht="15.75" customHeight="1" thickBot="1">
      <c r="B61" s="523"/>
      <c r="C61" s="216" t="s">
        <v>637</v>
      </c>
      <c r="D61" s="161" t="s">
        <v>844</v>
      </c>
      <c r="E61" s="161" t="s">
        <v>632</v>
      </c>
      <c r="F61" s="217"/>
      <c r="G61" s="1">
        <v>1</v>
      </c>
      <c r="H61" s="526"/>
      <c r="I61" s="533"/>
      <c r="J61" s="131"/>
      <c r="K61" s="552"/>
      <c r="L61" s="74"/>
      <c r="M61" s="552"/>
      <c r="N61" s="547"/>
      <c r="O61" s="205">
        <v>610000</v>
      </c>
      <c r="P61" s="205">
        <v>610000</v>
      </c>
      <c r="Q61" s="219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35"/>
      <c r="AD61" s="35"/>
      <c r="AE61" s="549"/>
      <c r="AF61" s="549"/>
      <c r="AG61" s="75">
        <v>19</v>
      </c>
      <c r="AH61" s="463"/>
      <c r="AI61" s="463"/>
      <c r="AJ61" s="515"/>
    </row>
    <row r="62" spans="2:36" ht="15.75" thickBot="1">
      <c r="B62" s="524"/>
      <c r="C62" s="220"/>
      <c r="D62" s="170"/>
      <c r="E62" s="170"/>
      <c r="F62" s="221"/>
      <c r="G62" s="202"/>
      <c r="H62" s="527"/>
      <c r="I62" s="534"/>
      <c r="J62" s="174"/>
      <c r="K62" s="553"/>
      <c r="L62" s="204"/>
      <c r="M62" s="553"/>
      <c r="N62" s="548"/>
      <c r="O62" s="205"/>
      <c r="P62" s="183"/>
      <c r="Q62" s="180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550"/>
      <c r="AF62" s="550"/>
      <c r="AG62" s="222"/>
      <c r="AH62" s="514"/>
      <c r="AI62" s="514"/>
      <c r="AJ62" s="516"/>
    </row>
    <row r="63" ht="15"/>
    <row r="64" spans="2:36" ht="15.75" thickBot="1">
      <c r="B64" s="2"/>
      <c r="C64" s="2"/>
      <c r="D64" s="3"/>
      <c r="E64" s="3"/>
      <c r="F64" s="3"/>
      <c r="G64" s="3"/>
      <c r="H64" s="4"/>
      <c r="I64" s="4"/>
      <c r="J64" s="4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2:36" ht="15">
      <c r="B65" s="394" t="s">
        <v>613</v>
      </c>
      <c r="C65" s="395"/>
      <c r="D65" s="395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  <c r="X65" s="395"/>
      <c r="Y65" s="395"/>
      <c r="Z65" s="395"/>
      <c r="AA65" s="395"/>
      <c r="AB65" s="395"/>
      <c r="AC65" s="395"/>
      <c r="AD65" s="395"/>
      <c r="AE65" s="395"/>
      <c r="AF65" s="395"/>
      <c r="AG65" s="395"/>
      <c r="AH65" s="395"/>
      <c r="AI65" s="395"/>
      <c r="AJ65" s="396"/>
    </row>
    <row r="66" spans="2:36" ht="15.75" thickBot="1">
      <c r="B66" s="397" t="s">
        <v>614</v>
      </c>
      <c r="C66" s="398"/>
      <c r="D66" s="398"/>
      <c r="E66" s="398"/>
      <c r="F66" s="398"/>
      <c r="G66" s="398"/>
      <c r="H66" s="398"/>
      <c r="I66" s="398"/>
      <c r="J66" s="398"/>
      <c r="K66" s="398"/>
      <c r="L66" s="398"/>
      <c r="M66" s="398"/>
      <c r="N66" s="398"/>
      <c r="O66" s="398"/>
      <c r="P66" s="398"/>
      <c r="Q66" s="398"/>
      <c r="R66" s="398"/>
      <c r="S66" s="398"/>
      <c r="T66" s="398"/>
      <c r="U66" s="398"/>
      <c r="V66" s="398"/>
      <c r="W66" s="398"/>
      <c r="X66" s="398"/>
      <c r="Y66" s="398"/>
      <c r="Z66" s="398"/>
      <c r="AA66" s="398"/>
      <c r="AB66" s="398"/>
      <c r="AC66" s="398"/>
      <c r="AD66" s="398"/>
      <c r="AE66" s="398"/>
      <c r="AF66" s="398"/>
      <c r="AG66" s="398"/>
      <c r="AH66" s="398"/>
      <c r="AI66" s="398"/>
      <c r="AJ66" s="399"/>
    </row>
    <row r="67" spans="2:36" ht="15">
      <c r="B67" s="400" t="s">
        <v>615</v>
      </c>
      <c r="C67" s="401"/>
      <c r="D67" s="401"/>
      <c r="E67" s="401"/>
      <c r="F67" s="401"/>
      <c r="G67" s="401"/>
      <c r="H67" s="402"/>
      <c r="I67" s="403" t="s">
        <v>651</v>
      </c>
      <c r="J67" s="404"/>
      <c r="K67" s="404"/>
      <c r="L67" s="404"/>
      <c r="M67" s="404"/>
      <c r="N67" s="404"/>
      <c r="O67" s="404"/>
      <c r="P67" s="404"/>
      <c r="Q67" s="404"/>
      <c r="R67" s="404"/>
      <c r="S67" s="404"/>
      <c r="T67" s="405"/>
      <c r="U67" s="403" t="s">
        <v>616</v>
      </c>
      <c r="V67" s="406"/>
      <c r="W67" s="406"/>
      <c r="X67" s="406"/>
      <c r="Y67" s="406"/>
      <c r="Z67" s="406"/>
      <c r="AA67" s="406"/>
      <c r="AB67" s="406"/>
      <c r="AC67" s="406"/>
      <c r="AD67" s="406"/>
      <c r="AE67" s="406"/>
      <c r="AF67" s="406"/>
      <c r="AG67" s="406"/>
      <c r="AH67" s="406"/>
      <c r="AI67" s="406"/>
      <c r="AJ67" s="407"/>
    </row>
    <row r="68" spans="2:36" ht="15" customHeight="1" thickBot="1">
      <c r="B68" s="383" t="s">
        <v>617</v>
      </c>
      <c r="C68" s="384"/>
      <c r="D68" s="385"/>
      <c r="E68" s="129"/>
      <c r="F68" s="386" t="s">
        <v>652</v>
      </c>
      <c r="G68" s="386"/>
      <c r="H68" s="386"/>
      <c r="I68" s="386"/>
      <c r="J68" s="386"/>
      <c r="K68" s="386"/>
      <c r="L68" s="386"/>
      <c r="M68" s="386"/>
      <c r="N68" s="387"/>
      <c r="O68" s="388" t="s">
        <v>0</v>
      </c>
      <c r="P68" s="389"/>
      <c r="Q68" s="389"/>
      <c r="R68" s="389"/>
      <c r="S68" s="389"/>
      <c r="T68" s="389"/>
      <c r="U68" s="389"/>
      <c r="V68" s="389"/>
      <c r="W68" s="389"/>
      <c r="X68" s="389"/>
      <c r="Y68" s="389"/>
      <c r="Z68" s="389"/>
      <c r="AA68" s="389"/>
      <c r="AB68" s="389"/>
      <c r="AC68" s="389"/>
      <c r="AD68" s="389"/>
      <c r="AE68" s="389"/>
      <c r="AF68" s="390"/>
      <c r="AG68" s="391" t="s">
        <v>1</v>
      </c>
      <c r="AH68" s="392"/>
      <c r="AI68" s="392"/>
      <c r="AJ68" s="393"/>
    </row>
    <row r="69" spans="2:36" ht="15.75" customHeight="1">
      <c r="B69" s="512" t="s">
        <v>619</v>
      </c>
      <c r="C69" s="410" t="s">
        <v>653</v>
      </c>
      <c r="D69" s="411"/>
      <c r="E69" s="411"/>
      <c r="F69" s="411"/>
      <c r="G69" s="411"/>
      <c r="H69" s="411"/>
      <c r="I69" s="414" t="s">
        <v>3</v>
      </c>
      <c r="J69" s="416" t="s">
        <v>16</v>
      </c>
      <c r="K69" s="416" t="s">
        <v>4</v>
      </c>
      <c r="L69" s="418" t="s">
        <v>17</v>
      </c>
      <c r="M69" s="424" t="s">
        <v>18</v>
      </c>
      <c r="N69" s="426" t="s">
        <v>19</v>
      </c>
      <c r="O69" s="428" t="s">
        <v>30</v>
      </c>
      <c r="P69" s="429"/>
      <c r="Q69" s="420" t="s">
        <v>31</v>
      </c>
      <c r="R69" s="429"/>
      <c r="S69" s="420" t="s">
        <v>32</v>
      </c>
      <c r="T69" s="429"/>
      <c r="U69" s="420" t="s">
        <v>7</v>
      </c>
      <c r="V69" s="429"/>
      <c r="W69" s="420" t="s">
        <v>6</v>
      </c>
      <c r="X69" s="429"/>
      <c r="Y69" s="420" t="s">
        <v>33</v>
      </c>
      <c r="Z69" s="429"/>
      <c r="AA69" s="420" t="s">
        <v>5</v>
      </c>
      <c r="AB69" s="429"/>
      <c r="AC69" s="420" t="s">
        <v>8</v>
      </c>
      <c r="AD69" s="429"/>
      <c r="AE69" s="420" t="s">
        <v>9</v>
      </c>
      <c r="AF69" s="421"/>
      <c r="AG69" s="422" t="s">
        <v>10</v>
      </c>
      <c r="AH69" s="430" t="s">
        <v>11</v>
      </c>
      <c r="AI69" s="432" t="s">
        <v>12</v>
      </c>
      <c r="AJ69" s="434" t="s">
        <v>20</v>
      </c>
    </row>
    <row r="70" spans="2:36" ht="15" customHeight="1" thickBot="1">
      <c r="B70" s="513"/>
      <c r="C70" s="412"/>
      <c r="D70" s="413"/>
      <c r="E70" s="413"/>
      <c r="F70" s="413"/>
      <c r="G70" s="413"/>
      <c r="H70" s="413"/>
      <c r="I70" s="415"/>
      <c r="J70" s="417" t="s">
        <v>16</v>
      </c>
      <c r="K70" s="417"/>
      <c r="L70" s="419"/>
      <c r="M70" s="425"/>
      <c r="N70" s="427"/>
      <c r="O70" s="5" t="s">
        <v>21</v>
      </c>
      <c r="P70" s="27" t="s">
        <v>22</v>
      </c>
      <c r="Q70" s="6" t="s">
        <v>21</v>
      </c>
      <c r="R70" s="27" t="s">
        <v>22</v>
      </c>
      <c r="S70" s="6" t="s">
        <v>21</v>
      </c>
      <c r="T70" s="27" t="s">
        <v>22</v>
      </c>
      <c r="U70" s="6" t="s">
        <v>21</v>
      </c>
      <c r="V70" s="27" t="s">
        <v>22</v>
      </c>
      <c r="W70" s="6" t="s">
        <v>21</v>
      </c>
      <c r="X70" s="27" t="s">
        <v>22</v>
      </c>
      <c r="Y70" s="6" t="s">
        <v>21</v>
      </c>
      <c r="Z70" s="27" t="s">
        <v>22</v>
      </c>
      <c r="AA70" s="6" t="s">
        <v>21</v>
      </c>
      <c r="AB70" s="27" t="s">
        <v>23</v>
      </c>
      <c r="AC70" s="6" t="s">
        <v>21</v>
      </c>
      <c r="AD70" s="27" t="s">
        <v>23</v>
      </c>
      <c r="AE70" s="6" t="s">
        <v>21</v>
      </c>
      <c r="AF70" s="28" t="s">
        <v>23</v>
      </c>
      <c r="AG70" s="423"/>
      <c r="AH70" s="431"/>
      <c r="AI70" s="433"/>
      <c r="AJ70" s="435"/>
    </row>
    <row r="71" spans="2:36" ht="23.25" customHeight="1" thickBot="1">
      <c r="B71" s="140" t="s">
        <v>621</v>
      </c>
      <c r="C71" s="436" t="s">
        <v>622</v>
      </c>
      <c r="D71" s="437"/>
      <c r="E71" s="437"/>
      <c r="F71" s="437"/>
      <c r="G71" s="437"/>
      <c r="H71" s="437"/>
      <c r="I71" s="29" t="s">
        <v>623</v>
      </c>
      <c r="J71" s="7"/>
      <c r="K71" s="8"/>
      <c r="L71" s="8"/>
      <c r="M71" s="9"/>
      <c r="N71" s="30"/>
      <c r="O71" s="141"/>
      <c r="P71" s="10">
        <f aca="true" t="shared" si="1" ref="P71:AD71">P73+P79+P85</f>
        <v>21062106</v>
      </c>
      <c r="Q71" s="10">
        <f t="shared" si="1"/>
        <v>0</v>
      </c>
      <c r="R71" s="10">
        <f t="shared" si="1"/>
        <v>0</v>
      </c>
      <c r="S71" s="10">
        <f t="shared" si="1"/>
        <v>0</v>
      </c>
      <c r="T71" s="10">
        <f t="shared" si="1"/>
        <v>0</v>
      </c>
      <c r="U71" s="10">
        <f t="shared" si="1"/>
        <v>0</v>
      </c>
      <c r="V71" s="10">
        <f t="shared" si="1"/>
        <v>0</v>
      </c>
      <c r="W71" s="10">
        <f t="shared" si="1"/>
        <v>0</v>
      </c>
      <c r="X71" s="10">
        <f t="shared" si="1"/>
        <v>0</v>
      </c>
      <c r="Y71" s="10">
        <f t="shared" si="1"/>
        <v>0</v>
      </c>
      <c r="Z71" s="10">
        <f t="shared" si="1"/>
        <v>0</v>
      </c>
      <c r="AA71" s="10">
        <f t="shared" si="1"/>
        <v>0</v>
      </c>
      <c r="AB71" s="10">
        <f t="shared" si="1"/>
        <v>0</v>
      </c>
      <c r="AC71" s="10">
        <f t="shared" si="1"/>
        <v>0</v>
      </c>
      <c r="AD71" s="10">
        <f t="shared" si="1"/>
        <v>0</v>
      </c>
      <c r="AE71" s="10">
        <f>+AE73+AE79+AE85</f>
        <v>21062106</v>
      </c>
      <c r="AF71" s="11">
        <f>AF73+AF79+AF85</f>
        <v>0</v>
      </c>
      <c r="AG71" s="12">
        <f>AG73+AG79+AG85</f>
        <v>1294</v>
      </c>
      <c r="AH71" s="13"/>
      <c r="AI71" s="13"/>
      <c r="AJ71" s="14"/>
    </row>
    <row r="72" spans="2:36" ht="34.5" thickBot="1">
      <c r="B72" s="15" t="s">
        <v>13</v>
      </c>
      <c r="C72" s="16" t="s">
        <v>28</v>
      </c>
      <c r="D72" s="16" t="s">
        <v>14</v>
      </c>
      <c r="E72" s="16" t="s">
        <v>27</v>
      </c>
      <c r="F72" s="142" t="s">
        <v>25</v>
      </c>
      <c r="G72" s="142" t="s">
        <v>26</v>
      </c>
      <c r="H72" s="31" t="s">
        <v>15</v>
      </c>
      <c r="I72" s="143" t="s">
        <v>29</v>
      </c>
      <c r="J72" s="190"/>
      <c r="K72" s="191"/>
      <c r="L72" s="191"/>
      <c r="M72" s="21"/>
      <c r="N72" s="192"/>
      <c r="O72" s="193">
        <f>SUM(O73:O76)</f>
        <v>0</v>
      </c>
      <c r="P72" s="147">
        <f>SUM(P73:P76)</f>
        <v>0</v>
      </c>
      <c r="Q72" s="148">
        <f>SUM(Q73:Q76)</f>
        <v>0</v>
      </c>
      <c r="R72" s="147">
        <f>SUM(R73:R76)</f>
        <v>0</v>
      </c>
      <c r="S72" s="148"/>
      <c r="T72" s="147"/>
      <c r="U72" s="148"/>
      <c r="V72" s="147"/>
      <c r="W72" s="148"/>
      <c r="X72" s="147"/>
      <c r="Y72" s="148"/>
      <c r="Z72" s="147"/>
      <c r="AA72" s="148"/>
      <c r="AB72" s="147"/>
      <c r="AC72" s="148"/>
      <c r="AD72" s="147"/>
      <c r="AE72" s="148">
        <f>AE73</f>
        <v>0</v>
      </c>
      <c r="AF72" s="147">
        <f>AF73</f>
        <v>0</v>
      </c>
      <c r="AG72" s="17">
        <f>SUM(AG73:AG76)</f>
        <v>0</v>
      </c>
      <c r="AH72" s="18"/>
      <c r="AI72" s="18"/>
      <c r="AJ72" s="19"/>
    </row>
    <row r="73" spans="2:36" ht="15">
      <c r="B73" s="554" t="s">
        <v>647</v>
      </c>
      <c r="C73" s="561" t="s">
        <v>637</v>
      </c>
      <c r="D73" s="97"/>
      <c r="E73" s="97"/>
      <c r="F73" s="22"/>
      <c r="G73" s="20"/>
      <c r="H73" s="556" t="s">
        <v>654</v>
      </c>
      <c r="I73" s="558"/>
      <c r="J73" s="43"/>
      <c r="K73" s="560"/>
      <c r="L73" s="74"/>
      <c r="M73" s="541"/>
      <c r="N73" s="539"/>
      <c r="O73" s="19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460"/>
      <c r="AF73" s="460"/>
      <c r="AG73" s="75"/>
      <c r="AH73" s="461"/>
      <c r="AI73" s="463"/>
      <c r="AJ73" s="515"/>
    </row>
    <row r="74" spans="2:36" ht="15" customHeight="1">
      <c r="B74" s="554"/>
      <c r="C74" s="561"/>
      <c r="D74" s="97"/>
      <c r="E74" s="97"/>
      <c r="F74" s="22"/>
      <c r="G74" s="20"/>
      <c r="H74" s="556"/>
      <c r="I74" s="558"/>
      <c r="J74" s="43"/>
      <c r="K74" s="549"/>
      <c r="L74" s="74"/>
      <c r="M74" s="541"/>
      <c r="N74" s="539"/>
      <c r="O74" s="19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460"/>
      <c r="AF74" s="460"/>
      <c r="AG74" s="75"/>
      <c r="AH74" s="461"/>
      <c r="AI74" s="463"/>
      <c r="AJ74" s="515"/>
    </row>
    <row r="75" spans="2:36" ht="15">
      <c r="B75" s="554"/>
      <c r="C75" s="561"/>
      <c r="D75" s="97"/>
      <c r="E75" s="97"/>
      <c r="F75" s="196"/>
      <c r="G75" s="20"/>
      <c r="H75" s="556"/>
      <c r="I75" s="558"/>
      <c r="J75" s="43"/>
      <c r="K75" s="549"/>
      <c r="L75" s="74"/>
      <c r="M75" s="541"/>
      <c r="N75" s="539"/>
      <c r="O75" s="19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460"/>
      <c r="AF75" s="460"/>
      <c r="AG75" s="197"/>
      <c r="AH75" s="461"/>
      <c r="AI75" s="463"/>
      <c r="AJ75" s="515"/>
    </row>
    <row r="76" spans="2:36" ht="15.75" thickBot="1">
      <c r="B76" s="555"/>
      <c r="C76" s="562"/>
      <c r="D76" s="200"/>
      <c r="E76" s="200"/>
      <c r="F76" s="201"/>
      <c r="G76" s="202"/>
      <c r="H76" s="557"/>
      <c r="I76" s="559"/>
      <c r="J76" s="203"/>
      <c r="K76" s="550"/>
      <c r="L76" s="204"/>
      <c r="M76" s="542"/>
      <c r="N76" s="540"/>
      <c r="O76" s="205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521"/>
      <c r="AF76" s="521"/>
      <c r="AG76" s="206"/>
      <c r="AH76" s="535"/>
      <c r="AI76" s="514"/>
      <c r="AJ76" s="516"/>
    </row>
    <row r="77" spans="2:36" ht="15.75" thickBot="1">
      <c r="B77" s="536"/>
      <c r="C77" s="537"/>
      <c r="D77" s="537"/>
      <c r="E77" s="537"/>
      <c r="F77" s="537"/>
      <c r="G77" s="537"/>
      <c r="H77" s="537"/>
      <c r="I77" s="537"/>
      <c r="J77" s="537"/>
      <c r="K77" s="537"/>
      <c r="L77" s="537"/>
      <c r="M77" s="537"/>
      <c r="N77" s="537"/>
      <c r="O77" s="537"/>
      <c r="P77" s="537"/>
      <c r="Q77" s="537"/>
      <c r="R77" s="537"/>
      <c r="S77" s="537"/>
      <c r="T77" s="537"/>
      <c r="U77" s="537"/>
      <c r="V77" s="537"/>
      <c r="W77" s="537"/>
      <c r="X77" s="537"/>
      <c r="Y77" s="537"/>
      <c r="Z77" s="537"/>
      <c r="AA77" s="537"/>
      <c r="AB77" s="537"/>
      <c r="AC77" s="537"/>
      <c r="AD77" s="537"/>
      <c r="AE77" s="537"/>
      <c r="AF77" s="537"/>
      <c r="AG77" s="537"/>
      <c r="AH77" s="537"/>
      <c r="AI77" s="537"/>
      <c r="AJ77" s="538"/>
    </row>
    <row r="78" spans="2:36" ht="34.5" thickBot="1">
      <c r="B78" s="15" t="s">
        <v>13</v>
      </c>
      <c r="C78" s="16" t="s">
        <v>28</v>
      </c>
      <c r="D78" s="16" t="s">
        <v>14</v>
      </c>
      <c r="E78" s="16" t="s">
        <v>27</v>
      </c>
      <c r="F78" s="142" t="s">
        <v>25</v>
      </c>
      <c r="G78" s="142" t="s">
        <v>26</v>
      </c>
      <c r="H78" s="31" t="s">
        <v>629</v>
      </c>
      <c r="I78" s="143" t="s">
        <v>29</v>
      </c>
      <c r="J78" s="190"/>
      <c r="K78" s="207"/>
      <c r="L78" s="191"/>
      <c r="M78" s="21"/>
      <c r="N78" s="192"/>
      <c r="O78" s="193">
        <f>SUM(O79:O81)</f>
        <v>0</v>
      </c>
      <c r="P78" s="147">
        <f>SUM(P79:P81)</f>
        <v>0</v>
      </c>
      <c r="Q78" s="148">
        <f>SUM(Q79:Q81)</f>
        <v>0</v>
      </c>
      <c r="R78" s="147">
        <f>SUM(R79:R81)</f>
        <v>0</v>
      </c>
      <c r="S78" s="148"/>
      <c r="T78" s="147"/>
      <c r="U78" s="148"/>
      <c r="V78" s="147"/>
      <c r="W78" s="148"/>
      <c r="X78" s="147"/>
      <c r="Y78" s="148"/>
      <c r="Z78" s="147"/>
      <c r="AA78" s="148"/>
      <c r="AB78" s="147"/>
      <c r="AC78" s="148"/>
      <c r="AD78" s="147"/>
      <c r="AE78" s="209">
        <f>AE79</f>
        <v>0</v>
      </c>
      <c r="AF78" s="147">
        <f>AF79</f>
        <v>0</v>
      </c>
      <c r="AG78" s="17">
        <f>SUM(AG79:AG81)</f>
        <v>0</v>
      </c>
      <c r="AH78" s="18"/>
      <c r="AI78" s="18"/>
      <c r="AJ78" s="19"/>
    </row>
    <row r="79" spans="2:36" ht="15">
      <c r="B79" s="522" t="s">
        <v>647</v>
      </c>
      <c r="C79" s="566" t="s">
        <v>637</v>
      </c>
      <c r="D79" s="151" t="s">
        <v>655</v>
      </c>
      <c r="E79" s="151" t="s">
        <v>632</v>
      </c>
      <c r="F79" s="211">
        <v>1</v>
      </c>
      <c r="G79" s="225"/>
      <c r="H79" s="531" t="s">
        <v>656</v>
      </c>
      <c r="I79" s="532"/>
      <c r="J79" s="212"/>
      <c r="K79" s="551"/>
      <c r="L79" s="213"/>
      <c r="M79" s="551"/>
      <c r="N79" s="545"/>
      <c r="O79" s="214"/>
      <c r="P79" s="158"/>
      <c r="Q79" s="215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35"/>
      <c r="AD79" s="35"/>
      <c r="AE79" s="460"/>
      <c r="AF79" s="460"/>
      <c r="AG79" s="75"/>
      <c r="AH79" s="463"/>
      <c r="AI79" s="463"/>
      <c r="AJ79" s="515"/>
    </row>
    <row r="80" spans="2:36" ht="15" customHeight="1">
      <c r="B80" s="523"/>
      <c r="C80" s="475"/>
      <c r="D80" s="161"/>
      <c r="E80" s="161"/>
      <c r="F80" s="217"/>
      <c r="G80" s="20"/>
      <c r="H80" s="526"/>
      <c r="I80" s="533"/>
      <c r="J80" s="131"/>
      <c r="K80" s="552"/>
      <c r="L80" s="74"/>
      <c r="M80" s="552"/>
      <c r="N80" s="547"/>
      <c r="O80" s="218"/>
      <c r="P80" s="133"/>
      <c r="Q80" s="219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35"/>
      <c r="AD80" s="35"/>
      <c r="AE80" s="549"/>
      <c r="AF80" s="549"/>
      <c r="AG80" s="75"/>
      <c r="AH80" s="463"/>
      <c r="AI80" s="463"/>
      <c r="AJ80" s="515"/>
    </row>
    <row r="81" spans="2:36" ht="15.75" thickBot="1">
      <c r="B81" s="524"/>
      <c r="C81" s="567"/>
      <c r="D81" s="170"/>
      <c r="E81" s="170"/>
      <c r="F81" s="221"/>
      <c r="G81" s="202"/>
      <c r="H81" s="527"/>
      <c r="I81" s="534"/>
      <c r="J81" s="174"/>
      <c r="K81" s="553"/>
      <c r="L81" s="204"/>
      <c r="M81" s="553"/>
      <c r="N81" s="548"/>
      <c r="O81" s="205"/>
      <c r="P81" s="183"/>
      <c r="Q81" s="180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550"/>
      <c r="AF81" s="550"/>
      <c r="AG81" s="222"/>
      <c r="AH81" s="514"/>
      <c r="AI81" s="514"/>
      <c r="AJ81" s="516"/>
    </row>
    <row r="82" ht="15"/>
    <row r="83" ht="15">
      <c r="D83" s="227"/>
    </row>
    <row r="84" ht="15.75" thickBot="1"/>
    <row r="85" spans="2:36" ht="34.5" thickBot="1">
      <c r="B85" s="15" t="s">
        <v>13</v>
      </c>
      <c r="C85" s="16" t="s">
        <v>28</v>
      </c>
      <c r="D85" s="16" t="s">
        <v>14</v>
      </c>
      <c r="E85" s="16" t="s">
        <v>24</v>
      </c>
      <c r="F85" s="142" t="s">
        <v>25</v>
      </c>
      <c r="G85" s="142" t="s">
        <v>26</v>
      </c>
      <c r="H85" s="31" t="s">
        <v>634</v>
      </c>
      <c r="I85" s="143" t="s">
        <v>29</v>
      </c>
      <c r="J85" s="144"/>
      <c r="K85" s="144"/>
      <c r="L85" s="144"/>
      <c r="M85" s="144"/>
      <c r="N85" s="145"/>
      <c r="O85" s="193">
        <f>SUM(O86:O91)</f>
        <v>21062106</v>
      </c>
      <c r="P85" s="147">
        <f>SUM(P86:P91)</f>
        <v>21062106</v>
      </c>
      <c r="Q85" s="148">
        <f>SUM(Q86:Q91)</f>
        <v>0</v>
      </c>
      <c r="R85" s="147">
        <f>SUM(R86:R91)</f>
        <v>0</v>
      </c>
      <c r="S85" s="148"/>
      <c r="T85" s="147"/>
      <c r="U85" s="148"/>
      <c r="V85" s="147"/>
      <c r="W85" s="148"/>
      <c r="X85" s="147"/>
      <c r="Y85" s="148"/>
      <c r="Z85" s="147"/>
      <c r="AA85" s="148"/>
      <c r="AB85" s="147"/>
      <c r="AC85" s="148"/>
      <c r="AD85" s="147"/>
      <c r="AE85" s="149">
        <f>O85+Q85</f>
        <v>21062106</v>
      </c>
      <c r="AF85" s="147">
        <f>AF86</f>
        <v>0</v>
      </c>
      <c r="AG85" s="17">
        <f>SUM(AG86:AG91)</f>
        <v>1294</v>
      </c>
      <c r="AH85" s="18"/>
      <c r="AI85" s="18"/>
      <c r="AJ85" s="19"/>
    </row>
    <row r="86" spans="2:36" ht="255">
      <c r="B86" s="194" t="s">
        <v>647</v>
      </c>
      <c r="C86" s="210"/>
      <c r="D86" s="161" t="s">
        <v>657</v>
      </c>
      <c r="E86" s="151" t="s">
        <v>632</v>
      </c>
      <c r="F86" s="1">
        <v>1</v>
      </c>
      <c r="G86" s="20"/>
      <c r="H86" s="152" t="s">
        <v>658</v>
      </c>
      <c r="I86" s="131"/>
      <c r="J86" s="131"/>
      <c r="K86" s="153"/>
      <c r="L86" s="154"/>
      <c r="M86" s="155"/>
      <c r="N86" s="156"/>
      <c r="O86" s="71">
        <v>1005000</v>
      </c>
      <c r="P86" s="71">
        <v>1005000</v>
      </c>
      <c r="Q86" s="157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37"/>
      <c r="AD86" s="37"/>
      <c r="AE86" s="35"/>
      <c r="AF86" s="35"/>
      <c r="AG86" s="78">
        <v>278</v>
      </c>
      <c r="AH86" s="68"/>
      <c r="AI86" s="68"/>
      <c r="AJ86" s="160"/>
    </row>
    <row r="87" spans="2:36" ht="61.5" customHeight="1">
      <c r="B87" s="194"/>
      <c r="C87" s="216" t="s">
        <v>637</v>
      </c>
      <c r="D87" s="161" t="s">
        <v>659</v>
      </c>
      <c r="E87" s="161" t="s">
        <v>632</v>
      </c>
      <c r="F87" s="45">
        <v>1</v>
      </c>
      <c r="H87" s="165"/>
      <c r="I87" s="131"/>
      <c r="J87" s="131"/>
      <c r="K87" s="153"/>
      <c r="L87" s="77"/>
      <c r="M87" s="155"/>
      <c r="N87" s="156"/>
      <c r="O87" s="71">
        <v>4290000</v>
      </c>
      <c r="P87" s="71">
        <v>4290000</v>
      </c>
      <c r="Q87" s="73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5"/>
      <c r="AF87" s="35"/>
      <c r="AG87" s="78">
        <v>90</v>
      </c>
      <c r="AH87" s="68"/>
      <c r="AI87" s="68"/>
      <c r="AJ87" s="160"/>
    </row>
    <row r="88" spans="2:36" ht="75" thickBot="1">
      <c r="B88" s="194"/>
      <c r="C88" s="216"/>
      <c r="D88" s="170" t="s">
        <v>845</v>
      </c>
      <c r="E88" s="161" t="s">
        <v>632</v>
      </c>
      <c r="F88" s="167">
        <v>4</v>
      </c>
      <c r="G88" s="1">
        <v>1</v>
      </c>
      <c r="H88" s="165"/>
      <c r="I88" s="131"/>
      <c r="J88" s="131"/>
      <c r="K88" s="153"/>
      <c r="L88" s="77"/>
      <c r="M88" s="155"/>
      <c r="N88" s="156"/>
      <c r="O88" s="71">
        <v>1108000</v>
      </c>
      <c r="P88" s="71">
        <v>1108000</v>
      </c>
      <c r="Q88" s="72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5"/>
      <c r="AF88" s="35"/>
      <c r="AG88" s="169">
        <v>90</v>
      </c>
      <c r="AH88" s="68"/>
      <c r="AI88" s="68"/>
      <c r="AJ88" s="160"/>
    </row>
    <row r="89" spans="2:36" ht="108" customHeight="1">
      <c r="B89" s="228"/>
      <c r="C89" s="216"/>
      <c r="D89" s="97" t="s">
        <v>660</v>
      </c>
      <c r="E89" s="229" t="s">
        <v>632</v>
      </c>
      <c r="F89" s="230"/>
      <c r="G89" s="1">
        <v>1</v>
      </c>
      <c r="H89" s="165"/>
      <c r="I89" s="131"/>
      <c r="J89" s="131"/>
      <c r="K89" s="153"/>
      <c r="L89" s="231"/>
      <c r="M89" s="155"/>
      <c r="N89" s="156"/>
      <c r="O89" s="71">
        <v>3692106</v>
      </c>
      <c r="P89" s="71">
        <v>3692106</v>
      </c>
      <c r="Q89" s="232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3"/>
      <c r="AF89" s="133"/>
      <c r="AG89" s="233">
        <v>80</v>
      </c>
      <c r="AH89" s="234"/>
      <c r="AI89" s="234"/>
      <c r="AJ89" s="235"/>
    </row>
    <row r="90" spans="2:36" ht="15">
      <c r="B90" s="228"/>
      <c r="C90" s="216"/>
      <c r="D90" s="97" t="s">
        <v>661</v>
      </c>
      <c r="E90" s="229" t="s">
        <v>632</v>
      </c>
      <c r="F90" s="230"/>
      <c r="G90" s="1">
        <v>1</v>
      </c>
      <c r="H90" s="165"/>
      <c r="I90" s="131"/>
      <c r="J90" s="131"/>
      <c r="K90" s="153"/>
      <c r="L90" s="231"/>
      <c r="M90" s="155"/>
      <c r="N90" s="156"/>
      <c r="O90" s="71">
        <v>1700000</v>
      </c>
      <c r="P90" s="71">
        <v>1700000</v>
      </c>
      <c r="Q90" s="232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3"/>
      <c r="AF90" s="133"/>
      <c r="AG90" s="233">
        <v>650</v>
      </c>
      <c r="AH90" s="234"/>
      <c r="AI90" s="234"/>
      <c r="AJ90" s="235"/>
    </row>
    <row r="91" spans="2:36" ht="51.75" customHeight="1" thickBot="1">
      <c r="B91" s="198"/>
      <c r="C91" s="220"/>
      <c r="D91" s="97" t="s">
        <v>662</v>
      </c>
      <c r="E91" s="170" t="s">
        <v>632</v>
      </c>
      <c r="F91" s="171"/>
      <c r="G91" s="202">
        <v>1</v>
      </c>
      <c r="H91" s="173"/>
      <c r="I91" s="174"/>
      <c r="J91" s="174"/>
      <c r="K91" s="175"/>
      <c r="L91" s="176"/>
      <c r="M91" s="177"/>
      <c r="N91" s="178"/>
      <c r="O91" s="71">
        <v>9267000</v>
      </c>
      <c r="P91" s="71">
        <v>9267000</v>
      </c>
      <c r="Q91" s="181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3"/>
      <c r="AF91" s="183"/>
      <c r="AG91" s="184">
        <v>106</v>
      </c>
      <c r="AH91" s="185"/>
      <c r="AI91" s="185"/>
      <c r="AJ91" s="186"/>
    </row>
    <row r="92" spans="2:36" ht="15.75" thickBot="1">
      <c r="B92" s="187"/>
      <c r="C92" s="188"/>
      <c r="D92" s="236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9"/>
    </row>
    <row r="93" spans="2:36" ht="55.5" customHeight="1" thickBot="1">
      <c r="B93" s="15" t="s">
        <v>13</v>
      </c>
      <c r="C93" s="16" t="s">
        <v>28</v>
      </c>
      <c r="D93" s="200" t="s">
        <v>663</v>
      </c>
      <c r="E93" s="16" t="s">
        <v>27</v>
      </c>
      <c r="F93" s="142" t="s">
        <v>25</v>
      </c>
      <c r="G93" s="142" t="s">
        <v>26</v>
      </c>
      <c r="H93" s="31" t="s">
        <v>638</v>
      </c>
      <c r="I93" s="143" t="s">
        <v>29</v>
      </c>
      <c r="J93" s="190"/>
      <c r="K93" s="191"/>
      <c r="L93" s="191"/>
      <c r="M93" s="21"/>
      <c r="N93" s="21"/>
      <c r="O93" s="193">
        <f>SUM(O94:O97)</f>
        <v>821300</v>
      </c>
      <c r="P93" s="147">
        <f>SUM(P94:P97)</f>
        <v>821300</v>
      </c>
      <c r="Q93" s="193">
        <f>SUM(Q94:Q97)</f>
        <v>0</v>
      </c>
      <c r="R93" s="147">
        <f>SUM(R94:R97)</f>
        <v>0</v>
      </c>
      <c r="S93" s="148"/>
      <c r="T93" s="147"/>
      <c r="U93" s="148"/>
      <c r="V93" s="147"/>
      <c r="W93" s="148"/>
      <c r="X93" s="147"/>
      <c r="Y93" s="148"/>
      <c r="Z93" s="147"/>
      <c r="AA93" s="148"/>
      <c r="AB93" s="147"/>
      <c r="AC93" s="148"/>
      <c r="AD93" s="147"/>
      <c r="AE93" s="148">
        <f>AE94</f>
        <v>0</v>
      </c>
      <c r="AF93" s="147">
        <f>AF94</f>
        <v>0</v>
      </c>
      <c r="AG93" s="17">
        <f>SUM(AG94:AG97)</f>
        <v>75</v>
      </c>
      <c r="AH93" s="18"/>
      <c r="AI93" s="18"/>
      <c r="AJ93" s="19"/>
    </row>
    <row r="94" spans="2:36" ht="15">
      <c r="B94" s="554" t="s">
        <v>647</v>
      </c>
      <c r="C94" s="474" t="s">
        <v>637</v>
      </c>
      <c r="D94" s="97"/>
      <c r="E94" s="97"/>
      <c r="F94" s="22"/>
      <c r="G94" s="20"/>
      <c r="H94" s="556" t="s">
        <v>664</v>
      </c>
      <c r="I94" s="558"/>
      <c r="J94" s="43"/>
      <c r="K94" s="560"/>
      <c r="L94" s="74"/>
      <c r="M94" s="541"/>
      <c r="N94" s="539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460"/>
      <c r="AF94" s="460"/>
      <c r="AG94" s="75"/>
      <c r="AH94" s="461"/>
      <c r="AI94" s="463"/>
      <c r="AJ94" s="515"/>
    </row>
    <row r="95" spans="2:36" ht="15">
      <c r="B95" s="554"/>
      <c r="C95" s="475"/>
      <c r="D95" s="97" t="s">
        <v>665</v>
      </c>
      <c r="E95" s="97" t="s">
        <v>632</v>
      </c>
      <c r="F95" s="22">
        <v>2</v>
      </c>
      <c r="G95" s="1">
        <v>3</v>
      </c>
      <c r="H95" s="556"/>
      <c r="I95" s="558"/>
      <c r="J95" s="43"/>
      <c r="K95" s="549"/>
      <c r="L95" s="74"/>
      <c r="M95" s="541"/>
      <c r="N95" s="539"/>
      <c r="O95" s="35">
        <v>221300</v>
      </c>
      <c r="P95" s="35">
        <v>221300</v>
      </c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460"/>
      <c r="AF95" s="460"/>
      <c r="AG95" s="75">
        <v>30</v>
      </c>
      <c r="AH95" s="461"/>
      <c r="AI95" s="463"/>
      <c r="AJ95" s="515"/>
    </row>
    <row r="96" spans="2:36" ht="15" customHeight="1">
      <c r="B96" s="554"/>
      <c r="C96" s="475"/>
      <c r="D96" s="97" t="s">
        <v>846</v>
      </c>
      <c r="E96" s="97" t="s">
        <v>632</v>
      </c>
      <c r="F96" s="196"/>
      <c r="G96" s="20">
        <v>1</v>
      </c>
      <c r="H96" s="556"/>
      <c r="I96" s="558"/>
      <c r="J96" s="43"/>
      <c r="K96" s="549"/>
      <c r="L96" s="74"/>
      <c r="M96" s="541"/>
      <c r="N96" s="539"/>
      <c r="O96" s="35">
        <v>600000</v>
      </c>
      <c r="P96" s="35">
        <v>600000</v>
      </c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460"/>
      <c r="AF96" s="460"/>
      <c r="AG96" s="197">
        <v>45</v>
      </c>
      <c r="AH96" s="461"/>
      <c r="AI96" s="463"/>
      <c r="AJ96" s="515"/>
    </row>
    <row r="97" spans="2:36" ht="15.75" thickBot="1">
      <c r="B97" s="555"/>
      <c r="C97" s="567"/>
      <c r="D97" s="200"/>
      <c r="E97" s="200"/>
      <c r="F97" s="201"/>
      <c r="G97" s="202"/>
      <c r="H97" s="557"/>
      <c r="I97" s="559"/>
      <c r="J97" s="203"/>
      <c r="K97" s="550"/>
      <c r="L97" s="204"/>
      <c r="M97" s="542"/>
      <c r="N97" s="540"/>
      <c r="O97" s="35"/>
      <c r="P97" s="35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3"/>
      <c r="AD97" s="183"/>
      <c r="AE97" s="521"/>
      <c r="AF97" s="521"/>
      <c r="AG97" s="206"/>
      <c r="AH97" s="535"/>
      <c r="AI97" s="514"/>
      <c r="AJ97" s="516"/>
    </row>
    <row r="98" spans="2:36" ht="15.75" thickBot="1">
      <c r="B98" s="536"/>
      <c r="C98" s="537"/>
      <c r="D98" s="537"/>
      <c r="E98" s="537"/>
      <c r="F98" s="537"/>
      <c r="G98" s="537"/>
      <c r="H98" s="537"/>
      <c r="I98" s="537"/>
      <c r="J98" s="537"/>
      <c r="K98" s="537"/>
      <c r="L98" s="537"/>
      <c r="M98" s="537"/>
      <c r="N98" s="537"/>
      <c r="O98" s="537"/>
      <c r="P98" s="537"/>
      <c r="Q98" s="537"/>
      <c r="R98" s="537"/>
      <c r="S98" s="537"/>
      <c r="T98" s="537"/>
      <c r="U98" s="537"/>
      <c r="V98" s="537"/>
      <c r="W98" s="537"/>
      <c r="X98" s="537"/>
      <c r="Y98" s="537"/>
      <c r="Z98" s="537"/>
      <c r="AA98" s="537"/>
      <c r="AB98" s="537"/>
      <c r="AC98" s="537"/>
      <c r="AD98" s="537"/>
      <c r="AE98" s="537"/>
      <c r="AF98" s="537"/>
      <c r="AG98" s="537"/>
      <c r="AH98" s="537"/>
      <c r="AI98" s="537"/>
      <c r="AJ98" s="538"/>
    </row>
    <row r="99" spans="2:36" ht="34.5" thickBot="1">
      <c r="B99" s="15" t="s">
        <v>13</v>
      </c>
      <c r="C99" s="16" t="s">
        <v>28</v>
      </c>
      <c r="D99" s="16" t="s">
        <v>14</v>
      </c>
      <c r="E99" s="16" t="s">
        <v>27</v>
      </c>
      <c r="F99" s="142" t="s">
        <v>25</v>
      </c>
      <c r="G99" s="142" t="s">
        <v>26</v>
      </c>
      <c r="H99" s="31" t="s">
        <v>640</v>
      </c>
      <c r="I99" s="143" t="s">
        <v>29</v>
      </c>
      <c r="J99" s="190"/>
      <c r="K99" s="207"/>
      <c r="L99" s="191"/>
      <c r="M99" s="21"/>
      <c r="N99" s="192"/>
      <c r="O99" s="193">
        <f>SUM(O100:O102)</f>
        <v>0</v>
      </c>
      <c r="P99" s="147">
        <f>SUM(P100:P102)</f>
        <v>0</v>
      </c>
      <c r="Q99" s="148">
        <f>SUM(Q100:Q102)</f>
        <v>0</v>
      </c>
      <c r="R99" s="147">
        <f>SUM(R100:R102)</f>
        <v>0</v>
      </c>
      <c r="S99" s="148"/>
      <c r="T99" s="147"/>
      <c r="U99" s="148"/>
      <c r="V99" s="147"/>
      <c r="W99" s="148"/>
      <c r="X99" s="147"/>
      <c r="Y99" s="148"/>
      <c r="Z99" s="147"/>
      <c r="AA99" s="148"/>
      <c r="AB99" s="147"/>
      <c r="AC99" s="148"/>
      <c r="AD99" s="147"/>
      <c r="AE99" s="209">
        <f>AE100</f>
        <v>0</v>
      </c>
      <c r="AF99" s="147">
        <f>AF100</f>
        <v>0</v>
      </c>
      <c r="AG99" s="17">
        <f>SUM(AG100:AG102)</f>
        <v>0</v>
      </c>
      <c r="AH99" s="18"/>
      <c r="AI99" s="18"/>
      <c r="AJ99" s="19"/>
    </row>
    <row r="100" spans="2:36" ht="15">
      <c r="B100" s="522" t="s">
        <v>647</v>
      </c>
      <c r="C100" s="210"/>
      <c r="D100" s="151"/>
      <c r="E100" s="151"/>
      <c r="F100" s="211"/>
      <c r="G100" s="225"/>
      <c r="H100" s="568" t="s">
        <v>666</v>
      </c>
      <c r="I100" s="532"/>
      <c r="J100" s="212"/>
      <c r="K100" s="551"/>
      <c r="L100" s="213"/>
      <c r="M100" s="551"/>
      <c r="N100" s="545"/>
      <c r="O100" s="214"/>
      <c r="P100" s="158"/>
      <c r="Q100" s="215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35"/>
      <c r="AD100" s="35"/>
      <c r="AE100" s="460"/>
      <c r="AF100" s="460"/>
      <c r="AG100" s="75"/>
      <c r="AH100" s="463"/>
      <c r="AI100" s="463"/>
      <c r="AJ100" s="515"/>
    </row>
    <row r="101" spans="2:36" ht="22.5">
      <c r="B101" s="523"/>
      <c r="C101" s="216" t="s">
        <v>637</v>
      </c>
      <c r="D101" s="161"/>
      <c r="E101" s="161"/>
      <c r="F101" s="217"/>
      <c r="G101" s="20"/>
      <c r="H101" s="569"/>
      <c r="I101" s="533"/>
      <c r="J101" s="131"/>
      <c r="K101" s="552"/>
      <c r="L101" s="74"/>
      <c r="M101" s="552"/>
      <c r="N101" s="547"/>
      <c r="O101" s="218"/>
      <c r="P101" s="133"/>
      <c r="Q101" s="219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35"/>
      <c r="AD101" s="35"/>
      <c r="AE101" s="549"/>
      <c r="AF101" s="549"/>
      <c r="AG101" s="75"/>
      <c r="AH101" s="463"/>
      <c r="AI101" s="463"/>
      <c r="AJ101" s="515"/>
    </row>
    <row r="102" spans="2:36" ht="24.75" customHeight="1" thickBot="1">
      <c r="B102" s="524"/>
      <c r="C102" s="220"/>
      <c r="D102" s="170"/>
      <c r="E102" s="170"/>
      <c r="F102" s="221"/>
      <c r="G102" s="202"/>
      <c r="H102" s="570"/>
      <c r="I102" s="534"/>
      <c r="J102" s="174"/>
      <c r="K102" s="553"/>
      <c r="L102" s="204"/>
      <c r="M102" s="553"/>
      <c r="N102" s="548"/>
      <c r="O102" s="205"/>
      <c r="P102" s="183"/>
      <c r="Q102" s="180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  <c r="AC102" s="183"/>
      <c r="AD102" s="183"/>
      <c r="AE102" s="550"/>
      <c r="AF102" s="550"/>
      <c r="AG102" s="222"/>
      <c r="AH102" s="514"/>
      <c r="AI102" s="514"/>
      <c r="AJ102" s="516"/>
    </row>
    <row r="103" ht="15"/>
    <row r="104" ht="15"/>
    <row r="105" ht="15.75" thickBot="1"/>
    <row r="106" spans="2:36" ht="34.5" thickBot="1">
      <c r="B106" s="15" t="s">
        <v>13</v>
      </c>
      <c r="C106" s="16" t="s">
        <v>28</v>
      </c>
      <c r="D106" s="16" t="s">
        <v>14</v>
      </c>
      <c r="E106" s="16" t="s">
        <v>24</v>
      </c>
      <c r="F106" s="142" t="s">
        <v>25</v>
      </c>
      <c r="G106" s="142" t="s">
        <v>26</v>
      </c>
      <c r="H106" s="31" t="s">
        <v>642</v>
      </c>
      <c r="I106" s="143" t="s">
        <v>29</v>
      </c>
      <c r="J106" s="144"/>
      <c r="K106" s="144"/>
      <c r="L106" s="144"/>
      <c r="M106" s="144"/>
      <c r="N106" s="145"/>
      <c r="O106" s="193">
        <f>SUM(O107:O110)</f>
        <v>0</v>
      </c>
      <c r="P106" s="147">
        <f>SUM(P107:P110)</f>
        <v>0</v>
      </c>
      <c r="Q106" s="148">
        <f>SUM(Q107:Q110)</f>
        <v>0</v>
      </c>
      <c r="R106" s="147">
        <f>SUM(R107:R110)</f>
        <v>0</v>
      </c>
      <c r="S106" s="148"/>
      <c r="T106" s="147"/>
      <c r="U106" s="148"/>
      <c r="V106" s="147"/>
      <c r="W106" s="148"/>
      <c r="X106" s="147"/>
      <c r="Y106" s="148"/>
      <c r="Z106" s="147"/>
      <c r="AA106" s="148"/>
      <c r="AB106" s="147"/>
      <c r="AC106" s="148"/>
      <c r="AD106" s="147"/>
      <c r="AE106" s="149">
        <f>O106+Q106</f>
        <v>0</v>
      </c>
      <c r="AF106" s="147">
        <f>AF107</f>
        <v>0</v>
      </c>
      <c r="AG106" s="17">
        <f>SUM(AG107:AG110)</f>
        <v>0</v>
      </c>
      <c r="AH106" s="18"/>
      <c r="AI106" s="18"/>
      <c r="AJ106" s="19"/>
    </row>
    <row r="107" spans="2:36" ht="24.75">
      <c r="B107" s="554" t="s">
        <v>647</v>
      </c>
      <c r="C107" s="210"/>
      <c r="D107" s="151" t="s">
        <v>667</v>
      </c>
      <c r="E107" s="151"/>
      <c r="F107" s="224"/>
      <c r="G107" s="20"/>
      <c r="H107" s="525" t="s">
        <v>668</v>
      </c>
      <c r="I107" s="446"/>
      <c r="J107" s="131"/>
      <c r="K107" s="529"/>
      <c r="L107" s="154"/>
      <c r="M107" s="517"/>
      <c r="N107" s="519"/>
      <c r="O107" s="168"/>
      <c r="P107" s="71"/>
      <c r="Q107" s="157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  <c r="AB107" s="159"/>
      <c r="AC107" s="37"/>
      <c r="AD107" s="37"/>
      <c r="AE107" s="460"/>
      <c r="AF107" s="460"/>
      <c r="AG107" s="78"/>
      <c r="AH107" s="461"/>
      <c r="AI107" s="461"/>
      <c r="AJ107" s="543"/>
    </row>
    <row r="108" spans="2:36" ht="15">
      <c r="B108" s="554"/>
      <c r="C108" s="216"/>
      <c r="D108" s="161"/>
      <c r="E108" s="161"/>
      <c r="F108" s="45"/>
      <c r="G108" s="20"/>
      <c r="H108" s="526"/>
      <c r="I108" s="446"/>
      <c r="J108" s="131"/>
      <c r="K108" s="529"/>
      <c r="L108" s="77"/>
      <c r="M108" s="517"/>
      <c r="N108" s="519"/>
      <c r="O108" s="166"/>
      <c r="P108" s="71"/>
      <c r="Q108" s="73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460"/>
      <c r="AF108" s="460"/>
      <c r="AG108" s="78"/>
      <c r="AH108" s="461"/>
      <c r="AI108" s="461"/>
      <c r="AJ108" s="543"/>
    </row>
    <row r="109" spans="2:36" ht="33" customHeight="1">
      <c r="B109" s="554"/>
      <c r="C109" s="216" t="s">
        <v>637</v>
      </c>
      <c r="D109" s="161"/>
      <c r="E109" s="161"/>
      <c r="F109" s="167"/>
      <c r="G109" s="20"/>
      <c r="H109" s="526"/>
      <c r="I109" s="446"/>
      <c r="J109" s="131"/>
      <c r="K109" s="529"/>
      <c r="L109" s="77"/>
      <c r="M109" s="517"/>
      <c r="N109" s="519"/>
      <c r="O109" s="168"/>
      <c r="P109" s="71"/>
      <c r="Q109" s="72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460"/>
      <c r="AF109" s="460"/>
      <c r="AG109" s="169"/>
      <c r="AH109" s="461"/>
      <c r="AI109" s="461"/>
      <c r="AJ109" s="543"/>
    </row>
    <row r="110" spans="2:36" ht="15.75" thickBot="1">
      <c r="B110" s="555"/>
      <c r="C110" s="220"/>
      <c r="D110" s="170"/>
      <c r="E110" s="170"/>
      <c r="F110" s="171"/>
      <c r="G110" s="202"/>
      <c r="H110" s="527"/>
      <c r="I110" s="528"/>
      <c r="J110" s="174"/>
      <c r="K110" s="530"/>
      <c r="L110" s="176"/>
      <c r="M110" s="518"/>
      <c r="N110" s="520"/>
      <c r="O110" s="179"/>
      <c r="P110" s="180"/>
      <c r="Q110" s="181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521"/>
      <c r="AF110" s="521"/>
      <c r="AG110" s="184"/>
      <c r="AH110" s="535"/>
      <c r="AI110" s="535"/>
      <c r="AJ110" s="544"/>
    </row>
    <row r="111" spans="2:36" ht="15.75" thickBot="1">
      <c r="B111" s="536"/>
      <c r="C111" s="537"/>
      <c r="D111" s="537"/>
      <c r="E111" s="537"/>
      <c r="F111" s="537"/>
      <c r="G111" s="537"/>
      <c r="H111" s="537"/>
      <c r="I111" s="537"/>
      <c r="J111" s="537"/>
      <c r="K111" s="537"/>
      <c r="L111" s="537"/>
      <c r="M111" s="537"/>
      <c r="N111" s="537"/>
      <c r="O111" s="537"/>
      <c r="P111" s="537"/>
      <c r="Q111" s="537"/>
      <c r="R111" s="537"/>
      <c r="S111" s="537"/>
      <c r="T111" s="537"/>
      <c r="U111" s="537"/>
      <c r="V111" s="537"/>
      <c r="W111" s="537"/>
      <c r="X111" s="537"/>
      <c r="Y111" s="537"/>
      <c r="Z111" s="537"/>
      <c r="AA111" s="537"/>
      <c r="AB111" s="537"/>
      <c r="AC111" s="537"/>
      <c r="AD111" s="537"/>
      <c r="AE111" s="537"/>
      <c r="AF111" s="537"/>
      <c r="AG111" s="537"/>
      <c r="AH111" s="537"/>
      <c r="AI111" s="537"/>
      <c r="AJ111" s="538"/>
    </row>
    <row r="112" spans="2:36" ht="34.5" thickBot="1">
      <c r="B112" s="15" t="s">
        <v>13</v>
      </c>
      <c r="C112" s="16" t="s">
        <v>28</v>
      </c>
      <c r="D112" s="16" t="s">
        <v>14</v>
      </c>
      <c r="E112" s="16" t="s">
        <v>27</v>
      </c>
      <c r="F112" s="142" t="s">
        <v>25</v>
      </c>
      <c r="G112" s="142" t="s">
        <v>26</v>
      </c>
      <c r="H112" s="31" t="s">
        <v>644</v>
      </c>
      <c r="I112" s="143" t="s">
        <v>29</v>
      </c>
      <c r="J112" s="190"/>
      <c r="K112" s="191"/>
      <c r="L112" s="191"/>
      <c r="M112" s="21"/>
      <c r="N112" s="192"/>
      <c r="O112" s="193"/>
      <c r="P112" s="147">
        <f>SUM(P113:P117)</f>
        <v>0</v>
      </c>
      <c r="Q112" s="148">
        <f>SUM(Q113:Q117)</f>
        <v>0</v>
      </c>
      <c r="R112" s="147">
        <f>SUM(R113:R117)</f>
        <v>0</v>
      </c>
      <c r="S112" s="148"/>
      <c r="T112" s="147"/>
      <c r="U112" s="148"/>
      <c r="V112" s="147"/>
      <c r="W112" s="148"/>
      <c r="X112" s="147"/>
      <c r="Y112" s="148"/>
      <c r="Z112" s="147"/>
      <c r="AA112" s="148"/>
      <c r="AB112" s="147"/>
      <c r="AC112" s="148"/>
      <c r="AD112" s="147"/>
      <c r="AE112" s="148">
        <f>AE113</f>
        <v>0</v>
      </c>
      <c r="AF112" s="147">
        <f>AF113</f>
        <v>0</v>
      </c>
      <c r="AG112" s="17">
        <f>SUM(AG113:AG117)</f>
        <v>1048</v>
      </c>
      <c r="AH112" s="18"/>
      <c r="AI112" s="18"/>
      <c r="AJ112" s="19"/>
    </row>
    <row r="113" spans="2:36" ht="15">
      <c r="B113" s="554" t="s">
        <v>647</v>
      </c>
      <c r="C113" s="474" t="s">
        <v>637</v>
      </c>
      <c r="D113" s="1" t="s">
        <v>669</v>
      </c>
      <c r="E113" s="97" t="s">
        <v>670</v>
      </c>
      <c r="F113" s="22">
        <v>1</v>
      </c>
      <c r="H113" s="556" t="s">
        <v>671</v>
      </c>
      <c r="I113" s="558"/>
      <c r="J113" s="43"/>
      <c r="K113" s="560"/>
      <c r="L113" s="74"/>
      <c r="M113" s="541"/>
      <c r="N113" s="539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460"/>
      <c r="AF113" s="460"/>
      <c r="AG113" s="75">
        <v>278</v>
      </c>
      <c r="AH113" s="461"/>
      <c r="AI113" s="463"/>
      <c r="AJ113" s="515"/>
    </row>
    <row r="114" spans="2:36" ht="15">
      <c r="B114" s="554"/>
      <c r="C114" s="475"/>
      <c r="D114" s="1" t="s">
        <v>672</v>
      </c>
      <c r="E114" s="97" t="s">
        <v>670</v>
      </c>
      <c r="F114" s="22"/>
      <c r="G114" s="164">
        <v>1</v>
      </c>
      <c r="H114" s="556"/>
      <c r="I114" s="558"/>
      <c r="J114" s="43"/>
      <c r="K114" s="549"/>
      <c r="L114" s="74"/>
      <c r="M114" s="541"/>
      <c r="N114" s="539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460"/>
      <c r="AF114" s="460"/>
      <c r="AG114" s="75">
        <v>120</v>
      </c>
      <c r="AH114" s="461"/>
      <c r="AI114" s="463"/>
      <c r="AJ114" s="515"/>
    </row>
    <row r="115" spans="2:36" ht="18.75" customHeight="1">
      <c r="B115" s="554"/>
      <c r="C115" s="475"/>
      <c r="D115" s="1" t="s">
        <v>673</v>
      </c>
      <c r="E115" s="97" t="s">
        <v>670</v>
      </c>
      <c r="F115" s="196"/>
      <c r="G115" s="227">
        <v>1</v>
      </c>
      <c r="H115" s="556"/>
      <c r="I115" s="558"/>
      <c r="J115" s="43"/>
      <c r="K115" s="549"/>
      <c r="L115" s="74"/>
      <c r="M115" s="541"/>
      <c r="N115" s="539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460"/>
      <c r="AF115" s="460"/>
      <c r="AG115" s="197">
        <v>650</v>
      </c>
      <c r="AH115" s="461"/>
      <c r="AI115" s="463"/>
      <c r="AJ115" s="515"/>
    </row>
    <row r="116" spans="2:36" ht="15">
      <c r="B116" s="571"/>
      <c r="C116" s="475"/>
      <c r="E116" s="236"/>
      <c r="F116" s="237"/>
      <c r="H116" s="525"/>
      <c r="I116" s="572"/>
      <c r="J116" s="130"/>
      <c r="K116" s="573"/>
      <c r="L116" s="238"/>
      <c r="M116" s="574"/>
      <c r="N116" s="575"/>
      <c r="O116" s="35"/>
      <c r="P116" s="35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442"/>
      <c r="AF116" s="442"/>
      <c r="AG116" s="239"/>
      <c r="AH116" s="576"/>
      <c r="AI116" s="577"/>
      <c r="AJ116" s="578"/>
    </row>
    <row r="117" spans="2:36" ht="15.75" thickBot="1">
      <c r="B117" s="555"/>
      <c r="C117" s="567"/>
      <c r="E117" s="200"/>
      <c r="F117" s="201"/>
      <c r="G117" s="202"/>
      <c r="H117" s="557"/>
      <c r="I117" s="559"/>
      <c r="J117" s="203"/>
      <c r="K117" s="550"/>
      <c r="L117" s="204"/>
      <c r="M117" s="542"/>
      <c r="N117" s="540"/>
      <c r="O117" s="205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521"/>
      <c r="AF117" s="521"/>
      <c r="AG117" s="206"/>
      <c r="AH117" s="535"/>
      <c r="AI117" s="514"/>
      <c r="AJ117" s="516"/>
    </row>
    <row r="118" spans="2:36" ht="15.75" thickBot="1">
      <c r="B118" s="536"/>
      <c r="C118" s="537"/>
      <c r="D118" s="537"/>
      <c r="E118" s="537"/>
      <c r="F118" s="537"/>
      <c r="G118" s="537"/>
      <c r="H118" s="537"/>
      <c r="I118" s="537"/>
      <c r="J118" s="537"/>
      <c r="K118" s="537"/>
      <c r="L118" s="537"/>
      <c r="M118" s="537"/>
      <c r="N118" s="537"/>
      <c r="O118" s="537"/>
      <c r="P118" s="537"/>
      <c r="Q118" s="537"/>
      <c r="R118" s="537"/>
      <c r="S118" s="537"/>
      <c r="T118" s="537"/>
      <c r="U118" s="537"/>
      <c r="V118" s="537"/>
      <c r="W118" s="537"/>
      <c r="X118" s="537"/>
      <c r="Y118" s="537"/>
      <c r="Z118" s="537"/>
      <c r="AA118" s="537"/>
      <c r="AB118" s="537"/>
      <c r="AC118" s="537"/>
      <c r="AD118" s="537"/>
      <c r="AE118" s="537"/>
      <c r="AF118" s="537"/>
      <c r="AG118" s="537"/>
      <c r="AH118" s="537"/>
      <c r="AI118" s="537"/>
      <c r="AJ118" s="538"/>
    </row>
    <row r="119" spans="2:36" ht="34.5" thickBot="1">
      <c r="B119" s="15" t="s">
        <v>13</v>
      </c>
      <c r="C119" s="16" t="s">
        <v>28</v>
      </c>
      <c r="D119" s="16" t="s">
        <v>14</v>
      </c>
      <c r="E119" s="16" t="s">
        <v>27</v>
      </c>
      <c r="F119" s="142" t="s">
        <v>25</v>
      </c>
      <c r="G119" s="142" t="s">
        <v>26</v>
      </c>
      <c r="H119" s="31" t="s">
        <v>69</v>
      </c>
      <c r="I119" s="143" t="s">
        <v>29</v>
      </c>
      <c r="J119" s="190"/>
      <c r="K119" s="207"/>
      <c r="L119" s="191"/>
      <c r="M119" s="21"/>
      <c r="N119" s="192"/>
      <c r="O119" s="193">
        <f>SUM(O120:O125)</f>
        <v>0</v>
      </c>
      <c r="P119" s="147">
        <f>SUM(P120:P125)</f>
        <v>0</v>
      </c>
      <c r="Q119" s="148">
        <f>SUM(Q120:Q125)</f>
        <v>0</v>
      </c>
      <c r="R119" s="147">
        <f>SUM(R120:R125)</f>
        <v>0</v>
      </c>
      <c r="S119" s="148"/>
      <c r="T119" s="147"/>
      <c r="U119" s="148"/>
      <c r="V119" s="147"/>
      <c r="W119" s="148"/>
      <c r="X119" s="147"/>
      <c r="Y119" s="148"/>
      <c r="Z119" s="147"/>
      <c r="AA119" s="148"/>
      <c r="AB119" s="147"/>
      <c r="AC119" s="148"/>
      <c r="AD119" s="147"/>
      <c r="AE119" s="209">
        <f>AE120</f>
        <v>0</v>
      </c>
      <c r="AF119" s="147">
        <f>AF120</f>
        <v>0</v>
      </c>
      <c r="AG119" s="17">
        <f>SUM(AG120:AG125)</f>
        <v>1263</v>
      </c>
      <c r="AH119" s="18"/>
      <c r="AI119" s="18"/>
      <c r="AJ119" s="19"/>
    </row>
    <row r="120" spans="2:36" ht="16.5">
      <c r="B120" s="522" t="s">
        <v>647</v>
      </c>
      <c r="C120" s="566" t="s">
        <v>637</v>
      </c>
      <c r="D120" s="151" t="s">
        <v>674</v>
      </c>
      <c r="E120" s="151" t="s">
        <v>632</v>
      </c>
      <c r="F120" s="211"/>
      <c r="G120" s="225"/>
      <c r="H120" s="531" t="s">
        <v>675</v>
      </c>
      <c r="I120" s="532"/>
      <c r="J120" s="212"/>
      <c r="K120" s="551"/>
      <c r="L120" s="213"/>
      <c r="M120" s="551"/>
      <c r="N120" s="545"/>
      <c r="O120" s="214"/>
      <c r="P120" s="158"/>
      <c r="Q120" s="215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35"/>
      <c r="AD120" s="35"/>
      <c r="AE120" s="460"/>
      <c r="AF120" s="460"/>
      <c r="AG120" s="75">
        <v>224</v>
      </c>
      <c r="AH120" s="463"/>
      <c r="AI120" s="463"/>
      <c r="AJ120" s="515"/>
    </row>
    <row r="121" spans="2:36" ht="15">
      <c r="B121" s="523"/>
      <c r="C121" s="475"/>
      <c r="D121" s="161" t="s">
        <v>676</v>
      </c>
      <c r="E121" s="161" t="s">
        <v>632</v>
      </c>
      <c r="F121" s="217"/>
      <c r="G121" s="240"/>
      <c r="H121" s="526"/>
      <c r="I121" s="533"/>
      <c r="J121" s="131"/>
      <c r="K121" s="579"/>
      <c r="L121" s="241"/>
      <c r="M121" s="579"/>
      <c r="N121" s="546"/>
      <c r="O121" s="242"/>
      <c r="P121" s="134"/>
      <c r="Q121" s="243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35"/>
      <c r="AD121" s="35"/>
      <c r="AE121" s="460"/>
      <c r="AF121" s="460"/>
      <c r="AG121" s="75">
        <v>384</v>
      </c>
      <c r="AH121" s="463"/>
      <c r="AI121" s="463"/>
      <c r="AJ121" s="515"/>
    </row>
    <row r="122" spans="2:36" ht="18.75" customHeight="1">
      <c r="B122" s="523"/>
      <c r="C122" s="475"/>
      <c r="D122" s="161" t="s">
        <v>677</v>
      </c>
      <c r="E122" s="161" t="s">
        <v>632</v>
      </c>
      <c r="F122" s="217"/>
      <c r="G122" s="240"/>
      <c r="H122" s="526"/>
      <c r="I122" s="533"/>
      <c r="J122" s="131"/>
      <c r="K122" s="579"/>
      <c r="L122" s="241"/>
      <c r="M122" s="579"/>
      <c r="N122" s="546"/>
      <c r="O122" s="242"/>
      <c r="P122" s="134"/>
      <c r="Q122" s="243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35"/>
      <c r="AD122" s="35"/>
      <c r="AE122" s="460"/>
      <c r="AF122" s="460"/>
      <c r="AG122" s="75">
        <v>250</v>
      </c>
      <c r="AH122" s="463"/>
      <c r="AI122" s="463"/>
      <c r="AJ122" s="515"/>
    </row>
    <row r="123" spans="2:36" ht="16.5">
      <c r="B123" s="523"/>
      <c r="C123" s="475"/>
      <c r="D123" s="161" t="s">
        <v>678</v>
      </c>
      <c r="E123" s="161" t="s">
        <v>632</v>
      </c>
      <c r="F123" s="217"/>
      <c r="G123" s="240"/>
      <c r="H123" s="526"/>
      <c r="I123" s="533"/>
      <c r="J123" s="131"/>
      <c r="K123" s="579"/>
      <c r="L123" s="241"/>
      <c r="M123" s="579"/>
      <c r="N123" s="546"/>
      <c r="O123" s="242"/>
      <c r="P123" s="134"/>
      <c r="Q123" s="243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35"/>
      <c r="AD123" s="35"/>
      <c r="AE123" s="460"/>
      <c r="AF123" s="460"/>
      <c r="AG123" s="75">
        <v>160</v>
      </c>
      <c r="AH123" s="463"/>
      <c r="AI123" s="463"/>
      <c r="AJ123" s="515"/>
    </row>
    <row r="124" spans="2:36" ht="15">
      <c r="B124" s="523"/>
      <c r="C124" s="475"/>
      <c r="D124" s="161" t="s">
        <v>679</v>
      </c>
      <c r="E124" s="161" t="s">
        <v>632</v>
      </c>
      <c r="F124" s="217"/>
      <c r="G124" s="20"/>
      <c r="H124" s="526"/>
      <c r="I124" s="533"/>
      <c r="J124" s="131"/>
      <c r="K124" s="552"/>
      <c r="L124" s="74"/>
      <c r="M124" s="552"/>
      <c r="N124" s="547"/>
      <c r="O124" s="218"/>
      <c r="P124" s="133"/>
      <c r="Q124" s="219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35"/>
      <c r="AD124" s="35"/>
      <c r="AE124" s="549"/>
      <c r="AF124" s="549"/>
      <c r="AG124" s="75">
        <v>180</v>
      </c>
      <c r="AH124" s="463"/>
      <c r="AI124" s="463"/>
      <c r="AJ124" s="515"/>
    </row>
    <row r="125" spans="2:36" ht="15.75" thickBot="1">
      <c r="B125" s="524"/>
      <c r="C125" s="567"/>
      <c r="D125" s="170" t="s">
        <v>847</v>
      </c>
      <c r="E125" s="170" t="s">
        <v>632</v>
      </c>
      <c r="F125" s="221"/>
      <c r="G125" s="202"/>
      <c r="H125" s="527"/>
      <c r="I125" s="534"/>
      <c r="J125" s="174"/>
      <c r="K125" s="553"/>
      <c r="L125" s="204"/>
      <c r="M125" s="553"/>
      <c r="N125" s="548"/>
      <c r="O125" s="205"/>
      <c r="P125" s="183"/>
      <c r="Q125" s="180"/>
      <c r="R125" s="183"/>
      <c r="S125" s="183"/>
      <c r="T125" s="183"/>
      <c r="U125" s="183"/>
      <c r="V125" s="183"/>
      <c r="W125" s="183"/>
      <c r="X125" s="183"/>
      <c r="Y125" s="183"/>
      <c r="Z125" s="183"/>
      <c r="AA125" s="183"/>
      <c r="AB125" s="183"/>
      <c r="AC125" s="183"/>
      <c r="AD125" s="183"/>
      <c r="AE125" s="550"/>
      <c r="AF125" s="550"/>
      <c r="AG125" s="222">
        <v>65</v>
      </c>
      <c r="AH125" s="514"/>
      <c r="AI125" s="514"/>
      <c r="AJ125" s="516"/>
    </row>
    <row r="126" ht="15"/>
    <row r="127" ht="15.75" thickBot="1"/>
    <row r="128" spans="2:36" ht="34.5" thickBot="1">
      <c r="B128" s="15" t="s">
        <v>13</v>
      </c>
      <c r="C128" s="16" t="s">
        <v>28</v>
      </c>
      <c r="D128" s="16" t="s">
        <v>14</v>
      </c>
      <c r="E128" s="16" t="s">
        <v>24</v>
      </c>
      <c r="F128" s="142" t="s">
        <v>25</v>
      </c>
      <c r="G128" s="142" t="s">
        <v>26</v>
      </c>
      <c r="H128" s="31" t="s">
        <v>649</v>
      </c>
      <c r="I128" s="143" t="s">
        <v>29</v>
      </c>
      <c r="J128" s="144"/>
      <c r="K128" s="144"/>
      <c r="L128" s="144"/>
      <c r="M128" s="144"/>
      <c r="N128" s="145"/>
      <c r="O128" s="193">
        <f>SUM(O129:O132)</f>
        <v>0</v>
      </c>
      <c r="P128" s="147">
        <f>SUM(P129:P132)</f>
        <v>0</v>
      </c>
      <c r="Q128" s="148">
        <f>SUM(Q129:Q132)</f>
        <v>0</v>
      </c>
      <c r="R128" s="147">
        <f>SUM(R129:R132)</f>
        <v>0</v>
      </c>
      <c r="S128" s="148"/>
      <c r="T128" s="147"/>
      <c r="U128" s="148"/>
      <c r="V128" s="147"/>
      <c r="W128" s="148"/>
      <c r="X128" s="147"/>
      <c r="Y128" s="148"/>
      <c r="Z128" s="147"/>
      <c r="AA128" s="148"/>
      <c r="AB128" s="147"/>
      <c r="AC128" s="148"/>
      <c r="AD128" s="147"/>
      <c r="AE128" s="149">
        <f>O128+Q128</f>
        <v>0</v>
      </c>
      <c r="AF128" s="147">
        <f>AF129</f>
        <v>0</v>
      </c>
      <c r="AG128" s="17">
        <f>SUM(AG129:AG132)</f>
        <v>35</v>
      </c>
      <c r="AH128" s="18"/>
      <c r="AI128" s="18"/>
      <c r="AJ128" s="19"/>
    </row>
    <row r="129" spans="2:36" ht="15">
      <c r="B129" s="554" t="s">
        <v>647</v>
      </c>
      <c r="C129" s="210"/>
      <c r="D129" s="1" t="s">
        <v>848</v>
      </c>
      <c r="E129" s="151" t="s">
        <v>632</v>
      </c>
      <c r="F129" s="224">
        <v>12</v>
      </c>
      <c r="G129" s="20">
        <v>12</v>
      </c>
      <c r="H129" s="525" t="s">
        <v>680</v>
      </c>
      <c r="I129" s="446"/>
      <c r="J129" s="131"/>
      <c r="K129" s="529"/>
      <c r="L129" s="154"/>
      <c r="M129" s="517"/>
      <c r="N129" s="519"/>
      <c r="O129" s="226"/>
      <c r="P129" s="71"/>
      <c r="Q129" s="157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37"/>
      <c r="AD129" s="37"/>
      <c r="AE129" s="460"/>
      <c r="AF129" s="460"/>
      <c r="AG129" s="78">
        <v>35</v>
      </c>
      <c r="AH129" s="461"/>
      <c r="AI129" s="461"/>
      <c r="AJ129" s="543"/>
    </row>
    <row r="130" spans="2:36" ht="60.75" customHeight="1">
      <c r="B130" s="554"/>
      <c r="C130" s="216"/>
      <c r="D130" s="161"/>
      <c r="E130" s="161"/>
      <c r="F130" s="45"/>
      <c r="G130" s="20"/>
      <c r="H130" s="526"/>
      <c r="I130" s="446"/>
      <c r="J130" s="131"/>
      <c r="K130" s="529"/>
      <c r="L130" s="77"/>
      <c r="M130" s="517"/>
      <c r="N130" s="519"/>
      <c r="O130" s="166"/>
      <c r="P130" s="71"/>
      <c r="Q130" s="73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460"/>
      <c r="AF130" s="460"/>
      <c r="AG130" s="78"/>
      <c r="AH130" s="461"/>
      <c r="AI130" s="461"/>
      <c r="AJ130" s="543"/>
    </row>
    <row r="131" spans="2:36" ht="81.75" customHeight="1">
      <c r="B131" s="554"/>
      <c r="C131" s="216" t="s">
        <v>637</v>
      </c>
      <c r="D131" s="161"/>
      <c r="E131" s="161"/>
      <c r="F131" s="167"/>
      <c r="G131" s="20"/>
      <c r="H131" s="526"/>
      <c r="I131" s="446"/>
      <c r="J131" s="131"/>
      <c r="K131" s="529"/>
      <c r="L131" s="77"/>
      <c r="M131" s="517"/>
      <c r="N131" s="519"/>
      <c r="O131" s="168"/>
      <c r="P131" s="71"/>
      <c r="Q131" s="72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460"/>
      <c r="AF131" s="460"/>
      <c r="AG131" s="169"/>
      <c r="AH131" s="461"/>
      <c r="AI131" s="461"/>
      <c r="AJ131" s="543"/>
    </row>
    <row r="132" spans="2:36" ht="15.75" thickBot="1">
      <c r="B132" s="555"/>
      <c r="C132" s="220"/>
      <c r="D132" s="170"/>
      <c r="E132" s="170"/>
      <c r="F132" s="171"/>
      <c r="G132" s="202"/>
      <c r="H132" s="527"/>
      <c r="I132" s="528"/>
      <c r="J132" s="174"/>
      <c r="K132" s="530"/>
      <c r="L132" s="176"/>
      <c r="M132" s="518"/>
      <c r="N132" s="520"/>
      <c r="O132" s="179"/>
      <c r="P132" s="180"/>
      <c r="Q132" s="181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521"/>
      <c r="AF132" s="521"/>
      <c r="AG132" s="184"/>
      <c r="AH132" s="535"/>
      <c r="AI132" s="535"/>
      <c r="AJ132" s="544"/>
    </row>
    <row r="133" spans="2:36" ht="15.75" thickBot="1">
      <c r="B133" s="536"/>
      <c r="C133" s="537"/>
      <c r="D133" s="537"/>
      <c r="E133" s="537"/>
      <c r="F133" s="537"/>
      <c r="G133" s="537"/>
      <c r="H133" s="537"/>
      <c r="I133" s="537"/>
      <c r="J133" s="537"/>
      <c r="K133" s="537"/>
      <c r="L133" s="537"/>
      <c r="M133" s="537"/>
      <c r="N133" s="537"/>
      <c r="O133" s="537"/>
      <c r="P133" s="537"/>
      <c r="Q133" s="537"/>
      <c r="R133" s="537"/>
      <c r="S133" s="537"/>
      <c r="T133" s="537"/>
      <c r="U133" s="537"/>
      <c r="V133" s="537"/>
      <c r="W133" s="537"/>
      <c r="X133" s="537"/>
      <c r="Y133" s="537"/>
      <c r="Z133" s="537"/>
      <c r="AA133" s="537"/>
      <c r="AB133" s="537"/>
      <c r="AC133" s="537"/>
      <c r="AD133" s="537"/>
      <c r="AE133" s="537"/>
      <c r="AF133" s="537"/>
      <c r="AG133" s="537"/>
      <c r="AH133" s="537"/>
      <c r="AI133" s="537"/>
      <c r="AJ133" s="538"/>
    </row>
    <row r="134" spans="2:36" ht="34.5" thickBot="1">
      <c r="B134" s="15" t="s">
        <v>13</v>
      </c>
      <c r="C134" s="16" t="s">
        <v>28</v>
      </c>
      <c r="D134" s="16" t="s">
        <v>14</v>
      </c>
      <c r="E134" s="16" t="s">
        <v>27</v>
      </c>
      <c r="F134" s="142" t="s">
        <v>25</v>
      </c>
      <c r="G134" s="142" t="s">
        <v>26</v>
      </c>
      <c r="H134" s="31" t="s">
        <v>681</v>
      </c>
      <c r="I134" s="143" t="s">
        <v>29</v>
      </c>
      <c r="J134" s="190"/>
      <c r="K134" s="191"/>
      <c r="L134" s="191"/>
      <c r="M134" s="21"/>
      <c r="N134" s="192"/>
      <c r="O134" s="193">
        <f>SUM(O135:O138)</f>
        <v>0</v>
      </c>
      <c r="P134" s="147">
        <f>SUM(P135:P138)</f>
        <v>0</v>
      </c>
      <c r="Q134" s="148">
        <f>SUM(Q135:Q138)</f>
        <v>0</v>
      </c>
      <c r="R134" s="147">
        <f>SUM(R135:R138)</f>
        <v>0</v>
      </c>
      <c r="S134" s="148"/>
      <c r="T134" s="147"/>
      <c r="U134" s="148"/>
      <c r="V134" s="147"/>
      <c r="W134" s="148"/>
      <c r="X134" s="147"/>
      <c r="Y134" s="148"/>
      <c r="Z134" s="147"/>
      <c r="AA134" s="148"/>
      <c r="AB134" s="147"/>
      <c r="AC134" s="148"/>
      <c r="AD134" s="147"/>
      <c r="AE134" s="148">
        <f>AE135</f>
        <v>0</v>
      </c>
      <c r="AF134" s="147">
        <f>AF135</f>
        <v>0</v>
      </c>
      <c r="AG134" s="17">
        <f>SUM(AG135:AG138)</f>
        <v>0</v>
      </c>
      <c r="AH134" s="18"/>
      <c r="AI134" s="18"/>
      <c r="AJ134" s="19"/>
    </row>
    <row r="135" spans="2:36" ht="15">
      <c r="B135" s="554" t="s">
        <v>647</v>
      </c>
      <c r="C135" s="244"/>
      <c r="D135" s="97"/>
      <c r="E135" s="97"/>
      <c r="F135" s="22"/>
      <c r="G135" s="20"/>
      <c r="H135" s="556" t="s">
        <v>682</v>
      </c>
      <c r="I135" s="558"/>
      <c r="J135" s="43"/>
      <c r="K135" s="560"/>
      <c r="L135" s="74"/>
      <c r="M135" s="541"/>
      <c r="N135" s="539"/>
      <c r="O135" s="19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460"/>
      <c r="AF135" s="460"/>
      <c r="AG135" s="75"/>
      <c r="AH135" s="461"/>
      <c r="AI135" s="463"/>
      <c r="AJ135" s="515"/>
    </row>
    <row r="136" spans="2:36" ht="15">
      <c r="B136" s="554"/>
      <c r="C136" s="244"/>
      <c r="D136" s="97"/>
      <c r="E136" s="97"/>
      <c r="F136" s="22"/>
      <c r="G136" s="20"/>
      <c r="H136" s="556"/>
      <c r="I136" s="558"/>
      <c r="J136" s="43"/>
      <c r="K136" s="549"/>
      <c r="L136" s="74"/>
      <c r="M136" s="541"/>
      <c r="N136" s="539"/>
      <c r="O136" s="19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460"/>
      <c r="AF136" s="460"/>
      <c r="AG136" s="75"/>
      <c r="AH136" s="461"/>
      <c r="AI136" s="463"/>
      <c r="AJ136" s="515"/>
    </row>
    <row r="137" spans="2:36" ht="15" customHeight="1">
      <c r="B137" s="554"/>
      <c r="C137" s="244" t="s">
        <v>637</v>
      </c>
      <c r="D137" s="97"/>
      <c r="E137" s="97"/>
      <c r="F137" s="196"/>
      <c r="G137" s="20"/>
      <c r="H137" s="556"/>
      <c r="I137" s="558"/>
      <c r="J137" s="43"/>
      <c r="K137" s="549"/>
      <c r="L137" s="74"/>
      <c r="M137" s="541"/>
      <c r="N137" s="539"/>
      <c r="O137" s="19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460"/>
      <c r="AF137" s="460"/>
      <c r="AG137" s="197"/>
      <c r="AH137" s="461"/>
      <c r="AI137" s="463"/>
      <c r="AJ137" s="515"/>
    </row>
    <row r="138" spans="2:36" ht="15.75" thickBot="1">
      <c r="B138" s="555"/>
      <c r="C138" s="199"/>
      <c r="D138" s="200"/>
      <c r="E138" s="200"/>
      <c r="F138" s="201"/>
      <c r="G138" s="202"/>
      <c r="H138" s="557"/>
      <c r="I138" s="559"/>
      <c r="J138" s="203"/>
      <c r="K138" s="550"/>
      <c r="L138" s="204"/>
      <c r="M138" s="542"/>
      <c r="N138" s="540"/>
      <c r="O138" s="205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521"/>
      <c r="AF138" s="521"/>
      <c r="AG138" s="206"/>
      <c r="AH138" s="535"/>
      <c r="AI138" s="514"/>
      <c r="AJ138" s="516"/>
    </row>
    <row r="139" spans="2:36" ht="15.75" thickBot="1">
      <c r="B139" s="536"/>
      <c r="C139" s="537"/>
      <c r="D139" s="537"/>
      <c r="E139" s="537"/>
      <c r="F139" s="537"/>
      <c r="G139" s="537"/>
      <c r="H139" s="537"/>
      <c r="I139" s="537"/>
      <c r="J139" s="537"/>
      <c r="K139" s="537"/>
      <c r="L139" s="537"/>
      <c r="M139" s="537"/>
      <c r="N139" s="537"/>
      <c r="O139" s="537"/>
      <c r="P139" s="537"/>
      <c r="Q139" s="537"/>
      <c r="R139" s="537"/>
      <c r="S139" s="537"/>
      <c r="T139" s="537"/>
      <c r="U139" s="537"/>
      <c r="V139" s="537"/>
      <c r="W139" s="537"/>
      <c r="X139" s="537"/>
      <c r="Y139" s="537"/>
      <c r="Z139" s="537"/>
      <c r="AA139" s="537"/>
      <c r="AB139" s="537"/>
      <c r="AC139" s="537"/>
      <c r="AD139" s="537"/>
      <c r="AE139" s="537"/>
      <c r="AF139" s="537"/>
      <c r="AG139" s="537"/>
      <c r="AH139" s="537"/>
      <c r="AI139" s="537"/>
      <c r="AJ139" s="538"/>
    </row>
    <row r="140" spans="2:36" ht="34.5" thickBot="1">
      <c r="B140" s="15" t="s">
        <v>13</v>
      </c>
      <c r="C140" s="16" t="s">
        <v>28</v>
      </c>
      <c r="D140" s="16" t="s">
        <v>14</v>
      </c>
      <c r="E140" s="16" t="s">
        <v>27</v>
      </c>
      <c r="F140" s="142" t="s">
        <v>25</v>
      </c>
      <c r="G140" s="142" t="s">
        <v>26</v>
      </c>
      <c r="H140" s="31" t="s">
        <v>683</v>
      </c>
      <c r="I140" s="143" t="s">
        <v>29</v>
      </c>
      <c r="J140" s="190"/>
      <c r="K140" s="207"/>
      <c r="L140" s="191"/>
      <c r="M140" s="21"/>
      <c r="N140" s="192"/>
      <c r="O140" s="193">
        <f>SUM(O141:O143)</f>
        <v>0</v>
      </c>
      <c r="P140" s="147">
        <f>SUM(P141:P143)</f>
        <v>0</v>
      </c>
      <c r="Q140" s="148">
        <f>SUM(Q141:Q143)</f>
        <v>0</v>
      </c>
      <c r="R140" s="147">
        <f>SUM(R141:R143)</f>
        <v>0</v>
      </c>
      <c r="S140" s="148"/>
      <c r="T140" s="147"/>
      <c r="U140" s="148"/>
      <c r="V140" s="147"/>
      <c r="W140" s="148"/>
      <c r="X140" s="147"/>
      <c r="Y140" s="148"/>
      <c r="Z140" s="147"/>
      <c r="AA140" s="148"/>
      <c r="AB140" s="147"/>
      <c r="AC140" s="148"/>
      <c r="AD140" s="147"/>
      <c r="AE140" s="209">
        <f>AE141</f>
        <v>0</v>
      </c>
      <c r="AF140" s="147">
        <f>AF141</f>
        <v>0</v>
      </c>
      <c r="AG140" s="17">
        <f>SUM(AG141:AG143)</f>
        <v>0</v>
      </c>
      <c r="AH140" s="18"/>
      <c r="AI140" s="18"/>
      <c r="AJ140" s="19"/>
    </row>
    <row r="141" spans="2:36" ht="15">
      <c r="B141" s="522" t="s">
        <v>647</v>
      </c>
      <c r="C141" s="210"/>
      <c r="D141" s="151"/>
      <c r="E141" s="151"/>
      <c r="F141" s="211"/>
      <c r="G141" s="225"/>
      <c r="H141" s="531" t="s">
        <v>684</v>
      </c>
      <c r="I141" s="532"/>
      <c r="J141" s="212"/>
      <c r="K141" s="551"/>
      <c r="L141" s="213"/>
      <c r="M141" s="551"/>
      <c r="N141" s="545"/>
      <c r="O141" s="214"/>
      <c r="P141" s="158"/>
      <c r="Q141" s="215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35"/>
      <c r="AD141" s="35"/>
      <c r="AE141" s="460"/>
      <c r="AF141" s="460"/>
      <c r="AG141" s="75"/>
      <c r="AH141" s="463"/>
      <c r="AI141" s="463"/>
      <c r="AJ141" s="515"/>
    </row>
    <row r="142" spans="2:36" ht="22.5">
      <c r="B142" s="523"/>
      <c r="C142" s="216" t="s">
        <v>637</v>
      </c>
      <c r="D142" s="161"/>
      <c r="E142" s="161"/>
      <c r="F142" s="217"/>
      <c r="G142" s="20"/>
      <c r="H142" s="526"/>
      <c r="I142" s="533"/>
      <c r="J142" s="131"/>
      <c r="K142" s="552"/>
      <c r="L142" s="74"/>
      <c r="M142" s="552"/>
      <c r="N142" s="547"/>
      <c r="O142" s="218"/>
      <c r="P142" s="133"/>
      <c r="Q142" s="219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35"/>
      <c r="AD142" s="35"/>
      <c r="AE142" s="549"/>
      <c r="AF142" s="549"/>
      <c r="AG142" s="75"/>
      <c r="AH142" s="463"/>
      <c r="AI142" s="463"/>
      <c r="AJ142" s="515"/>
    </row>
    <row r="143" spans="2:36" ht="15" customHeight="1" thickBot="1">
      <c r="B143" s="524"/>
      <c r="C143" s="220"/>
      <c r="D143" s="170"/>
      <c r="E143" s="170"/>
      <c r="F143" s="221"/>
      <c r="G143" s="202"/>
      <c r="H143" s="527"/>
      <c r="I143" s="534"/>
      <c r="J143" s="174"/>
      <c r="K143" s="553"/>
      <c r="L143" s="204"/>
      <c r="M143" s="553"/>
      <c r="N143" s="548"/>
      <c r="O143" s="205"/>
      <c r="P143" s="183"/>
      <c r="Q143" s="180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183"/>
      <c r="AE143" s="550"/>
      <c r="AF143" s="550"/>
      <c r="AG143" s="222"/>
      <c r="AH143" s="514"/>
      <c r="AI143" s="514"/>
      <c r="AJ143" s="516"/>
    </row>
    <row r="144" ht="15"/>
    <row r="145" spans="2:36" ht="15.75" thickBot="1">
      <c r="B145" s="2"/>
      <c r="C145" s="2"/>
      <c r="D145" s="3"/>
      <c r="E145" s="3"/>
      <c r="F145" s="3"/>
      <c r="G145" s="3"/>
      <c r="H145" s="4"/>
      <c r="I145" s="4"/>
      <c r="J145" s="4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2:36" ht="15">
      <c r="B146" s="394" t="s">
        <v>613</v>
      </c>
      <c r="C146" s="395"/>
      <c r="D146" s="395"/>
      <c r="E146" s="395"/>
      <c r="F146" s="395"/>
      <c r="G146" s="395"/>
      <c r="H146" s="395"/>
      <c r="I146" s="395"/>
      <c r="J146" s="395"/>
      <c r="K146" s="395"/>
      <c r="L146" s="395"/>
      <c r="M146" s="395"/>
      <c r="N146" s="395"/>
      <c r="O146" s="395"/>
      <c r="P146" s="395"/>
      <c r="Q146" s="395"/>
      <c r="R146" s="395"/>
      <c r="S146" s="395"/>
      <c r="T146" s="395"/>
      <c r="U146" s="395"/>
      <c r="V146" s="395"/>
      <c r="W146" s="395"/>
      <c r="X146" s="395"/>
      <c r="Y146" s="395"/>
      <c r="Z146" s="395"/>
      <c r="AA146" s="395"/>
      <c r="AB146" s="395"/>
      <c r="AC146" s="395"/>
      <c r="AD146" s="395"/>
      <c r="AE146" s="395"/>
      <c r="AF146" s="395"/>
      <c r="AG146" s="395"/>
      <c r="AH146" s="395"/>
      <c r="AI146" s="395"/>
      <c r="AJ146" s="396"/>
    </row>
    <row r="147" spans="2:36" ht="15.75" thickBot="1">
      <c r="B147" s="397" t="s">
        <v>614</v>
      </c>
      <c r="C147" s="398"/>
      <c r="D147" s="398"/>
      <c r="E147" s="398"/>
      <c r="F147" s="398"/>
      <c r="G147" s="398"/>
      <c r="H147" s="398"/>
      <c r="I147" s="398"/>
      <c r="J147" s="398"/>
      <c r="K147" s="398"/>
      <c r="L147" s="398"/>
      <c r="M147" s="398"/>
      <c r="N147" s="398"/>
      <c r="O147" s="398"/>
      <c r="P147" s="398"/>
      <c r="Q147" s="398"/>
      <c r="R147" s="398"/>
      <c r="S147" s="398"/>
      <c r="T147" s="398"/>
      <c r="U147" s="398"/>
      <c r="V147" s="398"/>
      <c r="W147" s="398"/>
      <c r="X147" s="398"/>
      <c r="Y147" s="398"/>
      <c r="Z147" s="398"/>
      <c r="AA147" s="398"/>
      <c r="AB147" s="398"/>
      <c r="AC147" s="398"/>
      <c r="AD147" s="398"/>
      <c r="AE147" s="398"/>
      <c r="AF147" s="398"/>
      <c r="AG147" s="398"/>
      <c r="AH147" s="398"/>
      <c r="AI147" s="398"/>
      <c r="AJ147" s="399"/>
    </row>
    <row r="148" spans="2:36" ht="15">
      <c r="B148" s="400" t="s">
        <v>615</v>
      </c>
      <c r="C148" s="401"/>
      <c r="D148" s="401"/>
      <c r="E148" s="401"/>
      <c r="F148" s="401"/>
      <c r="G148" s="401"/>
      <c r="H148" s="402"/>
      <c r="I148" s="403" t="s">
        <v>651</v>
      </c>
      <c r="J148" s="404"/>
      <c r="K148" s="404"/>
      <c r="L148" s="404"/>
      <c r="M148" s="404"/>
      <c r="N148" s="404"/>
      <c r="O148" s="404"/>
      <c r="P148" s="404"/>
      <c r="Q148" s="404"/>
      <c r="R148" s="404"/>
      <c r="S148" s="404"/>
      <c r="T148" s="405"/>
      <c r="U148" s="403" t="s">
        <v>616</v>
      </c>
      <c r="V148" s="406"/>
      <c r="W148" s="406"/>
      <c r="X148" s="406"/>
      <c r="Y148" s="406"/>
      <c r="Z148" s="406"/>
      <c r="AA148" s="406"/>
      <c r="AB148" s="406"/>
      <c r="AC148" s="406"/>
      <c r="AD148" s="406"/>
      <c r="AE148" s="406"/>
      <c r="AF148" s="406"/>
      <c r="AG148" s="406"/>
      <c r="AH148" s="406"/>
      <c r="AI148" s="406"/>
      <c r="AJ148" s="407"/>
    </row>
    <row r="149" spans="2:36" ht="15.75" thickBot="1">
      <c r="B149" s="383" t="s">
        <v>617</v>
      </c>
      <c r="C149" s="384"/>
      <c r="D149" s="385"/>
      <c r="E149" s="129"/>
      <c r="F149" s="386" t="s">
        <v>652</v>
      </c>
      <c r="G149" s="386"/>
      <c r="H149" s="386"/>
      <c r="I149" s="386"/>
      <c r="J149" s="386"/>
      <c r="K149" s="386"/>
      <c r="L149" s="386"/>
      <c r="M149" s="386"/>
      <c r="N149" s="387"/>
      <c r="O149" s="388" t="s">
        <v>0</v>
      </c>
      <c r="P149" s="389"/>
      <c r="Q149" s="389"/>
      <c r="R149" s="389"/>
      <c r="S149" s="389"/>
      <c r="T149" s="389"/>
      <c r="U149" s="389"/>
      <c r="V149" s="389"/>
      <c r="W149" s="389"/>
      <c r="X149" s="389"/>
      <c r="Y149" s="389"/>
      <c r="Z149" s="389"/>
      <c r="AA149" s="389"/>
      <c r="AB149" s="389"/>
      <c r="AC149" s="389"/>
      <c r="AD149" s="389"/>
      <c r="AE149" s="389"/>
      <c r="AF149" s="390"/>
      <c r="AG149" s="391" t="s">
        <v>1</v>
      </c>
      <c r="AH149" s="392"/>
      <c r="AI149" s="392"/>
      <c r="AJ149" s="393"/>
    </row>
    <row r="150" spans="2:36" ht="15" customHeight="1">
      <c r="B150" s="512" t="s">
        <v>619</v>
      </c>
      <c r="C150" s="410" t="s">
        <v>685</v>
      </c>
      <c r="D150" s="411"/>
      <c r="E150" s="411"/>
      <c r="F150" s="411"/>
      <c r="G150" s="411"/>
      <c r="H150" s="411"/>
      <c r="I150" s="414" t="s">
        <v>3</v>
      </c>
      <c r="J150" s="416" t="s">
        <v>16</v>
      </c>
      <c r="K150" s="416" t="s">
        <v>4</v>
      </c>
      <c r="L150" s="418" t="s">
        <v>17</v>
      </c>
      <c r="M150" s="424" t="s">
        <v>18</v>
      </c>
      <c r="N150" s="426" t="s">
        <v>19</v>
      </c>
      <c r="O150" s="428" t="s">
        <v>30</v>
      </c>
      <c r="P150" s="429"/>
      <c r="Q150" s="420" t="s">
        <v>31</v>
      </c>
      <c r="R150" s="429"/>
      <c r="S150" s="420" t="s">
        <v>32</v>
      </c>
      <c r="T150" s="429"/>
      <c r="U150" s="420" t="s">
        <v>7</v>
      </c>
      <c r="V150" s="429"/>
      <c r="W150" s="420" t="s">
        <v>6</v>
      </c>
      <c r="X150" s="429"/>
      <c r="Y150" s="420" t="s">
        <v>33</v>
      </c>
      <c r="Z150" s="429"/>
      <c r="AA150" s="420" t="s">
        <v>5</v>
      </c>
      <c r="AB150" s="429"/>
      <c r="AC150" s="420" t="s">
        <v>8</v>
      </c>
      <c r="AD150" s="429"/>
      <c r="AE150" s="420" t="s">
        <v>9</v>
      </c>
      <c r="AF150" s="421"/>
      <c r="AG150" s="422" t="s">
        <v>10</v>
      </c>
      <c r="AH150" s="430" t="s">
        <v>11</v>
      </c>
      <c r="AI150" s="432" t="s">
        <v>12</v>
      </c>
      <c r="AJ150" s="434" t="s">
        <v>20</v>
      </c>
    </row>
    <row r="151" spans="2:36" ht="15.75" customHeight="1" thickBot="1">
      <c r="B151" s="513"/>
      <c r="C151" s="412"/>
      <c r="D151" s="413"/>
      <c r="E151" s="413"/>
      <c r="F151" s="413"/>
      <c r="G151" s="413"/>
      <c r="H151" s="413"/>
      <c r="I151" s="415"/>
      <c r="J151" s="417" t="s">
        <v>16</v>
      </c>
      <c r="K151" s="417"/>
      <c r="L151" s="419"/>
      <c r="M151" s="425"/>
      <c r="N151" s="427"/>
      <c r="O151" s="5" t="s">
        <v>21</v>
      </c>
      <c r="P151" s="27" t="s">
        <v>22</v>
      </c>
      <c r="Q151" s="6" t="s">
        <v>21</v>
      </c>
      <c r="R151" s="27" t="s">
        <v>22</v>
      </c>
      <c r="S151" s="6" t="s">
        <v>21</v>
      </c>
      <c r="T151" s="27" t="s">
        <v>22</v>
      </c>
      <c r="U151" s="6" t="s">
        <v>21</v>
      </c>
      <c r="V151" s="27" t="s">
        <v>22</v>
      </c>
      <c r="W151" s="6" t="s">
        <v>21</v>
      </c>
      <c r="X151" s="27" t="s">
        <v>22</v>
      </c>
      <c r="Y151" s="6" t="s">
        <v>21</v>
      </c>
      <c r="Z151" s="27" t="s">
        <v>22</v>
      </c>
      <c r="AA151" s="6" t="s">
        <v>21</v>
      </c>
      <c r="AB151" s="27" t="s">
        <v>23</v>
      </c>
      <c r="AC151" s="6" t="s">
        <v>21</v>
      </c>
      <c r="AD151" s="27" t="s">
        <v>23</v>
      </c>
      <c r="AE151" s="6" t="s">
        <v>21</v>
      </c>
      <c r="AF151" s="28" t="s">
        <v>23</v>
      </c>
      <c r="AG151" s="423"/>
      <c r="AH151" s="431"/>
      <c r="AI151" s="433"/>
      <c r="AJ151" s="435"/>
    </row>
    <row r="152" spans="2:36" ht="15" customHeight="1" thickBot="1">
      <c r="B152" s="140" t="s">
        <v>621</v>
      </c>
      <c r="C152" s="436" t="s">
        <v>622</v>
      </c>
      <c r="D152" s="437"/>
      <c r="E152" s="437"/>
      <c r="F152" s="437"/>
      <c r="G152" s="437"/>
      <c r="H152" s="437"/>
      <c r="I152" s="29" t="s">
        <v>623</v>
      </c>
      <c r="J152" s="7"/>
      <c r="K152" s="8"/>
      <c r="L152" s="8"/>
      <c r="M152" s="9"/>
      <c r="N152" s="30"/>
      <c r="O152" s="141"/>
      <c r="P152" s="10"/>
      <c r="Q152" s="10">
        <f aca="true" t="shared" si="2" ref="Q152:AD152">Q154+Q160+Q166</f>
        <v>0</v>
      </c>
      <c r="R152" s="10">
        <f t="shared" si="2"/>
        <v>0</v>
      </c>
      <c r="S152" s="10">
        <f t="shared" si="2"/>
        <v>0</v>
      </c>
      <c r="T152" s="10">
        <f t="shared" si="2"/>
        <v>0</v>
      </c>
      <c r="U152" s="10">
        <f t="shared" si="2"/>
        <v>0</v>
      </c>
      <c r="V152" s="10">
        <f t="shared" si="2"/>
        <v>0</v>
      </c>
      <c r="W152" s="10">
        <f t="shared" si="2"/>
        <v>0</v>
      </c>
      <c r="X152" s="10">
        <f t="shared" si="2"/>
        <v>0</v>
      </c>
      <c r="Y152" s="10">
        <f t="shared" si="2"/>
        <v>0</v>
      </c>
      <c r="Z152" s="10">
        <f t="shared" si="2"/>
        <v>0</v>
      </c>
      <c r="AA152" s="10">
        <f t="shared" si="2"/>
        <v>0</v>
      </c>
      <c r="AB152" s="10">
        <f t="shared" si="2"/>
        <v>0</v>
      </c>
      <c r="AC152" s="10">
        <f t="shared" si="2"/>
        <v>0</v>
      </c>
      <c r="AD152" s="10">
        <f t="shared" si="2"/>
        <v>0</v>
      </c>
      <c r="AE152" s="10">
        <f>+AE154+AE160+AE166</f>
        <v>0</v>
      </c>
      <c r="AF152" s="11">
        <f>AF154+AF160+AF166</f>
        <v>0</v>
      </c>
      <c r="AG152" s="12">
        <f>AG154+AG160+AG166</f>
        <v>0</v>
      </c>
      <c r="AH152" s="13"/>
      <c r="AI152" s="13"/>
      <c r="AJ152" s="14"/>
    </row>
    <row r="153" spans="2:36" ht="23.25" customHeight="1" thickBot="1">
      <c r="B153" s="15" t="s">
        <v>13</v>
      </c>
      <c r="C153" s="16" t="s">
        <v>28</v>
      </c>
      <c r="D153" s="16" t="s">
        <v>14</v>
      </c>
      <c r="E153" s="16" t="s">
        <v>27</v>
      </c>
      <c r="F153" s="142" t="s">
        <v>25</v>
      </c>
      <c r="G153" s="142" t="s">
        <v>26</v>
      </c>
      <c r="H153" s="31" t="s">
        <v>15</v>
      </c>
      <c r="I153" s="143" t="s">
        <v>29</v>
      </c>
      <c r="J153" s="190"/>
      <c r="K153" s="191"/>
      <c r="L153" s="191"/>
      <c r="M153" s="21"/>
      <c r="N153" s="192"/>
      <c r="O153" s="193">
        <f>SUM(O154:O157)</f>
        <v>0</v>
      </c>
      <c r="P153" s="147">
        <f>SUM(P154:P157)</f>
        <v>0</v>
      </c>
      <c r="Q153" s="148">
        <f>SUM(Q154:Q157)</f>
        <v>0</v>
      </c>
      <c r="R153" s="147">
        <f>SUM(R154:R157)</f>
        <v>0</v>
      </c>
      <c r="S153" s="148"/>
      <c r="T153" s="147"/>
      <c r="U153" s="148"/>
      <c r="V153" s="147"/>
      <c r="W153" s="148"/>
      <c r="X153" s="147"/>
      <c r="Y153" s="148"/>
      <c r="Z153" s="147"/>
      <c r="AA153" s="148"/>
      <c r="AB153" s="147"/>
      <c r="AC153" s="148"/>
      <c r="AD153" s="147"/>
      <c r="AE153" s="148">
        <f>AE154</f>
        <v>0</v>
      </c>
      <c r="AF153" s="147">
        <f>AF154</f>
        <v>0</v>
      </c>
      <c r="AG153" s="17">
        <f>SUM(AG154:AG157)</f>
        <v>0</v>
      </c>
      <c r="AH153" s="18"/>
      <c r="AI153" s="18"/>
      <c r="AJ153" s="19"/>
    </row>
    <row r="154" spans="2:36" ht="15.75" customHeight="1">
      <c r="B154" s="554" t="s">
        <v>686</v>
      </c>
      <c r="C154" s="561" t="s">
        <v>687</v>
      </c>
      <c r="D154" s="97"/>
      <c r="E154" s="97"/>
      <c r="F154" s="22"/>
      <c r="G154" s="20"/>
      <c r="H154" s="556" t="s">
        <v>688</v>
      </c>
      <c r="I154" s="558"/>
      <c r="J154" s="43"/>
      <c r="K154" s="560"/>
      <c r="L154" s="74"/>
      <c r="M154" s="541"/>
      <c r="N154" s="539"/>
      <c r="O154" s="19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460"/>
      <c r="AF154" s="460"/>
      <c r="AG154" s="75"/>
      <c r="AH154" s="461"/>
      <c r="AI154" s="463"/>
      <c r="AJ154" s="515"/>
    </row>
    <row r="155" spans="2:36" ht="15">
      <c r="B155" s="554"/>
      <c r="C155" s="561"/>
      <c r="D155" s="97"/>
      <c r="E155" s="97"/>
      <c r="F155" s="22"/>
      <c r="G155" s="20"/>
      <c r="H155" s="556"/>
      <c r="I155" s="558"/>
      <c r="J155" s="43"/>
      <c r="K155" s="549"/>
      <c r="L155" s="74"/>
      <c r="M155" s="541"/>
      <c r="N155" s="539"/>
      <c r="O155" s="19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460"/>
      <c r="AF155" s="460"/>
      <c r="AG155" s="75"/>
      <c r="AH155" s="461"/>
      <c r="AI155" s="463"/>
      <c r="AJ155" s="515"/>
    </row>
    <row r="156" spans="2:36" ht="15" customHeight="1">
      <c r="B156" s="554"/>
      <c r="C156" s="561"/>
      <c r="D156" s="97"/>
      <c r="E156" s="97"/>
      <c r="F156" s="196"/>
      <c r="G156" s="20"/>
      <c r="H156" s="556"/>
      <c r="I156" s="558"/>
      <c r="J156" s="43"/>
      <c r="K156" s="549"/>
      <c r="L156" s="74"/>
      <c r="M156" s="541"/>
      <c r="N156" s="539"/>
      <c r="O156" s="19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460"/>
      <c r="AF156" s="460"/>
      <c r="AG156" s="197"/>
      <c r="AH156" s="461"/>
      <c r="AI156" s="463"/>
      <c r="AJ156" s="515"/>
    </row>
    <row r="157" spans="2:36" ht="15.75" thickBot="1">
      <c r="B157" s="555"/>
      <c r="C157" s="562"/>
      <c r="D157" s="200"/>
      <c r="E157" s="200"/>
      <c r="F157" s="201"/>
      <c r="G157" s="202"/>
      <c r="H157" s="557"/>
      <c r="I157" s="559"/>
      <c r="J157" s="203"/>
      <c r="K157" s="550"/>
      <c r="L157" s="204"/>
      <c r="M157" s="542"/>
      <c r="N157" s="540"/>
      <c r="O157" s="205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83"/>
      <c r="AE157" s="521"/>
      <c r="AF157" s="521"/>
      <c r="AG157" s="206"/>
      <c r="AH157" s="535"/>
      <c r="AI157" s="514"/>
      <c r="AJ157" s="516"/>
    </row>
    <row r="158" ht="15.75" thickBot="1"/>
    <row r="159" spans="2:36" ht="34.5" thickBot="1">
      <c r="B159" s="15" t="s">
        <v>13</v>
      </c>
      <c r="C159" s="16" t="s">
        <v>28</v>
      </c>
      <c r="D159" s="16" t="s">
        <v>14</v>
      </c>
      <c r="E159" s="16" t="s">
        <v>27</v>
      </c>
      <c r="F159" s="142" t="s">
        <v>25</v>
      </c>
      <c r="G159" s="142" t="s">
        <v>26</v>
      </c>
      <c r="H159" s="31" t="s">
        <v>629</v>
      </c>
      <c r="I159" s="143" t="s">
        <v>29</v>
      </c>
      <c r="J159" s="190"/>
      <c r="K159" s="191"/>
      <c r="L159" s="191"/>
      <c r="M159" s="21"/>
      <c r="N159" s="192"/>
      <c r="O159" s="193">
        <f>SUM(O160:O163)</f>
        <v>0</v>
      </c>
      <c r="P159" s="147">
        <f>SUM(P160:P163)</f>
        <v>0</v>
      </c>
      <c r="Q159" s="148">
        <f>SUM(Q160:Q163)</f>
        <v>0</v>
      </c>
      <c r="R159" s="147">
        <f>SUM(R160:R163)</f>
        <v>0</v>
      </c>
      <c r="S159" s="148"/>
      <c r="T159" s="147"/>
      <c r="U159" s="148"/>
      <c r="V159" s="147"/>
      <c r="W159" s="148"/>
      <c r="X159" s="147"/>
      <c r="Y159" s="148"/>
      <c r="Z159" s="147"/>
      <c r="AA159" s="148"/>
      <c r="AB159" s="147"/>
      <c r="AC159" s="148"/>
      <c r="AD159" s="147"/>
      <c r="AE159" s="148">
        <f>AE160</f>
        <v>0</v>
      </c>
      <c r="AF159" s="147">
        <f>AF160</f>
        <v>0</v>
      </c>
      <c r="AG159" s="17">
        <f>SUM(AG160:AG163)</f>
        <v>0</v>
      </c>
      <c r="AH159" s="18"/>
      <c r="AI159" s="18"/>
      <c r="AJ159" s="19"/>
    </row>
    <row r="160" spans="2:36" ht="15">
      <c r="B160" s="554" t="s">
        <v>686</v>
      </c>
      <c r="C160" s="561" t="s">
        <v>687</v>
      </c>
      <c r="D160" s="97"/>
      <c r="E160" s="97"/>
      <c r="F160" s="22"/>
      <c r="G160" s="20"/>
      <c r="H160" s="556" t="s">
        <v>689</v>
      </c>
      <c r="I160" s="558"/>
      <c r="J160" s="43"/>
      <c r="K160" s="560"/>
      <c r="L160" s="74"/>
      <c r="M160" s="541"/>
      <c r="N160" s="539"/>
      <c r="O160" s="19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460"/>
      <c r="AF160" s="460"/>
      <c r="AG160" s="75"/>
      <c r="AH160" s="461"/>
      <c r="AI160" s="463"/>
      <c r="AJ160" s="515"/>
    </row>
    <row r="161" spans="2:36" ht="15">
      <c r="B161" s="554"/>
      <c r="C161" s="561"/>
      <c r="D161" s="97"/>
      <c r="E161" s="97"/>
      <c r="F161" s="22"/>
      <c r="G161" s="20"/>
      <c r="H161" s="556"/>
      <c r="I161" s="558"/>
      <c r="J161" s="43"/>
      <c r="K161" s="549"/>
      <c r="L161" s="74"/>
      <c r="M161" s="541"/>
      <c r="N161" s="539"/>
      <c r="O161" s="19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460"/>
      <c r="AF161" s="460"/>
      <c r="AG161" s="75"/>
      <c r="AH161" s="461"/>
      <c r="AI161" s="463"/>
      <c r="AJ161" s="515"/>
    </row>
    <row r="162" spans="2:36" ht="15" customHeight="1">
      <c r="B162" s="554"/>
      <c r="C162" s="561"/>
      <c r="D162" s="97"/>
      <c r="E162" s="97"/>
      <c r="F162" s="196"/>
      <c r="G162" s="20"/>
      <c r="H162" s="556"/>
      <c r="I162" s="558"/>
      <c r="J162" s="43"/>
      <c r="K162" s="549"/>
      <c r="L162" s="74"/>
      <c r="M162" s="541"/>
      <c r="N162" s="539"/>
      <c r="O162" s="19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460"/>
      <c r="AF162" s="460"/>
      <c r="AG162" s="197"/>
      <c r="AH162" s="461"/>
      <c r="AI162" s="463"/>
      <c r="AJ162" s="515"/>
    </row>
    <row r="163" spans="2:36" ht="15.75" thickBot="1">
      <c r="B163" s="555"/>
      <c r="C163" s="562"/>
      <c r="D163" s="200"/>
      <c r="E163" s="200"/>
      <c r="F163" s="201"/>
      <c r="G163" s="202"/>
      <c r="H163" s="557"/>
      <c r="I163" s="559"/>
      <c r="J163" s="203"/>
      <c r="K163" s="550"/>
      <c r="L163" s="204"/>
      <c r="M163" s="542"/>
      <c r="N163" s="540"/>
      <c r="O163" s="205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183"/>
      <c r="AE163" s="521"/>
      <c r="AF163" s="521"/>
      <c r="AG163" s="206"/>
      <c r="AH163" s="535"/>
      <c r="AI163" s="514"/>
      <c r="AJ163" s="516"/>
    </row>
    <row r="164" ht="15.75" thickBot="1"/>
    <row r="165" spans="2:36" ht="38.25" customHeight="1" thickBot="1">
      <c r="B165" s="15" t="s">
        <v>13</v>
      </c>
      <c r="C165" s="16" t="s">
        <v>28</v>
      </c>
      <c r="D165" s="16" t="s">
        <v>14</v>
      </c>
      <c r="E165" s="16" t="s">
        <v>27</v>
      </c>
      <c r="F165" s="142" t="s">
        <v>25</v>
      </c>
      <c r="G165" s="142" t="s">
        <v>26</v>
      </c>
      <c r="H165" s="31" t="s">
        <v>634</v>
      </c>
      <c r="I165" s="143" t="s">
        <v>29</v>
      </c>
      <c r="J165" s="190"/>
      <c r="K165" s="191"/>
      <c r="L165" s="191"/>
      <c r="M165" s="21"/>
      <c r="N165" s="192"/>
      <c r="O165" s="193">
        <f>SUM(O166:O169)</f>
        <v>2000000</v>
      </c>
      <c r="P165" s="147">
        <f>SUM(P166:P169)</f>
        <v>2000000</v>
      </c>
      <c r="Q165" s="148">
        <f>SUM(Q166:Q169)</f>
        <v>0</v>
      </c>
      <c r="R165" s="147">
        <f>SUM(R166:R169)</f>
        <v>0</v>
      </c>
      <c r="S165" s="148"/>
      <c r="T165" s="147"/>
      <c r="U165" s="148"/>
      <c r="V165" s="147"/>
      <c r="W165" s="148"/>
      <c r="X165" s="147"/>
      <c r="Y165" s="148"/>
      <c r="Z165" s="147"/>
      <c r="AA165" s="148"/>
      <c r="AB165" s="147"/>
      <c r="AC165" s="148"/>
      <c r="AD165" s="147"/>
      <c r="AE165" s="148">
        <f>AE166</f>
        <v>0</v>
      </c>
      <c r="AF165" s="147">
        <f>AF166</f>
        <v>0</v>
      </c>
      <c r="AG165" s="17">
        <f>SUM(AG166:AG169)</f>
        <v>0</v>
      </c>
      <c r="AH165" s="18"/>
      <c r="AI165" s="18"/>
      <c r="AJ165" s="19"/>
    </row>
    <row r="166" spans="2:36" ht="41.25">
      <c r="B166" s="554" t="s">
        <v>686</v>
      </c>
      <c r="C166" s="561" t="s">
        <v>687</v>
      </c>
      <c r="D166" s="97"/>
      <c r="E166" s="97"/>
      <c r="F166" s="22"/>
      <c r="G166" s="20"/>
      <c r="H166" s="556" t="s">
        <v>690</v>
      </c>
      <c r="I166" s="558"/>
      <c r="J166" s="43"/>
      <c r="K166" s="560"/>
      <c r="L166" s="74"/>
      <c r="M166" s="541"/>
      <c r="N166" s="539"/>
      <c r="O166" s="195">
        <v>2000000</v>
      </c>
      <c r="P166" s="195">
        <v>2000000</v>
      </c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460"/>
      <c r="AF166" s="460"/>
      <c r="AG166" s="75"/>
      <c r="AH166" s="461"/>
      <c r="AI166" s="463"/>
      <c r="AJ166" s="515"/>
    </row>
    <row r="167" spans="2:36" ht="59.25" customHeight="1">
      <c r="B167" s="554"/>
      <c r="C167" s="561"/>
      <c r="D167" s="97"/>
      <c r="E167" s="97"/>
      <c r="F167" s="22"/>
      <c r="G167" s="20"/>
      <c r="H167" s="556"/>
      <c r="I167" s="558"/>
      <c r="J167" s="43"/>
      <c r="K167" s="549"/>
      <c r="L167" s="74"/>
      <c r="M167" s="541"/>
      <c r="N167" s="539"/>
      <c r="O167" s="19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460"/>
      <c r="AF167" s="460"/>
      <c r="AG167" s="75"/>
      <c r="AH167" s="461"/>
      <c r="AI167" s="463"/>
      <c r="AJ167" s="515"/>
    </row>
    <row r="168" spans="2:36" ht="41.25" customHeight="1">
      <c r="B168" s="554"/>
      <c r="C168" s="561"/>
      <c r="D168" s="97"/>
      <c r="E168" s="97"/>
      <c r="F168" s="196"/>
      <c r="G168" s="20"/>
      <c r="H168" s="556"/>
      <c r="I168" s="558"/>
      <c r="J168" s="43"/>
      <c r="K168" s="549"/>
      <c r="L168" s="74"/>
      <c r="M168" s="541"/>
      <c r="N168" s="539"/>
      <c r="O168" s="19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460"/>
      <c r="AF168" s="460"/>
      <c r="AG168" s="197"/>
      <c r="AH168" s="461"/>
      <c r="AI168" s="463"/>
      <c r="AJ168" s="515"/>
    </row>
    <row r="169" spans="2:36" ht="15.75" thickBot="1">
      <c r="B169" s="555"/>
      <c r="C169" s="562"/>
      <c r="D169" s="200"/>
      <c r="E169" s="200"/>
      <c r="F169" s="201"/>
      <c r="G169" s="202"/>
      <c r="H169" s="557"/>
      <c r="I169" s="559"/>
      <c r="J169" s="203"/>
      <c r="K169" s="550"/>
      <c r="L169" s="204"/>
      <c r="M169" s="542"/>
      <c r="N169" s="540"/>
      <c r="O169" s="205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3"/>
      <c r="AE169" s="521"/>
      <c r="AF169" s="521"/>
      <c r="AG169" s="206"/>
      <c r="AH169" s="535"/>
      <c r="AI169" s="514"/>
      <c r="AJ169" s="516"/>
    </row>
  </sheetData>
  <sheetProtection password="C7FF" sheet="1"/>
  <mergeCells count="360">
    <mergeCell ref="AF166:AF169"/>
    <mergeCell ref="AH166:AH169"/>
    <mergeCell ref="N154:N157"/>
    <mergeCell ref="AE154:AE157"/>
    <mergeCell ref="K160:K163"/>
    <mergeCell ref="M160:M163"/>
    <mergeCell ref="N160:N163"/>
    <mergeCell ref="AE160:AE163"/>
    <mergeCell ref="AH150:AH151"/>
    <mergeCell ref="AI150:AI151"/>
    <mergeCell ref="AJ150:AJ151"/>
    <mergeCell ref="C152:H152"/>
    <mergeCell ref="B154:B157"/>
    <mergeCell ref="C154:C157"/>
    <mergeCell ref="H154:H157"/>
    <mergeCell ref="I154:I157"/>
    <mergeCell ref="K154:K157"/>
    <mergeCell ref="M154:M157"/>
    <mergeCell ref="W150:X150"/>
    <mergeCell ref="Y150:Z150"/>
    <mergeCell ref="AA150:AB150"/>
    <mergeCell ref="AC150:AD150"/>
    <mergeCell ref="AE150:AF150"/>
    <mergeCell ref="AG150:AG151"/>
    <mergeCell ref="M150:M151"/>
    <mergeCell ref="N150:N151"/>
    <mergeCell ref="O150:P150"/>
    <mergeCell ref="Q150:R150"/>
    <mergeCell ref="S150:T150"/>
    <mergeCell ref="U150:V150"/>
    <mergeCell ref="B148:H148"/>
    <mergeCell ref="I148:T148"/>
    <mergeCell ref="U148:AJ148"/>
    <mergeCell ref="B149:D149"/>
    <mergeCell ref="F149:N149"/>
    <mergeCell ref="O149:AF149"/>
    <mergeCell ref="AG149:AJ149"/>
    <mergeCell ref="B146:AJ146"/>
    <mergeCell ref="B141:B143"/>
    <mergeCell ref="H141:H143"/>
    <mergeCell ref="I141:I143"/>
    <mergeCell ref="K141:K143"/>
    <mergeCell ref="B147:AJ147"/>
    <mergeCell ref="AJ135:AJ138"/>
    <mergeCell ref="B139:AJ139"/>
    <mergeCell ref="AE141:AE143"/>
    <mergeCell ref="AF141:AF143"/>
    <mergeCell ref="AH141:AH143"/>
    <mergeCell ref="AI141:AI143"/>
    <mergeCell ref="AJ141:AJ143"/>
    <mergeCell ref="AE129:AE132"/>
    <mergeCell ref="AF129:AF132"/>
    <mergeCell ref="AE135:AE138"/>
    <mergeCell ref="AF135:AF138"/>
    <mergeCell ref="AH135:AH138"/>
    <mergeCell ref="AI135:AI138"/>
    <mergeCell ref="B129:B132"/>
    <mergeCell ref="H129:H132"/>
    <mergeCell ref="I129:I132"/>
    <mergeCell ref="K129:K132"/>
    <mergeCell ref="M129:M132"/>
    <mergeCell ref="N129:N132"/>
    <mergeCell ref="AH113:AH117"/>
    <mergeCell ref="AI113:AI117"/>
    <mergeCell ref="AJ113:AJ117"/>
    <mergeCell ref="B118:AJ118"/>
    <mergeCell ref="B120:B125"/>
    <mergeCell ref="C120:C125"/>
    <mergeCell ref="H120:H125"/>
    <mergeCell ref="I120:I125"/>
    <mergeCell ref="K120:K125"/>
    <mergeCell ref="M120:M125"/>
    <mergeCell ref="B111:AJ111"/>
    <mergeCell ref="B113:B117"/>
    <mergeCell ref="C113:C117"/>
    <mergeCell ref="H113:H117"/>
    <mergeCell ref="I113:I117"/>
    <mergeCell ref="K113:K117"/>
    <mergeCell ref="M113:M117"/>
    <mergeCell ref="N113:N117"/>
    <mergeCell ref="AE113:AE117"/>
    <mergeCell ref="AF113:AF117"/>
    <mergeCell ref="AH100:AH102"/>
    <mergeCell ref="AI100:AI102"/>
    <mergeCell ref="AJ100:AJ102"/>
    <mergeCell ref="B107:B110"/>
    <mergeCell ref="H107:H110"/>
    <mergeCell ref="I107:I110"/>
    <mergeCell ref="K107:K110"/>
    <mergeCell ref="M107:M110"/>
    <mergeCell ref="AI107:AI110"/>
    <mergeCell ref="AJ107:AJ110"/>
    <mergeCell ref="AI94:AI97"/>
    <mergeCell ref="AJ94:AJ97"/>
    <mergeCell ref="B98:AJ98"/>
    <mergeCell ref="B100:B102"/>
    <mergeCell ref="H100:H102"/>
    <mergeCell ref="I100:I102"/>
    <mergeCell ref="K100:K102"/>
    <mergeCell ref="M100:M102"/>
    <mergeCell ref="N100:N102"/>
    <mergeCell ref="AE100:AE102"/>
    <mergeCell ref="AE79:AE81"/>
    <mergeCell ref="AF79:AF81"/>
    <mergeCell ref="AH79:AH81"/>
    <mergeCell ref="AI79:AI81"/>
    <mergeCell ref="AJ79:AJ81"/>
    <mergeCell ref="B94:B97"/>
    <mergeCell ref="C94:C97"/>
    <mergeCell ref="H94:H97"/>
    <mergeCell ref="I94:I97"/>
    <mergeCell ref="K94:K97"/>
    <mergeCell ref="AI73:AI76"/>
    <mergeCell ref="AJ73:AJ76"/>
    <mergeCell ref="B77:AJ77"/>
    <mergeCell ref="B79:B81"/>
    <mergeCell ref="C79:C81"/>
    <mergeCell ref="H79:H81"/>
    <mergeCell ref="I79:I81"/>
    <mergeCell ref="K79:K81"/>
    <mergeCell ref="M79:M81"/>
    <mergeCell ref="N79:N81"/>
    <mergeCell ref="B73:B76"/>
    <mergeCell ref="C73:C76"/>
    <mergeCell ref="H73:H76"/>
    <mergeCell ref="I73:I76"/>
    <mergeCell ref="K73:K76"/>
    <mergeCell ref="M73:M76"/>
    <mergeCell ref="AH69:AH70"/>
    <mergeCell ref="AI69:AI70"/>
    <mergeCell ref="AJ69:AJ70"/>
    <mergeCell ref="C71:H71"/>
    <mergeCell ref="S69:T69"/>
    <mergeCell ref="U69:V69"/>
    <mergeCell ref="W69:X69"/>
    <mergeCell ref="Y69:Z69"/>
    <mergeCell ref="B68:D68"/>
    <mergeCell ref="F68:N68"/>
    <mergeCell ref="O68:AF68"/>
    <mergeCell ref="AG68:AJ68"/>
    <mergeCell ref="B69:B70"/>
    <mergeCell ref="C69:H70"/>
    <mergeCell ref="I69:I70"/>
    <mergeCell ref="J69:J70"/>
    <mergeCell ref="AE69:AF69"/>
    <mergeCell ref="AG69:AG70"/>
    <mergeCell ref="K69:K70"/>
    <mergeCell ref="L69:L70"/>
    <mergeCell ref="AI60:AI62"/>
    <mergeCell ref="AJ60:AJ62"/>
    <mergeCell ref="B65:AJ65"/>
    <mergeCell ref="B67:H67"/>
    <mergeCell ref="I67:T67"/>
    <mergeCell ref="U67:AJ67"/>
    <mergeCell ref="K60:K62"/>
    <mergeCell ref="M60:M62"/>
    <mergeCell ref="AH60:AH62"/>
    <mergeCell ref="B52:AJ52"/>
    <mergeCell ref="B54:B57"/>
    <mergeCell ref="C54:C57"/>
    <mergeCell ref="H54:H57"/>
    <mergeCell ref="I54:I57"/>
    <mergeCell ref="K54:K57"/>
    <mergeCell ref="AE54:AE57"/>
    <mergeCell ref="AF54:AF57"/>
    <mergeCell ref="N48:N51"/>
    <mergeCell ref="AE48:AE51"/>
    <mergeCell ref="AF48:AF51"/>
    <mergeCell ref="N60:N62"/>
    <mergeCell ref="AE60:AE62"/>
    <mergeCell ref="AF60:AF62"/>
    <mergeCell ref="AH48:AH51"/>
    <mergeCell ref="AI48:AI51"/>
    <mergeCell ref="AJ48:AJ51"/>
    <mergeCell ref="AE42:AE44"/>
    <mergeCell ref="AF42:AF44"/>
    <mergeCell ref="AH42:AH44"/>
    <mergeCell ref="AI42:AI44"/>
    <mergeCell ref="AJ42:AJ44"/>
    <mergeCell ref="B48:B51"/>
    <mergeCell ref="H48:H51"/>
    <mergeCell ref="I48:I51"/>
    <mergeCell ref="K48:K51"/>
    <mergeCell ref="M48:M51"/>
    <mergeCell ref="B42:B44"/>
    <mergeCell ref="H42:H44"/>
    <mergeCell ref="I42:I44"/>
    <mergeCell ref="K42:K44"/>
    <mergeCell ref="M42:M44"/>
    <mergeCell ref="N42:N44"/>
    <mergeCell ref="K36:K39"/>
    <mergeCell ref="M36:M39"/>
    <mergeCell ref="N36:N39"/>
    <mergeCell ref="AE36:AE39"/>
    <mergeCell ref="AF36:AF39"/>
    <mergeCell ref="B40:AJ40"/>
    <mergeCell ref="C36:C39"/>
    <mergeCell ref="H36:H39"/>
    <mergeCell ref="I36:I39"/>
    <mergeCell ref="AI30:AI33"/>
    <mergeCell ref="AJ30:AJ33"/>
    <mergeCell ref="B34:AJ34"/>
    <mergeCell ref="AI36:AI39"/>
    <mergeCell ref="AJ36:AJ39"/>
    <mergeCell ref="B36:B39"/>
    <mergeCell ref="AE23:AE25"/>
    <mergeCell ref="AF23:AF25"/>
    <mergeCell ref="AH23:AH25"/>
    <mergeCell ref="AH36:AH39"/>
    <mergeCell ref="AE30:AE33"/>
    <mergeCell ref="AF30:AF33"/>
    <mergeCell ref="AH30:AH33"/>
    <mergeCell ref="AH17:AH20"/>
    <mergeCell ref="AI17:AI20"/>
    <mergeCell ref="AJ17:AJ20"/>
    <mergeCell ref="B21:AJ21"/>
    <mergeCell ref="B23:B25"/>
    <mergeCell ref="H23:H25"/>
    <mergeCell ref="I23:I25"/>
    <mergeCell ref="K23:K25"/>
    <mergeCell ref="M23:M25"/>
    <mergeCell ref="N23:N25"/>
    <mergeCell ref="I17:I20"/>
    <mergeCell ref="K17:K20"/>
    <mergeCell ref="M17:M20"/>
    <mergeCell ref="N17:N20"/>
    <mergeCell ref="AE17:AE20"/>
    <mergeCell ref="AF17:AF20"/>
    <mergeCell ref="C8:H8"/>
    <mergeCell ref="B9:AJ9"/>
    <mergeCell ref="B11:B14"/>
    <mergeCell ref="C11:C14"/>
    <mergeCell ref="H11:H14"/>
    <mergeCell ref="I11:I14"/>
    <mergeCell ref="K11:K14"/>
    <mergeCell ref="AH11:AH14"/>
    <mergeCell ref="AI11:AI14"/>
    <mergeCell ref="AJ11:AJ14"/>
    <mergeCell ref="AA6:AB6"/>
    <mergeCell ref="AC6:AD6"/>
    <mergeCell ref="AE6:AF6"/>
    <mergeCell ref="AH6:AH7"/>
    <mergeCell ref="AI6:AI7"/>
    <mergeCell ref="AJ6:AJ7"/>
    <mergeCell ref="O6:P6"/>
    <mergeCell ref="Q6:R6"/>
    <mergeCell ref="S6:T6"/>
    <mergeCell ref="U6:V6"/>
    <mergeCell ref="W6:X6"/>
    <mergeCell ref="Y6:Z6"/>
    <mergeCell ref="B2:AJ2"/>
    <mergeCell ref="B4:H4"/>
    <mergeCell ref="I4:T4"/>
    <mergeCell ref="U4:AJ4"/>
    <mergeCell ref="B5:D5"/>
    <mergeCell ref="F5:N5"/>
    <mergeCell ref="O5:AF5"/>
    <mergeCell ref="AG5:AJ5"/>
    <mergeCell ref="AI166:AI169"/>
    <mergeCell ref="AJ166:AJ169"/>
    <mergeCell ref="B166:B169"/>
    <mergeCell ref="C166:C169"/>
    <mergeCell ref="H166:H169"/>
    <mergeCell ref="I166:I169"/>
    <mergeCell ref="K166:K169"/>
    <mergeCell ref="M166:M169"/>
    <mergeCell ref="N166:N169"/>
    <mergeCell ref="AE166:AE169"/>
    <mergeCell ref="AI160:AI163"/>
    <mergeCell ref="AJ160:AJ163"/>
    <mergeCell ref="B160:B163"/>
    <mergeCell ref="C160:C163"/>
    <mergeCell ref="H160:H163"/>
    <mergeCell ref="I160:I163"/>
    <mergeCell ref="AF160:AF163"/>
    <mergeCell ref="AH160:AH163"/>
    <mergeCell ref="AF154:AF157"/>
    <mergeCell ref="AH154:AH157"/>
    <mergeCell ref="AI154:AI157"/>
    <mergeCell ref="AJ154:AJ157"/>
    <mergeCell ref="B150:B151"/>
    <mergeCell ref="C150:H151"/>
    <mergeCell ref="I150:I151"/>
    <mergeCell ref="J150:J151"/>
    <mergeCell ref="K150:K151"/>
    <mergeCell ref="L150:L151"/>
    <mergeCell ref="M141:M143"/>
    <mergeCell ref="N141:N143"/>
    <mergeCell ref="B135:B138"/>
    <mergeCell ref="H135:H138"/>
    <mergeCell ref="I135:I138"/>
    <mergeCell ref="K135:K138"/>
    <mergeCell ref="M135:M138"/>
    <mergeCell ref="N135:N138"/>
    <mergeCell ref="AH129:AH132"/>
    <mergeCell ref="AI129:AI132"/>
    <mergeCell ref="AJ129:AJ132"/>
    <mergeCell ref="B133:AJ133"/>
    <mergeCell ref="N120:N125"/>
    <mergeCell ref="AE120:AE125"/>
    <mergeCell ref="AF120:AF125"/>
    <mergeCell ref="AH120:AH125"/>
    <mergeCell ref="AI120:AI125"/>
    <mergeCell ref="AJ120:AJ125"/>
    <mergeCell ref="N107:N110"/>
    <mergeCell ref="AE107:AE110"/>
    <mergeCell ref="AF107:AF110"/>
    <mergeCell ref="AH107:AH110"/>
    <mergeCell ref="M94:M97"/>
    <mergeCell ref="N94:N97"/>
    <mergeCell ref="AE94:AE97"/>
    <mergeCell ref="AF94:AF97"/>
    <mergeCell ref="AH94:AH97"/>
    <mergeCell ref="AF100:AF102"/>
    <mergeCell ref="N73:N76"/>
    <mergeCell ref="AE73:AE76"/>
    <mergeCell ref="AF73:AF76"/>
    <mergeCell ref="AH73:AH76"/>
    <mergeCell ref="M69:M70"/>
    <mergeCell ref="N69:N70"/>
    <mergeCell ref="O69:P69"/>
    <mergeCell ref="Q69:R69"/>
    <mergeCell ref="AA69:AB69"/>
    <mergeCell ref="AC69:AD69"/>
    <mergeCell ref="B66:AJ66"/>
    <mergeCell ref="B60:B62"/>
    <mergeCell ref="H60:H62"/>
    <mergeCell ref="I60:I62"/>
    <mergeCell ref="AH54:AH57"/>
    <mergeCell ref="AI54:AI57"/>
    <mergeCell ref="AJ54:AJ57"/>
    <mergeCell ref="B58:AJ58"/>
    <mergeCell ref="M54:M57"/>
    <mergeCell ref="N54:N57"/>
    <mergeCell ref="B30:B33"/>
    <mergeCell ref="H30:H33"/>
    <mergeCell ref="I30:I33"/>
    <mergeCell ref="K30:K33"/>
    <mergeCell ref="M30:M33"/>
    <mergeCell ref="N30:N33"/>
    <mergeCell ref="AI23:AI25"/>
    <mergeCell ref="AJ23:AJ25"/>
    <mergeCell ref="M11:M14"/>
    <mergeCell ref="N11:N14"/>
    <mergeCell ref="AE11:AE14"/>
    <mergeCell ref="AF11:AF14"/>
    <mergeCell ref="B15:AJ15"/>
    <mergeCell ref="B17:B20"/>
    <mergeCell ref="C17:C19"/>
    <mergeCell ref="H17:H20"/>
    <mergeCell ref="AG6:AG7"/>
    <mergeCell ref="B6:B7"/>
    <mergeCell ref="C6:H7"/>
    <mergeCell ref="I6:I7"/>
    <mergeCell ref="J6:J7"/>
    <mergeCell ref="B3:AJ3"/>
    <mergeCell ref="K6:K7"/>
    <mergeCell ref="L6:L7"/>
    <mergeCell ref="M6:M7"/>
    <mergeCell ref="N6:N7"/>
  </mergeCells>
  <printOptions/>
  <pageMargins left="0.7" right="0.7" top="0.75" bottom="0.75" header="0.3" footer="0.3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K96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11.421875" style="1" customWidth="1"/>
    <col min="2" max="3" width="11.421875" style="24" customWidth="1"/>
    <col min="4" max="7" width="11.421875" style="1" customWidth="1"/>
    <col min="8" max="10" width="11.421875" style="25" customWidth="1"/>
    <col min="11" max="32" width="11.421875" style="1" customWidth="1"/>
    <col min="33" max="33" width="11.421875" style="26" customWidth="1"/>
    <col min="34" max="16384" width="11.421875" style="1" customWidth="1"/>
  </cols>
  <sheetData>
    <row r="1" spans="2:36" ht="15">
      <c r="B1" s="394" t="s">
        <v>691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6"/>
    </row>
    <row r="2" spans="2:36" ht="15.75" thickBot="1">
      <c r="B2" s="397" t="s">
        <v>692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9"/>
    </row>
    <row r="3" spans="2:36" ht="15">
      <c r="B3" s="400" t="s">
        <v>693</v>
      </c>
      <c r="C3" s="401"/>
      <c r="D3" s="401"/>
      <c r="E3" s="401"/>
      <c r="F3" s="401"/>
      <c r="G3" s="401"/>
      <c r="H3" s="402"/>
      <c r="I3" s="403" t="s">
        <v>651</v>
      </c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5"/>
      <c r="U3" s="403" t="s">
        <v>694</v>
      </c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7"/>
    </row>
    <row r="4" spans="2:36" ht="35.25" customHeight="1" thickBot="1">
      <c r="B4" s="383" t="s">
        <v>695</v>
      </c>
      <c r="C4" s="384"/>
      <c r="D4" s="385"/>
      <c r="E4" s="129"/>
      <c r="F4" s="386" t="s">
        <v>652</v>
      </c>
      <c r="G4" s="386"/>
      <c r="H4" s="386"/>
      <c r="I4" s="386"/>
      <c r="J4" s="386"/>
      <c r="K4" s="386"/>
      <c r="L4" s="386"/>
      <c r="M4" s="386"/>
      <c r="N4" s="387"/>
      <c r="O4" s="388" t="s">
        <v>0</v>
      </c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90"/>
      <c r="AG4" s="391" t="s">
        <v>1</v>
      </c>
      <c r="AH4" s="392"/>
      <c r="AI4" s="392"/>
      <c r="AJ4" s="393"/>
    </row>
    <row r="5" spans="2:36" ht="15">
      <c r="B5" s="512" t="s">
        <v>696</v>
      </c>
      <c r="C5" s="410" t="s">
        <v>2</v>
      </c>
      <c r="D5" s="411"/>
      <c r="E5" s="411"/>
      <c r="F5" s="411"/>
      <c r="G5" s="411"/>
      <c r="H5" s="411"/>
      <c r="I5" s="414" t="s">
        <v>3</v>
      </c>
      <c r="J5" s="416" t="s">
        <v>16</v>
      </c>
      <c r="K5" s="416" t="s">
        <v>4</v>
      </c>
      <c r="L5" s="418" t="s">
        <v>110</v>
      </c>
      <c r="M5" s="424" t="s">
        <v>18</v>
      </c>
      <c r="N5" s="426" t="s">
        <v>19</v>
      </c>
      <c r="O5" s="428" t="s">
        <v>30</v>
      </c>
      <c r="P5" s="429"/>
      <c r="Q5" s="420" t="s">
        <v>31</v>
      </c>
      <c r="R5" s="429"/>
      <c r="S5" s="420" t="s">
        <v>32</v>
      </c>
      <c r="T5" s="429"/>
      <c r="U5" s="420" t="s">
        <v>7</v>
      </c>
      <c r="V5" s="429"/>
      <c r="W5" s="420" t="s">
        <v>6</v>
      </c>
      <c r="X5" s="429"/>
      <c r="Y5" s="420" t="s">
        <v>33</v>
      </c>
      <c r="Z5" s="429"/>
      <c r="AA5" s="420" t="s">
        <v>5</v>
      </c>
      <c r="AB5" s="429"/>
      <c r="AC5" s="420" t="s">
        <v>8</v>
      </c>
      <c r="AD5" s="429"/>
      <c r="AE5" s="420" t="s">
        <v>9</v>
      </c>
      <c r="AF5" s="421"/>
      <c r="AG5" s="422" t="s">
        <v>10</v>
      </c>
      <c r="AH5" s="430" t="s">
        <v>11</v>
      </c>
      <c r="AI5" s="432" t="s">
        <v>12</v>
      </c>
      <c r="AJ5" s="434" t="s">
        <v>20</v>
      </c>
    </row>
    <row r="6" spans="2:36" ht="70.5" customHeight="1" thickBot="1">
      <c r="B6" s="513"/>
      <c r="C6" s="412"/>
      <c r="D6" s="413"/>
      <c r="E6" s="413"/>
      <c r="F6" s="413"/>
      <c r="G6" s="413"/>
      <c r="H6" s="413"/>
      <c r="I6" s="415"/>
      <c r="J6" s="417" t="s">
        <v>16</v>
      </c>
      <c r="K6" s="417"/>
      <c r="L6" s="419"/>
      <c r="M6" s="425"/>
      <c r="N6" s="427"/>
      <c r="O6" s="5" t="s">
        <v>21</v>
      </c>
      <c r="P6" s="27" t="s">
        <v>22</v>
      </c>
      <c r="Q6" s="6" t="s">
        <v>21</v>
      </c>
      <c r="R6" s="27" t="s">
        <v>22</v>
      </c>
      <c r="S6" s="6" t="s">
        <v>21</v>
      </c>
      <c r="T6" s="27" t="s">
        <v>22</v>
      </c>
      <c r="U6" s="6" t="s">
        <v>21</v>
      </c>
      <c r="V6" s="27" t="s">
        <v>22</v>
      </c>
      <c r="W6" s="6" t="s">
        <v>21</v>
      </c>
      <c r="X6" s="27" t="s">
        <v>22</v>
      </c>
      <c r="Y6" s="6" t="s">
        <v>21</v>
      </c>
      <c r="Z6" s="27" t="s">
        <v>22</v>
      </c>
      <c r="AA6" s="6" t="s">
        <v>21</v>
      </c>
      <c r="AB6" s="27" t="s">
        <v>23</v>
      </c>
      <c r="AC6" s="6" t="s">
        <v>21</v>
      </c>
      <c r="AD6" s="27" t="s">
        <v>23</v>
      </c>
      <c r="AE6" s="6" t="s">
        <v>21</v>
      </c>
      <c r="AF6" s="28" t="s">
        <v>23</v>
      </c>
      <c r="AG6" s="423"/>
      <c r="AH6" s="431"/>
      <c r="AI6" s="433"/>
      <c r="AJ6" s="435"/>
    </row>
    <row r="7" spans="2:36" ht="45.75" thickBot="1">
      <c r="B7" s="140" t="s">
        <v>697</v>
      </c>
      <c r="C7" s="436" t="s">
        <v>698</v>
      </c>
      <c r="D7" s="437"/>
      <c r="E7" s="437"/>
      <c r="F7" s="437"/>
      <c r="G7" s="437"/>
      <c r="H7" s="437"/>
      <c r="I7" s="29" t="s">
        <v>699</v>
      </c>
      <c r="J7" s="7"/>
      <c r="K7" s="8"/>
      <c r="L7" s="8"/>
      <c r="M7" s="9"/>
      <c r="N7" s="30"/>
      <c r="O7" s="141">
        <f aca="true" t="shared" si="0" ref="O7:AD7">O9+O15+O21</f>
        <v>0</v>
      </c>
      <c r="P7" s="10">
        <f t="shared" si="0"/>
        <v>0</v>
      </c>
      <c r="Q7" s="10">
        <f t="shared" si="0"/>
        <v>23316200</v>
      </c>
      <c r="R7" s="10">
        <f t="shared" si="0"/>
        <v>25049600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10">
        <f t="shared" si="0"/>
        <v>0</v>
      </c>
      <c r="X7" s="10">
        <f t="shared" si="0"/>
        <v>0</v>
      </c>
      <c r="Y7" s="10">
        <f t="shared" si="0"/>
        <v>0</v>
      </c>
      <c r="Z7" s="10">
        <f t="shared" si="0"/>
        <v>0</v>
      </c>
      <c r="AA7" s="10">
        <f t="shared" si="0"/>
        <v>0</v>
      </c>
      <c r="AB7" s="10">
        <f t="shared" si="0"/>
        <v>0</v>
      </c>
      <c r="AC7" s="10">
        <f t="shared" si="0"/>
        <v>0</v>
      </c>
      <c r="AD7" s="10">
        <f t="shared" si="0"/>
        <v>0</v>
      </c>
      <c r="AE7" s="10">
        <f>+AE9+AE15+AE21</f>
        <v>30116200</v>
      </c>
      <c r="AF7" s="11">
        <f>AF9+AF15+AF21</f>
        <v>25049600</v>
      </c>
      <c r="AG7" s="12">
        <f>AG9+AG15+AG21</f>
        <v>0.508</v>
      </c>
      <c r="AH7" s="13"/>
      <c r="AI7" s="13"/>
      <c r="AJ7" s="14"/>
    </row>
    <row r="8" spans="2:36" ht="15.75" thickBot="1">
      <c r="B8" s="563"/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64"/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5"/>
    </row>
    <row r="9" spans="2:36" ht="34.5" thickBot="1">
      <c r="B9" s="15" t="s">
        <v>13</v>
      </c>
      <c r="C9" s="16" t="s">
        <v>28</v>
      </c>
      <c r="D9" s="16" t="s">
        <v>14</v>
      </c>
      <c r="E9" s="16" t="s">
        <v>24</v>
      </c>
      <c r="F9" s="142" t="s">
        <v>25</v>
      </c>
      <c r="G9" s="142" t="s">
        <v>26</v>
      </c>
      <c r="H9" s="31" t="s">
        <v>15</v>
      </c>
      <c r="I9" s="143" t="s">
        <v>29</v>
      </c>
      <c r="J9" s="144"/>
      <c r="K9" s="144"/>
      <c r="L9" s="144"/>
      <c r="M9" s="144"/>
      <c r="N9" s="145"/>
      <c r="O9" s="193">
        <f>SUM(O10:O13)</f>
        <v>0</v>
      </c>
      <c r="P9" s="147">
        <f>SUM(P10:P13)</f>
        <v>0</v>
      </c>
      <c r="Q9" s="148">
        <f>SUM(Q10:Q13)</f>
        <v>2266600</v>
      </c>
      <c r="R9" s="147">
        <f>SUM(R10:R13)</f>
        <v>0</v>
      </c>
      <c r="S9" s="148"/>
      <c r="T9" s="147"/>
      <c r="U9" s="148"/>
      <c r="V9" s="147"/>
      <c r="W9" s="148"/>
      <c r="X9" s="147"/>
      <c r="Y9" s="148"/>
      <c r="Z9" s="147"/>
      <c r="AA9" s="148"/>
      <c r="AB9" s="147"/>
      <c r="AC9" s="148"/>
      <c r="AD9" s="147"/>
      <c r="AE9" s="149">
        <f>O9+Q9</f>
        <v>2266600</v>
      </c>
      <c r="AF9" s="147">
        <f>AF10</f>
        <v>0</v>
      </c>
      <c r="AG9" s="17">
        <f>SUM(AG10:AG13)</f>
        <v>0</v>
      </c>
      <c r="AH9" s="18"/>
      <c r="AI9" s="18"/>
      <c r="AJ9" s="19"/>
    </row>
    <row r="10" spans="2:36" ht="49.5">
      <c r="B10" s="522" t="s">
        <v>700</v>
      </c>
      <c r="C10" s="566" t="s">
        <v>701</v>
      </c>
      <c r="D10" s="151" t="s">
        <v>702</v>
      </c>
      <c r="E10" s="580" t="s">
        <v>703</v>
      </c>
      <c r="F10" s="224">
        <v>1</v>
      </c>
      <c r="G10" s="20"/>
      <c r="H10" s="525" t="s">
        <v>704</v>
      </c>
      <c r="I10" s="446" t="s">
        <v>705</v>
      </c>
      <c r="J10" s="583">
        <v>1451</v>
      </c>
      <c r="K10" s="529">
        <v>4</v>
      </c>
      <c r="L10" s="584">
        <v>1</v>
      </c>
      <c r="M10" s="517">
        <v>0</v>
      </c>
      <c r="N10" s="519">
        <v>0</v>
      </c>
      <c r="O10" s="585"/>
      <c r="P10" s="71"/>
      <c r="Q10" s="157">
        <v>2266600</v>
      </c>
      <c r="R10" s="159">
        <v>0</v>
      </c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37"/>
      <c r="AD10" s="37"/>
      <c r="AE10" s="460" t="s">
        <v>706</v>
      </c>
      <c r="AF10" s="460">
        <v>0</v>
      </c>
      <c r="AG10" s="588">
        <v>0</v>
      </c>
      <c r="AH10" s="461"/>
      <c r="AI10" s="461"/>
      <c r="AJ10" s="543"/>
    </row>
    <row r="11" spans="2:36" ht="15">
      <c r="B11" s="523"/>
      <c r="C11" s="475"/>
      <c r="D11" s="161"/>
      <c r="E11" s="581"/>
      <c r="F11" s="45"/>
      <c r="G11" s="20"/>
      <c r="H11" s="526"/>
      <c r="I11" s="446"/>
      <c r="J11" s="446"/>
      <c r="K11" s="529"/>
      <c r="L11" s="517"/>
      <c r="M11" s="517"/>
      <c r="N11" s="519"/>
      <c r="O11" s="586"/>
      <c r="P11" s="71"/>
      <c r="Q11" s="73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460"/>
      <c r="AF11" s="460"/>
      <c r="AG11" s="589"/>
      <c r="AH11" s="461"/>
      <c r="AI11" s="461"/>
      <c r="AJ11" s="543"/>
    </row>
    <row r="12" spans="2:36" ht="15">
      <c r="B12" s="523"/>
      <c r="C12" s="475"/>
      <c r="D12" s="161"/>
      <c r="E12" s="581"/>
      <c r="F12" s="167"/>
      <c r="G12" s="20"/>
      <c r="H12" s="526"/>
      <c r="I12" s="446"/>
      <c r="J12" s="446"/>
      <c r="K12" s="529"/>
      <c r="L12" s="517"/>
      <c r="M12" s="517"/>
      <c r="N12" s="519"/>
      <c r="O12" s="586"/>
      <c r="P12" s="71"/>
      <c r="Q12" s="72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460"/>
      <c r="AF12" s="460"/>
      <c r="AG12" s="589"/>
      <c r="AH12" s="461"/>
      <c r="AI12" s="461"/>
      <c r="AJ12" s="543"/>
    </row>
    <row r="13" spans="2:36" ht="15.75" thickBot="1">
      <c r="B13" s="524"/>
      <c r="C13" s="567"/>
      <c r="D13" s="170"/>
      <c r="E13" s="582"/>
      <c r="F13" s="171"/>
      <c r="G13" s="202"/>
      <c r="H13" s="527"/>
      <c r="I13" s="528"/>
      <c r="J13" s="528"/>
      <c r="K13" s="530"/>
      <c r="L13" s="518"/>
      <c r="M13" s="518"/>
      <c r="N13" s="520"/>
      <c r="O13" s="587"/>
      <c r="P13" s="180"/>
      <c r="Q13" s="181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521"/>
      <c r="AF13" s="521"/>
      <c r="AG13" s="590"/>
      <c r="AH13" s="535"/>
      <c r="AI13" s="535"/>
      <c r="AJ13" s="544"/>
    </row>
    <row r="14" spans="2:36" ht="15.75" thickBot="1">
      <c r="B14" s="536"/>
      <c r="C14" s="537"/>
      <c r="D14" s="537"/>
      <c r="E14" s="537"/>
      <c r="F14" s="537"/>
      <c r="G14" s="537"/>
      <c r="H14" s="537"/>
      <c r="I14" s="537"/>
      <c r="J14" s="537"/>
      <c r="K14" s="537"/>
      <c r="L14" s="537"/>
      <c r="M14" s="537"/>
      <c r="N14" s="537"/>
      <c r="O14" s="537"/>
      <c r="P14" s="537"/>
      <c r="Q14" s="537"/>
      <c r="R14" s="537"/>
      <c r="S14" s="537"/>
      <c r="T14" s="537"/>
      <c r="U14" s="537"/>
      <c r="V14" s="537"/>
      <c r="W14" s="537"/>
      <c r="X14" s="537"/>
      <c r="Y14" s="537"/>
      <c r="Z14" s="537"/>
      <c r="AA14" s="537"/>
      <c r="AB14" s="537"/>
      <c r="AC14" s="537"/>
      <c r="AD14" s="537"/>
      <c r="AE14" s="537"/>
      <c r="AF14" s="537"/>
      <c r="AG14" s="537"/>
      <c r="AH14" s="537"/>
      <c r="AI14" s="537"/>
      <c r="AJ14" s="538"/>
    </row>
    <row r="15" spans="2:36" ht="34.5" thickBot="1">
      <c r="B15" s="15" t="s">
        <v>13</v>
      </c>
      <c r="C15" s="16" t="s">
        <v>28</v>
      </c>
      <c r="D15" s="16" t="s">
        <v>14</v>
      </c>
      <c r="E15" s="16" t="s">
        <v>27</v>
      </c>
      <c r="F15" s="142" t="s">
        <v>25</v>
      </c>
      <c r="G15" s="142" t="s">
        <v>26</v>
      </c>
      <c r="H15" s="31" t="s">
        <v>629</v>
      </c>
      <c r="I15" s="143" t="s">
        <v>29</v>
      </c>
      <c r="J15" s="190"/>
      <c r="K15" s="191"/>
      <c r="L15" s="191"/>
      <c r="M15" s="21"/>
      <c r="N15" s="192"/>
      <c r="O15" s="193">
        <f>SUM(O16:O19)</f>
        <v>0</v>
      </c>
      <c r="P15" s="147">
        <f>SUM(P16:P19)</f>
        <v>0</v>
      </c>
      <c r="Q15" s="148">
        <f>SUM(Q16:Q19)</f>
        <v>21049600</v>
      </c>
      <c r="R15" s="147">
        <f>SUM(R16:R19)</f>
        <v>21049600</v>
      </c>
      <c r="S15" s="148"/>
      <c r="T15" s="147"/>
      <c r="U15" s="148"/>
      <c r="V15" s="147"/>
      <c r="W15" s="148"/>
      <c r="X15" s="147"/>
      <c r="Y15" s="148"/>
      <c r="Z15" s="147"/>
      <c r="AA15" s="148"/>
      <c r="AB15" s="147"/>
      <c r="AC15" s="148"/>
      <c r="AD15" s="147"/>
      <c r="AE15" s="148">
        <f>AE16</f>
        <v>21049600</v>
      </c>
      <c r="AF15" s="147">
        <f>AF16</f>
        <v>21049600</v>
      </c>
      <c r="AG15" s="17">
        <f>SUM(AG16:AG19)</f>
        <v>0.008</v>
      </c>
      <c r="AH15" s="18"/>
      <c r="AI15" s="18"/>
      <c r="AJ15" s="19"/>
    </row>
    <row r="16" spans="2:36" ht="16.5">
      <c r="B16" s="554" t="s">
        <v>707</v>
      </c>
      <c r="C16" s="474" t="s">
        <v>708</v>
      </c>
      <c r="D16" s="97" t="s">
        <v>709</v>
      </c>
      <c r="E16" s="591" t="s">
        <v>703</v>
      </c>
      <c r="F16" s="592">
        <v>1</v>
      </c>
      <c r="G16" s="595">
        <v>0</v>
      </c>
      <c r="H16" s="556" t="s">
        <v>710</v>
      </c>
      <c r="I16" s="558" t="s">
        <v>711</v>
      </c>
      <c r="J16" s="445">
        <v>1451</v>
      </c>
      <c r="K16" s="560">
        <v>4</v>
      </c>
      <c r="L16" s="598">
        <v>1</v>
      </c>
      <c r="M16" s="541">
        <v>1</v>
      </c>
      <c r="N16" s="539">
        <v>0</v>
      </c>
      <c r="O16" s="195"/>
      <c r="P16" s="35"/>
      <c r="Q16" s="35">
        <v>21049600</v>
      </c>
      <c r="R16" s="35">
        <v>21049600</v>
      </c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460">
        <v>21049600</v>
      </c>
      <c r="AF16" s="460">
        <v>21049600</v>
      </c>
      <c r="AG16" s="245">
        <v>0.008</v>
      </c>
      <c r="AH16" s="461"/>
      <c r="AI16" s="463"/>
      <c r="AJ16" s="515"/>
    </row>
    <row r="17" spans="2:36" ht="15">
      <c r="B17" s="554"/>
      <c r="C17" s="475"/>
      <c r="D17" s="97"/>
      <c r="E17" s="581"/>
      <c r="F17" s="593"/>
      <c r="G17" s="596"/>
      <c r="H17" s="556"/>
      <c r="I17" s="558"/>
      <c r="J17" s="446"/>
      <c r="K17" s="549"/>
      <c r="L17" s="579"/>
      <c r="M17" s="541"/>
      <c r="N17" s="539"/>
      <c r="O17" s="19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460"/>
      <c r="AF17" s="460"/>
      <c r="AG17" s="75"/>
      <c r="AH17" s="461"/>
      <c r="AI17" s="463"/>
      <c r="AJ17" s="515"/>
    </row>
    <row r="18" spans="2:36" ht="15">
      <c r="B18" s="554"/>
      <c r="C18" s="475"/>
      <c r="D18" s="97"/>
      <c r="E18" s="581"/>
      <c r="F18" s="593"/>
      <c r="G18" s="596"/>
      <c r="H18" s="556"/>
      <c r="I18" s="558"/>
      <c r="J18" s="446"/>
      <c r="K18" s="549"/>
      <c r="L18" s="579"/>
      <c r="M18" s="541"/>
      <c r="N18" s="539"/>
      <c r="O18" s="19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460"/>
      <c r="AF18" s="460"/>
      <c r="AG18" s="197"/>
      <c r="AH18" s="461"/>
      <c r="AI18" s="463"/>
      <c r="AJ18" s="515"/>
    </row>
    <row r="19" spans="2:37" ht="15.75" thickBot="1">
      <c r="B19" s="555"/>
      <c r="C19" s="567"/>
      <c r="D19" s="200"/>
      <c r="E19" s="582"/>
      <c r="F19" s="594"/>
      <c r="G19" s="597"/>
      <c r="H19" s="557"/>
      <c r="I19" s="559"/>
      <c r="J19" s="528"/>
      <c r="K19" s="550"/>
      <c r="L19" s="599"/>
      <c r="M19" s="542"/>
      <c r="N19" s="540"/>
      <c r="O19" s="205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521"/>
      <c r="AF19" s="521"/>
      <c r="AG19" s="206"/>
      <c r="AH19" s="535"/>
      <c r="AI19" s="514"/>
      <c r="AJ19" s="516"/>
      <c r="AK19" s="23"/>
    </row>
    <row r="20" spans="2:37" ht="15.75" thickBot="1">
      <c r="B20" s="536"/>
      <c r="C20" s="537"/>
      <c r="D20" s="537"/>
      <c r="E20" s="537"/>
      <c r="F20" s="537"/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  <c r="U20" s="537"/>
      <c r="V20" s="537"/>
      <c r="W20" s="537"/>
      <c r="X20" s="537"/>
      <c r="Y20" s="537"/>
      <c r="Z20" s="537"/>
      <c r="AA20" s="537"/>
      <c r="AB20" s="537"/>
      <c r="AC20" s="537"/>
      <c r="AD20" s="537"/>
      <c r="AE20" s="537"/>
      <c r="AF20" s="537"/>
      <c r="AG20" s="537"/>
      <c r="AH20" s="537"/>
      <c r="AI20" s="537"/>
      <c r="AJ20" s="538"/>
      <c r="AK20" s="23"/>
    </row>
    <row r="21" spans="2:37" ht="34.5" thickBot="1">
      <c r="B21" s="15" t="s">
        <v>13</v>
      </c>
      <c r="C21" s="16" t="s">
        <v>28</v>
      </c>
      <c r="D21" s="16" t="s">
        <v>14</v>
      </c>
      <c r="E21" s="16" t="s">
        <v>27</v>
      </c>
      <c r="F21" s="142" t="s">
        <v>25</v>
      </c>
      <c r="G21" s="142" t="s">
        <v>26</v>
      </c>
      <c r="H21" s="31" t="s">
        <v>634</v>
      </c>
      <c r="I21" s="143" t="s">
        <v>29</v>
      </c>
      <c r="J21" s="190"/>
      <c r="K21" s="207"/>
      <c r="L21" s="191"/>
      <c r="M21" s="21"/>
      <c r="N21" s="192"/>
      <c r="O21" s="193">
        <f>SUM(O22:O24)</f>
        <v>0</v>
      </c>
      <c r="P21" s="147">
        <f>SUM(P22:P24)</f>
        <v>0</v>
      </c>
      <c r="Q21" s="148">
        <f>SUM(Q22:Q24)</f>
        <v>0</v>
      </c>
      <c r="R21" s="147">
        <f>SUM(R22:R24)</f>
        <v>4000000</v>
      </c>
      <c r="S21" s="148"/>
      <c r="T21" s="147"/>
      <c r="U21" s="148"/>
      <c r="V21" s="147"/>
      <c r="W21" s="148"/>
      <c r="X21" s="147"/>
      <c r="Y21" s="148"/>
      <c r="Z21" s="147"/>
      <c r="AA21" s="148"/>
      <c r="AB21" s="147"/>
      <c r="AC21" s="148"/>
      <c r="AD21" s="147"/>
      <c r="AE21" s="209">
        <f>AE22</f>
        <v>6800000</v>
      </c>
      <c r="AF21" s="147">
        <f>AF22</f>
        <v>4000000</v>
      </c>
      <c r="AG21" s="17">
        <f>SUM(AG22:AG24)</f>
        <v>0.5</v>
      </c>
      <c r="AH21" s="18"/>
      <c r="AI21" s="18"/>
      <c r="AJ21" s="19"/>
      <c r="AK21" s="23"/>
    </row>
    <row r="22" spans="2:37" ht="33.75" thickBot="1">
      <c r="B22" s="522" t="s">
        <v>700</v>
      </c>
      <c r="C22" s="246" t="s">
        <v>701</v>
      </c>
      <c r="D22" s="151" t="s">
        <v>712</v>
      </c>
      <c r="E22" s="151" t="s">
        <v>703</v>
      </c>
      <c r="F22" s="211"/>
      <c r="G22" s="225">
        <v>1</v>
      </c>
      <c r="H22" s="531" t="s">
        <v>713</v>
      </c>
      <c r="I22" s="532" t="s">
        <v>714</v>
      </c>
      <c r="J22" s="212">
        <v>1451</v>
      </c>
      <c r="K22" s="551">
        <v>4</v>
      </c>
      <c r="L22" s="213">
        <v>1</v>
      </c>
      <c r="M22" s="551">
        <v>0</v>
      </c>
      <c r="N22" s="545">
        <v>1</v>
      </c>
      <c r="O22" s="214"/>
      <c r="P22" s="158"/>
      <c r="Q22" s="215" t="s">
        <v>715</v>
      </c>
      <c r="R22" s="158">
        <v>4000000</v>
      </c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35"/>
      <c r="AD22" s="35"/>
      <c r="AE22" s="460">
        <v>6800000</v>
      </c>
      <c r="AF22" s="460">
        <v>4000000</v>
      </c>
      <c r="AG22" s="247">
        <v>0.5</v>
      </c>
      <c r="AH22" s="463"/>
      <c r="AI22" s="463"/>
      <c r="AJ22" s="515"/>
      <c r="AK22" s="23"/>
    </row>
    <row r="23" spans="2:37" ht="15">
      <c r="B23" s="523"/>
      <c r="D23" s="151"/>
      <c r="E23" s="161"/>
      <c r="F23" s="217"/>
      <c r="G23" s="20"/>
      <c r="H23" s="526"/>
      <c r="I23" s="533"/>
      <c r="J23" s="131"/>
      <c r="K23" s="552"/>
      <c r="L23" s="74"/>
      <c r="M23" s="552"/>
      <c r="N23" s="547"/>
      <c r="O23" s="218"/>
      <c r="P23" s="133"/>
      <c r="Q23" s="219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35"/>
      <c r="AD23" s="35"/>
      <c r="AE23" s="549"/>
      <c r="AF23" s="549"/>
      <c r="AG23" s="75"/>
      <c r="AH23" s="463"/>
      <c r="AI23" s="463"/>
      <c r="AJ23" s="515"/>
      <c r="AK23" s="23"/>
    </row>
    <row r="24" spans="2:36" ht="15.75" thickBot="1">
      <c r="B24" s="524"/>
      <c r="C24" s="220"/>
      <c r="D24" s="170"/>
      <c r="E24" s="170"/>
      <c r="F24" s="221"/>
      <c r="G24" s="202"/>
      <c r="H24" s="527"/>
      <c r="I24" s="534"/>
      <c r="J24" s="174"/>
      <c r="K24" s="553"/>
      <c r="L24" s="204"/>
      <c r="M24" s="553"/>
      <c r="N24" s="548"/>
      <c r="O24" s="205"/>
      <c r="P24" s="183"/>
      <c r="Q24" s="180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550"/>
      <c r="AF24" s="550"/>
      <c r="AG24" s="222"/>
      <c r="AH24" s="514"/>
      <c r="AI24" s="514"/>
      <c r="AJ24" s="516"/>
    </row>
    <row r="25" spans="2:36" ht="34.5" thickBot="1">
      <c r="B25" s="15" t="s">
        <v>13</v>
      </c>
      <c r="C25" s="16" t="s">
        <v>28</v>
      </c>
      <c r="D25" s="16" t="s">
        <v>14</v>
      </c>
      <c r="E25" s="16" t="s">
        <v>24</v>
      </c>
      <c r="F25" s="142" t="s">
        <v>25</v>
      </c>
      <c r="G25" s="142" t="s">
        <v>26</v>
      </c>
      <c r="H25" s="31" t="s">
        <v>638</v>
      </c>
      <c r="I25" s="143" t="s">
        <v>29</v>
      </c>
      <c r="J25" s="144"/>
      <c r="K25" s="144"/>
      <c r="L25" s="144"/>
      <c r="M25" s="144"/>
      <c r="N25" s="145"/>
      <c r="O25" s="193">
        <f>SUM(O26:O29)</f>
        <v>0</v>
      </c>
      <c r="P25" s="147">
        <f>SUM(P26:P29)</f>
        <v>0</v>
      </c>
      <c r="Q25" s="148">
        <f>SUM(Q26:Q29)</f>
        <v>5100000</v>
      </c>
      <c r="R25" s="147">
        <f>SUM(R26:R29)</f>
        <v>0</v>
      </c>
      <c r="S25" s="148"/>
      <c r="T25" s="147"/>
      <c r="U25" s="148"/>
      <c r="V25" s="147"/>
      <c r="W25" s="148"/>
      <c r="X25" s="147"/>
      <c r="Y25" s="148"/>
      <c r="Z25" s="147"/>
      <c r="AA25" s="148"/>
      <c r="AB25" s="147"/>
      <c r="AC25" s="148"/>
      <c r="AD25" s="147"/>
      <c r="AE25" s="149">
        <f>O25+Q25</f>
        <v>5100000</v>
      </c>
      <c r="AF25" s="147">
        <f>AF26</f>
        <v>0</v>
      </c>
      <c r="AG25" s="17">
        <f>SUM(AG26:AG29)</f>
        <v>0</v>
      </c>
      <c r="AH25" s="18"/>
      <c r="AI25" s="18"/>
      <c r="AJ25" s="19"/>
    </row>
    <row r="26" spans="2:36" ht="33">
      <c r="B26" s="522" t="s">
        <v>700</v>
      </c>
      <c r="C26" s="246" t="s">
        <v>701</v>
      </c>
      <c r="D26" s="161" t="s">
        <v>716</v>
      </c>
      <c r="E26" s="151" t="s">
        <v>703</v>
      </c>
      <c r="F26" s="224">
        <v>1</v>
      </c>
      <c r="G26" s="20"/>
      <c r="H26" s="525" t="s">
        <v>717</v>
      </c>
      <c r="I26" s="446" t="s">
        <v>714</v>
      </c>
      <c r="J26" s="131"/>
      <c r="K26" s="529">
        <v>4</v>
      </c>
      <c r="L26" s="154"/>
      <c r="M26" s="517">
        <v>0</v>
      </c>
      <c r="N26" s="519">
        <v>0</v>
      </c>
      <c r="O26" s="168"/>
      <c r="P26" s="71"/>
      <c r="Q26" s="157">
        <v>5100000</v>
      </c>
      <c r="R26" s="159">
        <v>0</v>
      </c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37"/>
      <c r="AD26" s="37"/>
      <c r="AE26" s="460">
        <v>5100000</v>
      </c>
      <c r="AF26" s="460">
        <v>0</v>
      </c>
      <c r="AG26" s="78">
        <v>0</v>
      </c>
      <c r="AH26" s="461"/>
      <c r="AI26" s="461"/>
      <c r="AJ26" s="543"/>
    </row>
    <row r="27" spans="2:36" ht="15">
      <c r="B27" s="523"/>
      <c r="C27" s="216"/>
      <c r="E27" s="161"/>
      <c r="F27" s="45"/>
      <c r="G27" s="20"/>
      <c r="H27" s="526"/>
      <c r="I27" s="446"/>
      <c r="J27" s="131">
        <v>1451</v>
      </c>
      <c r="K27" s="529"/>
      <c r="L27" s="77">
        <v>1</v>
      </c>
      <c r="M27" s="517"/>
      <c r="N27" s="519"/>
      <c r="O27" s="166"/>
      <c r="P27" s="71"/>
      <c r="Q27" s="73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460"/>
      <c r="AF27" s="460"/>
      <c r="AG27" s="78"/>
      <c r="AH27" s="461"/>
      <c r="AI27" s="461"/>
      <c r="AJ27" s="543"/>
    </row>
    <row r="28" spans="2:36" ht="15">
      <c r="B28" s="523"/>
      <c r="D28" s="161"/>
      <c r="E28" s="161"/>
      <c r="F28" s="167"/>
      <c r="G28" s="20"/>
      <c r="H28" s="526"/>
      <c r="I28" s="446"/>
      <c r="J28" s="131"/>
      <c r="K28" s="529"/>
      <c r="L28" s="77"/>
      <c r="M28" s="517"/>
      <c r="N28" s="519"/>
      <c r="O28" s="168"/>
      <c r="P28" s="71"/>
      <c r="Q28" s="72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460"/>
      <c r="AF28" s="460"/>
      <c r="AG28" s="169"/>
      <c r="AH28" s="461"/>
      <c r="AI28" s="461"/>
      <c r="AJ28" s="543"/>
    </row>
    <row r="29" spans="2:36" ht="15.75" thickBot="1">
      <c r="B29" s="524"/>
      <c r="C29" s="220"/>
      <c r="D29" s="170"/>
      <c r="E29" s="170"/>
      <c r="F29" s="171"/>
      <c r="G29" s="202"/>
      <c r="H29" s="527"/>
      <c r="I29" s="528"/>
      <c r="J29" s="174"/>
      <c r="K29" s="530"/>
      <c r="L29" s="176"/>
      <c r="M29" s="518"/>
      <c r="N29" s="520"/>
      <c r="O29" s="179"/>
      <c r="P29" s="180"/>
      <c r="Q29" s="181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521"/>
      <c r="AF29" s="521"/>
      <c r="AG29" s="184"/>
      <c r="AH29" s="535"/>
      <c r="AI29" s="535"/>
      <c r="AJ29" s="544"/>
    </row>
    <row r="30" spans="2:36" ht="34.5" thickBot="1">
      <c r="B30" s="15" t="s">
        <v>13</v>
      </c>
      <c r="C30" s="16" t="s">
        <v>28</v>
      </c>
      <c r="D30" s="16" t="s">
        <v>14</v>
      </c>
      <c r="E30" s="16" t="s">
        <v>24</v>
      </c>
      <c r="F30" s="142" t="s">
        <v>25</v>
      </c>
      <c r="G30" s="142" t="s">
        <v>26</v>
      </c>
      <c r="H30" s="31" t="s">
        <v>640</v>
      </c>
      <c r="I30" s="143" t="s">
        <v>29</v>
      </c>
      <c r="J30" s="144"/>
      <c r="K30" s="144"/>
      <c r="L30" s="144"/>
      <c r="M30" s="144"/>
      <c r="N30" s="145"/>
      <c r="O30" s="193">
        <f>SUM(O31:O34)</f>
        <v>0</v>
      </c>
      <c r="P30" s="147">
        <f>SUM(P31:P34)</f>
        <v>0</v>
      </c>
      <c r="Q30" s="148">
        <f>SUM(Q31:Q34)</f>
        <v>1500000</v>
      </c>
      <c r="R30" s="147">
        <f>SUM(R31:R34)</f>
        <v>0</v>
      </c>
      <c r="S30" s="148"/>
      <c r="T30" s="147"/>
      <c r="U30" s="148"/>
      <c r="V30" s="147"/>
      <c r="W30" s="148"/>
      <c r="X30" s="147"/>
      <c r="Y30" s="148"/>
      <c r="Z30" s="147"/>
      <c r="AA30" s="148"/>
      <c r="AB30" s="147"/>
      <c r="AC30" s="148"/>
      <c r="AD30" s="147"/>
      <c r="AE30" s="149">
        <f>O30+Q30</f>
        <v>1500000</v>
      </c>
      <c r="AF30" s="147">
        <f>AF31</f>
        <v>0</v>
      </c>
      <c r="AG30" s="17">
        <f>SUM(AG31:AG34)</f>
        <v>0</v>
      </c>
      <c r="AH30" s="18"/>
      <c r="AI30" s="18"/>
      <c r="AJ30" s="19"/>
    </row>
    <row r="31" spans="2:36" ht="123.75">
      <c r="B31" s="522" t="s">
        <v>700</v>
      </c>
      <c r="C31" s="246" t="s">
        <v>701</v>
      </c>
      <c r="D31" s="151" t="s">
        <v>516</v>
      </c>
      <c r="E31" s="151" t="s">
        <v>703</v>
      </c>
      <c r="F31" s="224"/>
      <c r="G31" s="20">
        <v>1</v>
      </c>
      <c r="H31" s="525" t="s">
        <v>718</v>
      </c>
      <c r="I31" s="446" t="s">
        <v>719</v>
      </c>
      <c r="J31" s="131">
        <v>1451</v>
      </c>
      <c r="K31" s="529">
        <v>4</v>
      </c>
      <c r="L31" s="154">
        <v>1</v>
      </c>
      <c r="M31" s="517">
        <v>0</v>
      </c>
      <c r="N31" s="519">
        <v>0</v>
      </c>
      <c r="O31" s="168"/>
      <c r="P31" s="71"/>
      <c r="Q31" s="157">
        <v>1500000</v>
      </c>
      <c r="R31" s="159">
        <v>0</v>
      </c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37"/>
      <c r="AD31" s="37"/>
      <c r="AE31" s="460">
        <v>1500000</v>
      </c>
      <c r="AF31" s="460">
        <v>0</v>
      </c>
      <c r="AG31" s="78">
        <v>0</v>
      </c>
      <c r="AH31" s="461"/>
      <c r="AI31" s="461"/>
      <c r="AJ31" s="543"/>
    </row>
    <row r="32" spans="2:36" ht="15">
      <c r="B32" s="523"/>
      <c r="C32" s="216"/>
      <c r="D32" s="161"/>
      <c r="E32" s="161"/>
      <c r="F32" s="45"/>
      <c r="G32" s="20"/>
      <c r="H32" s="526"/>
      <c r="I32" s="446"/>
      <c r="J32" s="131"/>
      <c r="K32" s="529"/>
      <c r="L32" s="77"/>
      <c r="M32" s="517"/>
      <c r="N32" s="519"/>
      <c r="O32" s="166"/>
      <c r="P32" s="71"/>
      <c r="Q32" s="73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460"/>
      <c r="AF32" s="460"/>
      <c r="AG32" s="78"/>
      <c r="AH32" s="461"/>
      <c r="AI32" s="461"/>
      <c r="AJ32" s="543"/>
    </row>
    <row r="33" spans="2:36" ht="15">
      <c r="B33" s="523"/>
      <c r="C33" s="216"/>
      <c r="D33" s="161"/>
      <c r="E33" s="161"/>
      <c r="F33" s="167"/>
      <c r="G33" s="20"/>
      <c r="H33" s="526"/>
      <c r="I33" s="446"/>
      <c r="J33" s="131"/>
      <c r="K33" s="529"/>
      <c r="L33" s="77"/>
      <c r="M33" s="517"/>
      <c r="N33" s="519"/>
      <c r="O33" s="168"/>
      <c r="P33" s="71"/>
      <c r="Q33" s="72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460"/>
      <c r="AF33" s="460"/>
      <c r="AG33" s="169"/>
      <c r="AH33" s="461"/>
      <c r="AI33" s="461"/>
      <c r="AJ33" s="543"/>
    </row>
    <row r="34" spans="2:36" ht="15.75" thickBot="1">
      <c r="B34" s="524"/>
      <c r="C34" s="220"/>
      <c r="D34" s="170"/>
      <c r="E34" s="170"/>
      <c r="F34" s="171"/>
      <c r="G34" s="202"/>
      <c r="H34" s="527"/>
      <c r="I34" s="528"/>
      <c r="J34" s="174"/>
      <c r="K34" s="530"/>
      <c r="L34" s="176"/>
      <c r="M34" s="518"/>
      <c r="N34" s="520"/>
      <c r="O34" s="179"/>
      <c r="P34" s="180"/>
      <c r="Q34" s="181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521"/>
      <c r="AF34" s="521"/>
      <c r="AG34" s="184"/>
      <c r="AH34" s="535"/>
      <c r="AI34" s="535"/>
      <c r="AJ34" s="544"/>
    </row>
    <row r="35" ht="15.75" thickBot="1"/>
    <row r="36" spans="2:36" ht="15">
      <c r="B36" s="394" t="s">
        <v>691</v>
      </c>
      <c r="C36" s="395"/>
      <c r="D36" s="395"/>
      <c r="E36" s="395"/>
      <c r="F36" s="395"/>
      <c r="G36" s="395"/>
      <c r="H36" s="395"/>
      <c r="I36" s="395"/>
      <c r="J36" s="395"/>
      <c r="K36" s="395"/>
      <c r="L36" s="395"/>
      <c r="M36" s="395"/>
      <c r="N36" s="395"/>
      <c r="O36" s="395"/>
      <c r="P36" s="395"/>
      <c r="Q36" s="395"/>
      <c r="R36" s="395"/>
      <c r="S36" s="395"/>
      <c r="T36" s="395"/>
      <c r="U36" s="395"/>
      <c r="V36" s="395"/>
      <c r="W36" s="395"/>
      <c r="X36" s="395"/>
      <c r="Y36" s="395"/>
      <c r="Z36" s="395"/>
      <c r="AA36" s="395"/>
      <c r="AB36" s="395"/>
      <c r="AC36" s="395"/>
      <c r="AD36" s="395"/>
      <c r="AE36" s="395"/>
      <c r="AF36" s="395"/>
      <c r="AG36" s="395"/>
      <c r="AH36" s="395"/>
      <c r="AI36" s="395"/>
      <c r="AJ36" s="396"/>
    </row>
    <row r="37" spans="2:36" ht="15.75" thickBot="1">
      <c r="B37" s="397" t="s">
        <v>692</v>
      </c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8"/>
      <c r="Y37" s="398"/>
      <c r="Z37" s="398"/>
      <c r="AA37" s="398"/>
      <c r="AB37" s="398"/>
      <c r="AC37" s="398"/>
      <c r="AD37" s="398"/>
      <c r="AE37" s="398"/>
      <c r="AF37" s="398"/>
      <c r="AG37" s="398"/>
      <c r="AH37" s="398"/>
      <c r="AI37" s="398"/>
      <c r="AJ37" s="399"/>
    </row>
    <row r="38" spans="2:36" ht="15">
      <c r="B38" s="400" t="s">
        <v>693</v>
      </c>
      <c r="C38" s="401"/>
      <c r="D38" s="401"/>
      <c r="E38" s="401"/>
      <c r="F38" s="401"/>
      <c r="G38" s="401"/>
      <c r="H38" s="402"/>
      <c r="I38" s="403" t="s">
        <v>651</v>
      </c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405"/>
      <c r="U38" s="403" t="s">
        <v>694</v>
      </c>
      <c r="V38" s="406"/>
      <c r="W38" s="406"/>
      <c r="X38" s="406"/>
      <c r="Y38" s="406"/>
      <c r="Z38" s="406"/>
      <c r="AA38" s="406"/>
      <c r="AB38" s="406"/>
      <c r="AC38" s="406"/>
      <c r="AD38" s="406"/>
      <c r="AE38" s="406"/>
      <c r="AF38" s="406"/>
      <c r="AG38" s="406"/>
      <c r="AH38" s="406"/>
      <c r="AI38" s="406"/>
      <c r="AJ38" s="407"/>
    </row>
    <row r="39" spans="2:36" ht="15.75" thickBot="1">
      <c r="B39" s="383" t="s">
        <v>695</v>
      </c>
      <c r="C39" s="384"/>
      <c r="D39" s="385"/>
      <c r="E39" s="129"/>
      <c r="F39" s="386" t="s">
        <v>652</v>
      </c>
      <c r="G39" s="386"/>
      <c r="H39" s="386"/>
      <c r="I39" s="386"/>
      <c r="J39" s="386"/>
      <c r="K39" s="386"/>
      <c r="L39" s="386"/>
      <c r="M39" s="386"/>
      <c r="N39" s="387"/>
      <c r="O39" s="388" t="s">
        <v>0</v>
      </c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89"/>
      <c r="AC39" s="389"/>
      <c r="AD39" s="389"/>
      <c r="AE39" s="389"/>
      <c r="AF39" s="390"/>
      <c r="AG39" s="391" t="s">
        <v>1</v>
      </c>
      <c r="AH39" s="392"/>
      <c r="AI39" s="392"/>
      <c r="AJ39" s="393"/>
    </row>
    <row r="40" spans="2:36" ht="15">
      <c r="B40" s="512" t="s">
        <v>696</v>
      </c>
      <c r="C40" s="410" t="s">
        <v>2</v>
      </c>
      <c r="D40" s="411"/>
      <c r="E40" s="411"/>
      <c r="F40" s="411"/>
      <c r="G40" s="411"/>
      <c r="H40" s="411"/>
      <c r="I40" s="414" t="s">
        <v>3</v>
      </c>
      <c r="J40" s="416" t="s">
        <v>16</v>
      </c>
      <c r="K40" s="416" t="s">
        <v>4</v>
      </c>
      <c r="L40" s="418" t="s">
        <v>110</v>
      </c>
      <c r="M40" s="424" t="s">
        <v>18</v>
      </c>
      <c r="N40" s="426" t="s">
        <v>19</v>
      </c>
      <c r="O40" s="428" t="s">
        <v>30</v>
      </c>
      <c r="P40" s="429"/>
      <c r="Q40" s="420" t="s">
        <v>31</v>
      </c>
      <c r="R40" s="429"/>
      <c r="S40" s="420" t="s">
        <v>32</v>
      </c>
      <c r="T40" s="429"/>
      <c r="U40" s="420" t="s">
        <v>7</v>
      </c>
      <c r="V40" s="429"/>
      <c r="W40" s="420" t="s">
        <v>6</v>
      </c>
      <c r="X40" s="429"/>
      <c r="Y40" s="420" t="s">
        <v>33</v>
      </c>
      <c r="Z40" s="429"/>
      <c r="AA40" s="420" t="s">
        <v>5</v>
      </c>
      <c r="AB40" s="429"/>
      <c r="AC40" s="420" t="s">
        <v>8</v>
      </c>
      <c r="AD40" s="429"/>
      <c r="AE40" s="420" t="s">
        <v>9</v>
      </c>
      <c r="AF40" s="421"/>
      <c r="AG40" s="422" t="s">
        <v>10</v>
      </c>
      <c r="AH40" s="430" t="s">
        <v>11</v>
      </c>
      <c r="AI40" s="432" t="s">
        <v>12</v>
      </c>
      <c r="AJ40" s="434" t="s">
        <v>20</v>
      </c>
    </row>
    <row r="41" spans="2:36" ht="15.75" thickBot="1">
      <c r="B41" s="513"/>
      <c r="C41" s="412"/>
      <c r="D41" s="413"/>
      <c r="E41" s="413"/>
      <c r="F41" s="413"/>
      <c r="G41" s="413"/>
      <c r="H41" s="413"/>
      <c r="I41" s="415"/>
      <c r="J41" s="417" t="s">
        <v>16</v>
      </c>
      <c r="K41" s="417"/>
      <c r="L41" s="419"/>
      <c r="M41" s="425"/>
      <c r="N41" s="427"/>
      <c r="O41" s="5" t="s">
        <v>21</v>
      </c>
      <c r="P41" s="27" t="s">
        <v>22</v>
      </c>
      <c r="Q41" s="6" t="s">
        <v>21</v>
      </c>
      <c r="R41" s="27" t="s">
        <v>22</v>
      </c>
      <c r="S41" s="6" t="s">
        <v>21</v>
      </c>
      <c r="T41" s="27" t="s">
        <v>22</v>
      </c>
      <c r="U41" s="6" t="s">
        <v>21</v>
      </c>
      <c r="V41" s="27" t="s">
        <v>22</v>
      </c>
      <c r="W41" s="6" t="s">
        <v>21</v>
      </c>
      <c r="X41" s="27" t="s">
        <v>22</v>
      </c>
      <c r="Y41" s="6" t="s">
        <v>21</v>
      </c>
      <c r="Z41" s="27" t="s">
        <v>22</v>
      </c>
      <c r="AA41" s="6" t="s">
        <v>21</v>
      </c>
      <c r="AB41" s="27" t="s">
        <v>23</v>
      </c>
      <c r="AC41" s="6" t="s">
        <v>21</v>
      </c>
      <c r="AD41" s="27" t="s">
        <v>23</v>
      </c>
      <c r="AE41" s="6" t="s">
        <v>21</v>
      </c>
      <c r="AF41" s="28" t="s">
        <v>23</v>
      </c>
      <c r="AG41" s="423"/>
      <c r="AH41" s="431"/>
      <c r="AI41" s="433"/>
      <c r="AJ41" s="435"/>
    </row>
    <row r="42" spans="2:36" ht="45.75" thickBot="1">
      <c r="B42" s="140" t="s">
        <v>697</v>
      </c>
      <c r="C42" s="436" t="s">
        <v>720</v>
      </c>
      <c r="D42" s="437"/>
      <c r="E42" s="437"/>
      <c r="F42" s="437"/>
      <c r="G42" s="437"/>
      <c r="H42" s="437"/>
      <c r="I42" s="29" t="s">
        <v>699</v>
      </c>
      <c r="J42" s="7"/>
      <c r="K42" s="8"/>
      <c r="L42" s="8"/>
      <c r="M42" s="9"/>
      <c r="N42" s="30"/>
      <c r="O42" s="141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1">
        <v>0</v>
      </c>
      <c r="AG42" s="12">
        <v>0</v>
      </c>
      <c r="AH42" s="13"/>
      <c r="AI42" s="13"/>
      <c r="AJ42" s="14"/>
    </row>
    <row r="43" spans="2:36" ht="34.5" thickBot="1">
      <c r="B43" s="15" t="s">
        <v>13</v>
      </c>
      <c r="C43" s="16" t="s">
        <v>28</v>
      </c>
      <c r="D43" s="16" t="s">
        <v>14</v>
      </c>
      <c r="E43" s="16" t="s">
        <v>24</v>
      </c>
      <c r="F43" s="142" t="s">
        <v>25</v>
      </c>
      <c r="G43" s="142" t="s">
        <v>26</v>
      </c>
      <c r="H43" s="31" t="s">
        <v>15</v>
      </c>
      <c r="I43" s="143" t="s">
        <v>29</v>
      </c>
      <c r="J43" s="144"/>
      <c r="K43" s="144"/>
      <c r="L43" s="144"/>
      <c r="M43" s="144"/>
      <c r="N43" s="145"/>
      <c r="O43" s="193">
        <f>SUM(O44:O47)</f>
        <v>0</v>
      </c>
      <c r="P43" s="147">
        <f>SUM(P44:P47)</f>
        <v>0</v>
      </c>
      <c r="Q43" s="148">
        <f>SUM(Q44:Q47)</f>
        <v>21049600</v>
      </c>
      <c r="R43" s="147">
        <f>SUM(R44:R47)</f>
        <v>21049600</v>
      </c>
      <c r="S43" s="148"/>
      <c r="T43" s="147"/>
      <c r="U43" s="148"/>
      <c r="V43" s="147"/>
      <c r="W43" s="148"/>
      <c r="X43" s="147"/>
      <c r="Y43" s="148"/>
      <c r="Z43" s="147"/>
      <c r="AA43" s="148"/>
      <c r="AB43" s="147"/>
      <c r="AC43" s="148"/>
      <c r="AD43" s="147"/>
      <c r="AE43" s="149">
        <f>O43+Q43</f>
        <v>21049600</v>
      </c>
      <c r="AF43" s="147">
        <v>0</v>
      </c>
      <c r="AG43" s="17">
        <f>SUM(AG44:AG47)</f>
        <v>0.0017</v>
      </c>
      <c r="AH43" s="18"/>
      <c r="AI43" s="18"/>
      <c r="AJ43" s="19"/>
    </row>
    <row r="44" spans="2:36" ht="38.25">
      <c r="B44" s="522" t="s">
        <v>707</v>
      </c>
      <c r="C44" s="246" t="s">
        <v>708</v>
      </c>
      <c r="D44" s="151" t="s">
        <v>721</v>
      </c>
      <c r="E44" s="151" t="s">
        <v>703</v>
      </c>
      <c r="F44" s="224">
        <v>1</v>
      </c>
      <c r="G44" s="20"/>
      <c r="H44" s="556" t="s">
        <v>710</v>
      </c>
      <c r="I44" s="445" t="s">
        <v>722</v>
      </c>
      <c r="J44" s="131" t="s">
        <v>723</v>
      </c>
      <c r="K44" s="600">
        <v>4</v>
      </c>
      <c r="L44" s="154">
        <v>1</v>
      </c>
      <c r="M44" s="584">
        <v>1</v>
      </c>
      <c r="N44" s="601">
        <v>0</v>
      </c>
      <c r="O44" s="168"/>
      <c r="P44" s="71"/>
      <c r="Q44" s="157">
        <v>21049600</v>
      </c>
      <c r="R44" s="159">
        <v>21049600</v>
      </c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37"/>
      <c r="AD44" s="37"/>
      <c r="AE44" s="442">
        <v>21049600</v>
      </c>
      <c r="AF44" s="442">
        <v>21049600</v>
      </c>
      <c r="AG44" s="248">
        <v>0.0017</v>
      </c>
      <c r="AH44" s="576"/>
      <c r="AI44" s="576"/>
      <c r="AJ44" s="605"/>
    </row>
    <row r="45" spans="2:36" ht="15">
      <c r="B45" s="523"/>
      <c r="C45" s="216"/>
      <c r="D45" s="161"/>
      <c r="E45" s="161"/>
      <c r="F45" s="45"/>
      <c r="G45" s="20"/>
      <c r="H45" s="556"/>
      <c r="I45" s="446"/>
      <c r="J45" s="131"/>
      <c r="K45" s="529"/>
      <c r="L45" s="77"/>
      <c r="M45" s="517"/>
      <c r="N45" s="519"/>
      <c r="O45" s="166"/>
      <c r="P45" s="71"/>
      <c r="Q45" s="73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443"/>
      <c r="AF45" s="443"/>
      <c r="AG45" s="78"/>
      <c r="AH45" s="603"/>
      <c r="AI45" s="603"/>
      <c r="AJ45" s="606"/>
    </row>
    <row r="46" spans="2:36" ht="15">
      <c r="B46" s="523"/>
      <c r="C46" s="216"/>
      <c r="D46" s="161"/>
      <c r="E46" s="161"/>
      <c r="F46" s="167"/>
      <c r="G46" s="20"/>
      <c r="H46" s="556"/>
      <c r="I46" s="446"/>
      <c r="J46" s="131"/>
      <c r="K46" s="529"/>
      <c r="L46" s="77"/>
      <c r="M46" s="517"/>
      <c r="N46" s="519"/>
      <c r="O46" s="168"/>
      <c r="P46" s="71"/>
      <c r="Q46" s="72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443"/>
      <c r="AF46" s="443"/>
      <c r="AG46" s="169"/>
      <c r="AH46" s="603"/>
      <c r="AI46" s="603"/>
      <c r="AJ46" s="606"/>
    </row>
    <row r="47" spans="2:36" ht="15.75" thickBot="1">
      <c r="B47" s="524"/>
      <c r="C47" s="220"/>
      <c r="D47" s="170"/>
      <c r="E47" s="170"/>
      <c r="F47" s="171"/>
      <c r="G47" s="202"/>
      <c r="H47" s="557"/>
      <c r="I47" s="528"/>
      <c r="J47" s="174"/>
      <c r="K47" s="530"/>
      <c r="L47" s="176"/>
      <c r="M47" s="518"/>
      <c r="N47" s="520"/>
      <c r="O47" s="179"/>
      <c r="P47" s="180"/>
      <c r="Q47" s="181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602"/>
      <c r="AF47" s="602"/>
      <c r="AG47" s="184"/>
      <c r="AH47" s="604"/>
      <c r="AI47" s="604"/>
      <c r="AJ47" s="607"/>
    </row>
    <row r="48" spans="2:36" ht="34.5" thickBot="1">
      <c r="B48" s="15" t="s">
        <v>13</v>
      </c>
      <c r="C48" s="16" t="s">
        <v>28</v>
      </c>
      <c r="D48" s="16" t="s">
        <v>14</v>
      </c>
      <c r="E48" s="16" t="s">
        <v>24</v>
      </c>
      <c r="F48" s="142" t="s">
        <v>25</v>
      </c>
      <c r="G48" s="142" t="s">
        <v>26</v>
      </c>
      <c r="H48" s="31" t="s">
        <v>629</v>
      </c>
      <c r="I48" s="143" t="s">
        <v>29</v>
      </c>
      <c r="J48" s="144"/>
      <c r="K48" s="144"/>
      <c r="L48" s="144"/>
      <c r="M48" s="144"/>
      <c r="N48" s="145"/>
      <c r="O48" s="193">
        <f>SUM(O49:O52)</f>
        <v>0</v>
      </c>
      <c r="P48" s="147">
        <f>SUM(P49:P52)</f>
        <v>0</v>
      </c>
      <c r="Q48" s="148">
        <f>SUM(Q49:Q52)</f>
        <v>5100000</v>
      </c>
      <c r="R48" s="147">
        <f>SUM(R49:R52)</f>
        <v>0</v>
      </c>
      <c r="S48" s="148"/>
      <c r="T48" s="147"/>
      <c r="U48" s="148"/>
      <c r="V48" s="147"/>
      <c r="W48" s="148"/>
      <c r="X48" s="147"/>
      <c r="Y48" s="148"/>
      <c r="Z48" s="147"/>
      <c r="AA48" s="148"/>
      <c r="AB48" s="147"/>
      <c r="AC48" s="148"/>
      <c r="AD48" s="147"/>
      <c r="AE48" s="149">
        <f>O48+Q48</f>
        <v>5100000</v>
      </c>
      <c r="AF48" s="147">
        <f>AF49</f>
        <v>0</v>
      </c>
      <c r="AG48" s="17">
        <f>SUM(AG49:AG52)</f>
        <v>0</v>
      </c>
      <c r="AH48" s="18"/>
      <c r="AI48" s="18"/>
      <c r="AJ48" s="19"/>
    </row>
    <row r="49" spans="2:36" ht="38.25">
      <c r="B49" s="522" t="s">
        <v>707</v>
      </c>
      <c r="C49" s="246" t="s">
        <v>708</v>
      </c>
      <c r="D49" s="151" t="s">
        <v>724</v>
      </c>
      <c r="E49" s="151" t="s">
        <v>703</v>
      </c>
      <c r="F49" s="224">
        <v>0</v>
      </c>
      <c r="G49" s="20">
        <v>1</v>
      </c>
      <c r="H49" s="525" t="s">
        <v>725</v>
      </c>
      <c r="I49" s="446" t="s">
        <v>726</v>
      </c>
      <c r="J49" s="131" t="s">
        <v>723</v>
      </c>
      <c r="K49" s="529">
        <v>4</v>
      </c>
      <c r="L49" s="154">
        <v>1</v>
      </c>
      <c r="M49" s="517">
        <v>0</v>
      </c>
      <c r="N49" s="519">
        <v>0</v>
      </c>
      <c r="O49" s="168"/>
      <c r="P49" s="71"/>
      <c r="Q49" s="157">
        <v>5100000</v>
      </c>
      <c r="R49" s="159">
        <v>0</v>
      </c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37"/>
      <c r="AD49" s="37"/>
      <c r="AE49" s="460">
        <v>5100000</v>
      </c>
      <c r="AF49" s="460">
        <v>0</v>
      </c>
      <c r="AG49" s="78">
        <v>0</v>
      </c>
      <c r="AH49" s="461"/>
      <c r="AI49" s="461"/>
      <c r="AJ49" s="543"/>
    </row>
    <row r="50" spans="2:36" ht="15">
      <c r="B50" s="523"/>
      <c r="C50" s="216"/>
      <c r="D50" s="161"/>
      <c r="E50" s="161"/>
      <c r="F50" s="45"/>
      <c r="G50" s="20"/>
      <c r="H50" s="526"/>
      <c r="I50" s="446"/>
      <c r="J50" s="131"/>
      <c r="K50" s="529"/>
      <c r="L50" s="77"/>
      <c r="M50" s="517"/>
      <c r="N50" s="519"/>
      <c r="O50" s="166"/>
      <c r="P50" s="71"/>
      <c r="Q50" s="73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460"/>
      <c r="AF50" s="460"/>
      <c r="AG50" s="78"/>
      <c r="AH50" s="461"/>
      <c r="AI50" s="461"/>
      <c r="AJ50" s="543"/>
    </row>
    <row r="51" spans="2:36" ht="15">
      <c r="B51" s="523"/>
      <c r="C51" s="216"/>
      <c r="D51" s="161"/>
      <c r="E51" s="161"/>
      <c r="F51" s="167"/>
      <c r="G51" s="20"/>
      <c r="H51" s="526"/>
      <c r="I51" s="446"/>
      <c r="J51" s="131"/>
      <c r="K51" s="529"/>
      <c r="L51" s="77"/>
      <c r="M51" s="517"/>
      <c r="N51" s="519"/>
      <c r="O51" s="168"/>
      <c r="P51" s="71"/>
      <c r="Q51" s="72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460"/>
      <c r="AF51" s="460"/>
      <c r="AG51" s="169"/>
      <c r="AH51" s="461"/>
      <c r="AI51" s="461"/>
      <c r="AJ51" s="543"/>
    </row>
    <row r="52" spans="2:36" ht="15.75" thickBot="1">
      <c r="B52" s="524"/>
      <c r="C52" s="220"/>
      <c r="D52" s="170"/>
      <c r="E52" s="170"/>
      <c r="F52" s="171"/>
      <c r="G52" s="202"/>
      <c r="H52" s="527"/>
      <c r="I52" s="528"/>
      <c r="J52" s="174"/>
      <c r="K52" s="530"/>
      <c r="L52" s="176"/>
      <c r="M52" s="518"/>
      <c r="N52" s="520"/>
      <c r="O52" s="179"/>
      <c r="P52" s="180"/>
      <c r="Q52" s="181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521"/>
      <c r="AF52" s="521"/>
      <c r="AG52" s="184"/>
      <c r="AH52" s="535"/>
      <c r="AI52" s="535"/>
      <c r="AJ52" s="544"/>
    </row>
    <row r="53" spans="2:36" ht="34.5" thickBot="1">
      <c r="B53" s="15" t="s">
        <v>13</v>
      </c>
      <c r="C53" s="16" t="s">
        <v>28</v>
      </c>
      <c r="D53" s="16" t="s">
        <v>14</v>
      </c>
      <c r="E53" s="16" t="s">
        <v>24</v>
      </c>
      <c r="F53" s="142" t="s">
        <v>25</v>
      </c>
      <c r="G53" s="142" t="s">
        <v>26</v>
      </c>
      <c r="H53" s="31" t="s">
        <v>634</v>
      </c>
      <c r="I53" s="143" t="s">
        <v>29</v>
      </c>
      <c r="J53" s="144"/>
      <c r="K53" s="144"/>
      <c r="L53" s="144"/>
      <c r="M53" s="144"/>
      <c r="N53" s="145"/>
      <c r="O53" s="193">
        <f>SUM(O54:O57)</f>
        <v>0</v>
      </c>
      <c r="P53" s="147">
        <f>SUM(P54:P57)</f>
        <v>0</v>
      </c>
      <c r="Q53" s="148">
        <f>SUM(Q54:Q57)</f>
        <v>5100000</v>
      </c>
      <c r="R53" s="147">
        <f>SUM(R54:R57)</f>
        <v>4000000</v>
      </c>
      <c r="S53" s="148"/>
      <c r="T53" s="147"/>
      <c r="U53" s="148"/>
      <c r="V53" s="147"/>
      <c r="W53" s="148"/>
      <c r="X53" s="147"/>
      <c r="Y53" s="148"/>
      <c r="Z53" s="147"/>
      <c r="AA53" s="148"/>
      <c r="AB53" s="147"/>
      <c r="AC53" s="148"/>
      <c r="AD53" s="147"/>
      <c r="AE53" s="149">
        <f>O53+Q53</f>
        <v>5100000</v>
      </c>
      <c r="AF53" s="147">
        <v>0</v>
      </c>
      <c r="AG53" s="17">
        <f>SUM(AG54:AG57)</f>
        <v>0.43</v>
      </c>
      <c r="AH53" s="18"/>
      <c r="AI53" s="18"/>
      <c r="AJ53" s="19"/>
    </row>
    <row r="54" spans="2:36" ht="38.25">
      <c r="B54" s="522" t="s">
        <v>707</v>
      </c>
      <c r="C54" s="246" t="s">
        <v>708</v>
      </c>
      <c r="D54" s="151" t="s">
        <v>727</v>
      </c>
      <c r="E54" s="151" t="s">
        <v>703</v>
      </c>
      <c r="F54" s="224"/>
      <c r="G54" s="20">
        <v>1</v>
      </c>
      <c r="H54" s="525" t="s">
        <v>728</v>
      </c>
      <c r="I54" s="446" t="s">
        <v>726</v>
      </c>
      <c r="J54" s="131" t="s">
        <v>723</v>
      </c>
      <c r="K54" s="529">
        <v>4</v>
      </c>
      <c r="L54" s="154">
        <v>1</v>
      </c>
      <c r="M54" s="517">
        <v>0</v>
      </c>
      <c r="N54" s="519">
        <v>1</v>
      </c>
      <c r="O54" s="168"/>
      <c r="P54" s="71"/>
      <c r="Q54" s="157">
        <v>5100000</v>
      </c>
      <c r="R54" s="159">
        <v>4000000</v>
      </c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37"/>
      <c r="AD54" s="37"/>
      <c r="AE54" s="460">
        <v>5100000</v>
      </c>
      <c r="AF54" s="460">
        <v>4000000</v>
      </c>
      <c r="AG54" s="249">
        <v>0.43</v>
      </c>
      <c r="AH54" s="461"/>
      <c r="AI54" s="461"/>
      <c r="AJ54" s="543"/>
    </row>
    <row r="55" spans="2:36" ht="15">
      <c r="B55" s="523"/>
      <c r="C55" s="216"/>
      <c r="D55" s="161"/>
      <c r="E55" s="161"/>
      <c r="F55" s="45"/>
      <c r="G55" s="20"/>
      <c r="H55" s="526"/>
      <c r="I55" s="446"/>
      <c r="J55" s="131"/>
      <c r="K55" s="529"/>
      <c r="L55" s="77"/>
      <c r="M55" s="517"/>
      <c r="N55" s="519"/>
      <c r="O55" s="166"/>
      <c r="P55" s="71"/>
      <c r="Q55" s="73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460"/>
      <c r="AF55" s="460"/>
      <c r="AG55" s="78"/>
      <c r="AH55" s="461"/>
      <c r="AI55" s="461"/>
      <c r="AJ55" s="543"/>
    </row>
    <row r="56" spans="2:36" ht="15">
      <c r="B56" s="523"/>
      <c r="C56" s="216"/>
      <c r="D56" s="161"/>
      <c r="E56" s="161"/>
      <c r="F56" s="167"/>
      <c r="G56" s="20"/>
      <c r="H56" s="526"/>
      <c r="I56" s="446"/>
      <c r="J56" s="131"/>
      <c r="K56" s="529"/>
      <c r="L56" s="77"/>
      <c r="M56" s="517"/>
      <c r="N56" s="519"/>
      <c r="O56" s="168"/>
      <c r="P56" s="71"/>
      <c r="Q56" s="72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460"/>
      <c r="AF56" s="460"/>
      <c r="AG56" s="169"/>
      <c r="AH56" s="461"/>
      <c r="AI56" s="461"/>
      <c r="AJ56" s="543"/>
    </row>
    <row r="57" spans="2:36" ht="15.75" thickBot="1">
      <c r="B57" s="524"/>
      <c r="C57" s="220"/>
      <c r="D57" s="170"/>
      <c r="E57" s="170"/>
      <c r="F57" s="171"/>
      <c r="G57" s="202"/>
      <c r="H57" s="527"/>
      <c r="I57" s="528"/>
      <c r="J57" s="174"/>
      <c r="K57" s="530"/>
      <c r="L57" s="176"/>
      <c r="M57" s="518"/>
      <c r="N57" s="520"/>
      <c r="O57" s="179"/>
      <c r="P57" s="180"/>
      <c r="Q57" s="181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521"/>
      <c r="AF57" s="521"/>
      <c r="AG57" s="184"/>
      <c r="AH57" s="535"/>
      <c r="AI57" s="535"/>
      <c r="AJ57" s="544"/>
    </row>
    <row r="58" spans="2:36" ht="34.5" thickBot="1">
      <c r="B58" s="15" t="s">
        <v>13</v>
      </c>
      <c r="C58" s="16" t="s">
        <v>28</v>
      </c>
      <c r="D58" s="16" t="s">
        <v>14</v>
      </c>
      <c r="E58" s="16" t="s">
        <v>24</v>
      </c>
      <c r="F58" s="142" t="s">
        <v>25</v>
      </c>
      <c r="G58" s="142" t="s">
        <v>26</v>
      </c>
      <c r="H58" s="31" t="s">
        <v>638</v>
      </c>
      <c r="I58" s="143" t="s">
        <v>29</v>
      </c>
      <c r="J58" s="144"/>
      <c r="K58" s="144"/>
      <c r="L58" s="144"/>
      <c r="M58" s="144"/>
      <c r="N58" s="145"/>
      <c r="O58" s="193">
        <f>SUM(O59:O62)</f>
        <v>0</v>
      </c>
      <c r="P58" s="147">
        <f>SUM(P59:P62)</f>
        <v>0</v>
      </c>
      <c r="Q58" s="148">
        <f>SUM(Q59:Q62)</f>
        <v>5100000</v>
      </c>
      <c r="R58" s="147">
        <f>SUM(R59:R62)</f>
        <v>0</v>
      </c>
      <c r="S58" s="148"/>
      <c r="T58" s="147"/>
      <c r="U58" s="148"/>
      <c r="V58" s="147"/>
      <c r="W58" s="148"/>
      <c r="X58" s="147"/>
      <c r="Y58" s="148"/>
      <c r="Z58" s="147"/>
      <c r="AA58" s="148"/>
      <c r="AB58" s="147"/>
      <c r="AC58" s="148"/>
      <c r="AD58" s="147"/>
      <c r="AE58" s="149">
        <f>O58+Q58</f>
        <v>5100000</v>
      </c>
      <c r="AF58" s="147">
        <v>0</v>
      </c>
      <c r="AG58" s="17">
        <f>SUM(AG59:AG62)</f>
        <v>0</v>
      </c>
      <c r="AH58" s="18"/>
      <c r="AI58" s="18"/>
      <c r="AJ58" s="19"/>
    </row>
    <row r="59" spans="2:36" ht="57.75">
      <c r="B59" s="522" t="s">
        <v>707</v>
      </c>
      <c r="C59" s="246" t="s">
        <v>708</v>
      </c>
      <c r="D59" s="151" t="s">
        <v>729</v>
      </c>
      <c r="E59" s="151" t="s">
        <v>703</v>
      </c>
      <c r="F59" s="224">
        <v>0</v>
      </c>
      <c r="G59" s="20">
        <v>1</v>
      </c>
      <c r="H59" s="525" t="s">
        <v>730</v>
      </c>
      <c r="I59" s="446" t="s">
        <v>726</v>
      </c>
      <c r="J59" s="131" t="s">
        <v>723</v>
      </c>
      <c r="K59" s="529">
        <v>4</v>
      </c>
      <c r="L59" s="154">
        <v>1</v>
      </c>
      <c r="M59" s="517">
        <v>0</v>
      </c>
      <c r="N59" s="519">
        <v>0</v>
      </c>
      <c r="O59" s="168"/>
      <c r="P59" s="71"/>
      <c r="Q59" s="157">
        <v>5100000</v>
      </c>
      <c r="R59" s="159">
        <v>0</v>
      </c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37"/>
      <c r="AD59" s="37"/>
      <c r="AE59" s="460">
        <v>5100000</v>
      </c>
      <c r="AF59" s="460">
        <v>0</v>
      </c>
      <c r="AG59" s="78">
        <v>0</v>
      </c>
      <c r="AH59" s="461"/>
      <c r="AI59" s="461"/>
      <c r="AJ59" s="543"/>
    </row>
    <row r="60" spans="2:36" ht="15">
      <c r="B60" s="523"/>
      <c r="C60" s="216"/>
      <c r="D60" s="161"/>
      <c r="E60" s="161"/>
      <c r="F60" s="45"/>
      <c r="G60" s="20"/>
      <c r="H60" s="526"/>
      <c r="I60" s="446"/>
      <c r="J60" s="131"/>
      <c r="K60" s="529"/>
      <c r="L60" s="77"/>
      <c r="M60" s="517"/>
      <c r="N60" s="519"/>
      <c r="O60" s="166"/>
      <c r="P60" s="71"/>
      <c r="Q60" s="73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460"/>
      <c r="AF60" s="460"/>
      <c r="AG60" s="78"/>
      <c r="AH60" s="461"/>
      <c r="AI60" s="461"/>
      <c r="AJ60" s="543"/>
    </row>
    <row r="61" spans="2:36" ht="15">
      <c r="B61" s="523"/>
      <c r="C61" s="216"/>
      <c r="D61" s="161"/>
      <c r="E61" s="161"/>
      <c r="F61" s="167"/>
      <c r="G61" s="20"/>
      <c r="H61" s="526"/>
      <c r="I61" s="446"/>
      <c r="J61" s="131"/>
      <c r="K61" s="529"/>
      <c r="L61" s="77"/>
      <c r="M61" s="517"/>
      <c r="N61" s="519"/>
      <c r="O61" s="168"/>
      <c r="P61" s="71"/>
      <c r="Q61" s="72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460"/>
      <c r="AF61" s="460"/>
      <c r="AG61" s="169"/>
      <c r="AH61" s="461"/>
      <c r="AI61" s="461"/>
      <c r="AJ61" s="543"/>
    </row>
    <row r="62" spans="2:36" ht="15.75" thickBot="1">
      <c r="B62" s="524"/>
      <c r="C62" s="220"/>
      <c r="D62" s="170"/>
      <c r="E62" s="170"/>
      <c r="F62" s="171"/>
      <c r="G62" s="202"/>
      <c r="H62" s="527"/>
      <c r="I62" s="528"/>
      <c r="J62" s="174"/>
      <c r="K62" s="530"/>
      <c r="L62" s="176"/>
      <c r="M62" s="518"/>
      <c r="N62" s="520"/>
      <c r="O62" s="179"/>
      <c r="P62" s="180"/>
      <c r="Q62" s="181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521"/>
      <c r="AF62" s="521"/>
      <c r="AG62" s="184"/>
      <c r="AH62" s="535"/>
      <c r="AI62" s="535"/>
      <c r="AJ62" s="544"/>
    </row>
    <row r="63" ht="15.75" thickBot="1"/>
    <row r="64" spans="2:36" ht="15">
      <c r="B64" s="394" t="s">
        <v>691</v>
      </c>
      <c r="C64" s="395"/>
      <c r="D64" s="395"/>
      <c r="E64" s="395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Q64" s="395"/>
      <c r="R64" s="395"/>
      <c r="S64" s="395"/>
      <c r="T64" s="395"/>
      <c r="U64" s="395"/>
      <c r="V64" s="395"/>
      <c r="W64" s="395"/>
      <c r="X64" s="395"/>
      <c r="Y64" s="395"/>
      <c r="Z64" s="395"/>
      <c r="AA64" s="395"/>
      <c r="AB64" s="395"/>
      <c r="AC64" s="395"/>
      <c r="AD64" s="395"/>
      <c r="AE64" s="395"/>
      <c r="AF64" s="395"/>
      <c r="AG64" s="395"/>
      <c r="AH64" s="395"/>
      <c r="AI64" s="395"/>
      <c r="AJ64" s="396"/>
    </row>
    <row r="65" spans="2:36" ht="15.75" thickBot="1">
      <c r="B65" s="397" t="s">
        <v>692</v>
      </c>
      <c r="C65" s="398"/>
      <c r="D65" s="398"/>
      <c r="E65" s="398"/>
      <c r="F65" s="398"/>
      <c r="G65" s="398"/>
      <c r="H65" s="398"/>
      <c r="I65" s="398"/>
      <c r="J65" s="398"/>
      <c r="K65" s="398"/>
      <c r="L65" s="398"/>
      <c r="M65" s="398"/>
      <c r="N65" s="398"/>
      <c r="O65" s="398"/>
      <c r="P65" s="398"/>
      <c r="Q65" s="398"/>
      <c r="R65" s="398"/>
      <c r="S65" s="398"/>
      <c r="T65" s="398"/>
      <c r="U65" s="398"/>
      <c r="V65" s="398"/>
      <c r="W65" s="398"/>
      <c r="X65" s="398"/>
      <c r="Y65" s="398"/>
      <c r="Z65" s="398"/>
      <c r="AA65" s="398"/>
      <c r="AB65" s="398"/>
      <c r="AC65" s="398"/>
      <c r="AD65" s="398"/>
      <c r="AE65" s="398"/>
      <c r="AF65" s="398"/>
      <c r="AG65" s="398"/>
      <c r="AH65" s="398"/>
      <c r="AI65" s="398"/>
      <c r="AJ65" s="399"/>
    </row>
    <row r="66" spans="2:36" ht="15">
      <c r="B66" s="400" t="s">
        <v>693</v>
      </c>
      <c r="C66" s="401"/>
      <c r="D66" s="401"/>
      <c r="E66" s="401"/>
      <c r="F66" s="401"/>
      <c r="G66" s="401"/>
      <c r="H66" s="402"/>
      <c r="I66" s="403" t="s">
        <v>651</v>
      </c>
      <c r="J66" s="404"/>
      <c r="K66" s="404"/>
      <c r="L66" s="404"/>
      <c r="M66" s="404"/>
      <c r="N66" s="404"/>
      <c r="O66" s="404"/>
      <c r="P66" s="404"/>
      <c r="Q66" s="404"/>
      <c r="R66" s="404"/>
      <c r="S66" s="404"/>
      <c r="T66" s="405"/>
      <c r="U66" s="403" t="s">
        <v>694</v>
      </c>
      <c r="V66" s="406"/>
      <c r="W66" s="406"/>
      <c r="X66" s="406"/>
      <c r="Y66" s="406"/>
      <c r="Z66" s="406"/>
      <c r="AA66" s="406"/>
      <c r="AB66" s="406"/>
      <c r="AC66" s="406"/>
      <c r="AD66" s="406"/>
      <c r="AE66" s="406"/>
      <c r="AF66" s="406"/>
      <c r="AG66" s="406"/>
      <c r="AH66" s="406"/>
      <c r="AI66" s="406"/>
      <c r="AJ66" s="407"/>
    </row>
    <row r="67" spans="2:36" ht="15.75" thickBot="1">
      <c r="B67" s="383" t="s">
        <v>695</v>
      </c>
      <c r="C67" s="384"/>
      <c r="D67" s="385"/>
      <c r="E67" s="129"/>
      <c r="F67" s="386" t="s">
        <v>652</v>
      </c>
      <c r="G67" s="386"/>
      <c r="H67" s="386"/>
      <c r="I67" s="386"/>
      <c r="J67" s="386"/>
      <c r="K67" s="386"/>
      <c r="L67" s="386"/>
      <c r="M67" s="386"/>
      <c r="N67" s="387"/>
      <c r="O67" s="388" t="s">
        <v>0</v>
      </c>
      <c r="P67" s="389"/>
      <c r="Q67" s="389"/>
      <c r="R67" s="389"/>
      <c r="S67" s="389"/>
      <c r="T67" s="389"/>
      <c r="U67" s="389"/>
      <c r="V67" s="389"/>
      <c r="W67" s="389"/>
      <c r="X67" s="389"/>
      <c r="Y67" s="389"/>
      <c r="Z67" s="389"/>
      <c r="AA67" s="389"/>
      <c r="AB67" s="389"/>
      <c r="AC67" s="389"/>
      <c r="AD67" s="389"/>
      <c r="AE67" s="389"/>
      <c r="AF67" s="390"/>
      <c r="AG67" s="391" t="s">
        <v>1</v>
      </c>
      <c r="AH67" s="392"/>
      <c r="AI67" s="392"/>
      <c r="AJ67" s="393"/>
    </row>
    <row r="68" spans="2:36" ht="15">
      <c r="B68" s="512" t="s">
        <v>696</v>
      </c>
      <c r="C68" s="410" t="s">
        <v>2</v>
      </c>
      <c r="D68" s="411"/>
      <c r="E68" s="411"/>
      <c r="F68" s="411"/>
      <c r="G68" s="411"/>
      <c r="H68" s="411"/>
      <c r="I68" s="414" t="s">
        <v>3</v>
      </c>
      <c r="J68" s="416" t="s">
        <v>16</v>
      </c>
      <c r="K68" s="416" t="s">
        <v>4</v>
      </c>
      <c r="L68" s="418" t="s">
        <v>110</v>
      </c>
      <c r="M68" s="424" t="s">
        <v>18</v>
      </c>
      <c r="N68" s="426" t="s">
        <v>19</v>
      </c>
      <c r="O68" s="428" t="s">
        <v>30</v>
      </c>
      <c r="P68" s="429"/>
      <c r="Q68" s="420" t="s">
        <v>31</v>
      </c>
      <c r="R68" s="429"/>
      <c r="S68" s="420" t="s">
        <v>32</v>
      </c>
      <c r="T68" s="429"/>
      <c r="U68" s="420" t="s">
        <v>7</v>
      </c>
      <c r="V68" s="429"/>
      <c r="W68" s="420" t="s">
        <v>6</v>
      </c>
      <c r="X68" s="429"/>
      <c r="Y68" s="420" t="s">
        <v>33</v>
      </c>
      <c r="Z68" s="429"/>
      <c r="AA68" s="420" t="s">
        <v>5</v>
      </c>
      <c r="AB68" s="429"/>
      <c r="AC68" s="420" t="s">
        <v>8</v>
      </c>
      <c r="AD68" s="429"/>
      <c r="AE68" s="420" t="s">
        <v>9</v>
      </c>
      <c r="AF68" s="421"/>
      <c r="AG68" s="422" t="s">
        <v>10</v>
      </c>
      <c r="AH68" s="430" t="s">
        <v>11</v>
      </c>
      <c r="AI68" s="432" t="s">
        <v>12</v>
      </c>
      <c r="AJ68" s="434" t="s">
        <v>20</v>
      </c>
    </row>
    <row r="69" spans="2:36" ht="15.75" thickBot="1">
      <c r="B69" s="513"/>
      <c r="C69" s="412"/>
      <c r="D69" s="413"/>
      <c r="E69" s="413"/>
      <c r="F69" s="413"/>
      <c r="G69" s="413"/>
      <c r="H69" s="413"/>
      <c r="I69" s="415"/>
      <c r="J69" s="417" t="s">
        <v>16</v>
      </c>
      <c r="K69" s="417"/>
      <c r="L69" s="419"/>
      <c r="M69" s="425"/>
      <c r="N69" s="427"/>
      <c r="O69" s="5" t="s">
        <v>21</v>
      </c>
      <c r="P69" s="27" t="s">
        <v>22</v>
      </c>
      <c r="Q69" s="6" t="s">
        <v>21</v>
      </c>
      <c r="R69" s="27" t="s">
        <v>22</v>
      </c>
      <c r="S69" s="6" t="s">
        <v>21</v>
      </c>
      <c r="T69" s="27" t="s">
        <v>22</v>
      </c>
      <c r="U69" s="6" t="s">
        <v>21</v>
      </c>
      <c r="V69" s="27" t="s">
        <v>22</v>
      </c>
      <c r="W69" s="6" t="s">
        <v>21</v>
      </c>
      <c r="X69" s="27" t="s">
        <v>22</v>
      </c>
      <c r="Y69" s="6" t="s">
        <v>21</v>
      </c>
      <c r="Z69" s="27" t="s">
        <v>22</v>
      </c>
      <c r="AA69" s="6" t="s">
        <v>21</v>
      </c>
      <c r="AB69" s="27" t="s">
        <v>23</v>
      </c>
      <c r="AC69" s="6" t="s">
        <v>21</v>
      </c>
      <c r="AD69" s="27" t="s">
        <v>23</v>
      </c>
      <c r="AE69" s="6" t="s">
        <v>21</v>
      </c>
      <c r="AF69" s="28" t="s">
        <v>23</v>
      </c>
      <c r="AG69" s="423"/>
      <c r="AH69" s="431"/>
      <c r="AI69" s="433"/>
      <c r="AJ69" s="435"/>
    </row>
    <row r="70" spans="2:36" ht="45.75" thickBot="1">
      <c r="B70" s="140" t="s">
        <v>697</v>
      </c>
      <c r="C70" s="436" t="s">
        <v>731</v>
      </c>
      <c r="D70" s="437"/>
      <c r="E70" s="437"/>
      <c r="F70" s="437"/>
      <c r="G70" s="437"/>
      <c r="H70" s="437"/>
      <c r="I70" s="29" t="s">
        <v>699</v>
      </c>
      <c r="J70" s="7"/>
      <c r="K70" s="8"/>
      <c r="L70" s="8"/>
      <c r="M70" s="9"/>
      <c r="N70" s="30"/>
      <c r="O70" s="141" t="e">
        <f>#REF!+#REF!+#REF!</f>
        <v>#REF!</v>
      </c>
      <c r="P70" s="10" t="e">
        <f>#REF!+#REF!+#REF!</f>
        <v>#REF!</v>
      </c>
      <c r="Q70" s="10" t="e">
        <f>#REF!+#REF!+#REF!</f>
        <v>#REF!</v>
      </c>
      <c r="R70" s="10" t="e">
        <f>#REF!+#REF!+#REF!</f>
        <v>#REF!</v>
      </c>
      <c r="S70" s="10" t="e">
        <f>#REF!+#REF!+#REF!</f>
        <v>#REF!</v>
      </c>
      <c r="T70" s="10" t="e">
        <f>#REF!+#REF!+#REF!</f>
        <v>#REF!</v>
      </c>
      <c r="U70" s="10" t="e">
        <f>#REF!+#REF!+#REF!</f>
        <v>#REF!</v>
      </c>
      <c r="V70" s="10" t="e">
        <f>#REF!+#REF!+#REF!</f>
        <v>#REF!</v>
      </c>
      <c r="W70" s="10" t="e">
        <f>#REF!+#REF!+#REF!</f>
        <v>#REF!</v>
      </c>
      <c r="X70" s="10" t="e">
        <f>#REF!+#REF!+#REF!</f>
        <v>#REF!</v>
      </c>
      <c r="Y70" s="10" t="e">
        <f>#REF!+#REF!+#REF!</f>
        <v>#REF!</v>
      </c>
      <c r="Z70" s="10" t="e">
        <f>#REF!+#REF!+#REF!</f>
        <v>#REF!</v>
      </c>
      <c r="AA70" s="10" t="e">
        <f>#REF!+#REF!+#REF!</f>
        <v>#REF!</v>
      </c>
      <c r="AB70" s="10" t="e">
        <f>#REF!+#REF!+#REF!</f>
        <v>#REF!</v>
      </c>
      <c r="AC70" s="10" t="e">
        <f>#REF!+#REF!+#REF!</f>
        <v>#REF!</v>
      </c>
      <c r="AD70" s="10" t="e">
        <f>#REF!+#REF!+#REF!</f>
        <v>#REF!</v>
      </c>
      <c r="AE70" s="10" t="e">
        <f>+#REF!+#REF!+#REF!</f>
        <v>#REF!</v>
      </c>
      <c r="AF70" s="11" t="e">
        <f>#REF!+#REF!+#REF!</f>
        <v>#REF!</v>
      </c>
      <c r="AG70" s="12" t="e">
        <f>#REF!+#REF!+#REF!</f>
        <v>#REF!</v>
      </c>
      <c r="AH70" s="13"/>
      <c r="AI70" s="13"/>
      <c r="AJ70" s="14"/>
    </row>
    <row r="71" spans="2:36" ht="34.5" thickBot="1">
      <c r="B71" s="15" t="s">
        <v>13</v>
      </c>
      <c r="C71" s="16" t="s">
        <v>28</v>
      </c>
      <c r="D71" s="16" t="s">
        <v>14</v>
      </c>
      <c r="E71" s="16" t="s">
        <v>24</v>
      </c>
      <c r="F71" s="142" t="s">
        <v>25</v>
      </c>
      <c r="G71" s="142" t="s">
        <v>26</v>
      </c>
      <c r="H71" s="31" t="s">
        <v>15</v>
      </c>
      <c r="I71" s="143" t="s">
        <v>29</v>
      </c>
      <c r="J71" s="144"/>
      <c r="K71" s="144"/>
      <c r="L71" s="144"/>
      <c r="M71" s="144"/>
      <c r="N71" s="145"/>
      <c r="O71" s="193">
        <f>SUM(O72:O75)</f>
        <v>0</v>
      </c>
      <c r="P71" s="147">
        <f>SUM(P72:P75)</f>
        <v>0</v>
      </c>
      <c r="Q71" s="148">
        <f>SUM(Q72:Q75)</f>
        <v>28500000</v>
      </c>
      <c r="R71" s="147">
        <f>SUM(R72:R75)</f>
        <v>21049600</v>
      </c>
      <c r="S71" s="148"/>
      <c r="T71" s="147"/>
      <c r="U71" s="148"/>
      <c r="V71" s="147"/>
      <c r="W71" s="148"/>
      <c r="X71" s="147"/>
      <c r="Y71" s="148"/>
      <c r="Z71" s="147"/>
      <c r="AA71" s="148"/>
      <c r="AB71" s="147"/>
      <c r="AC71" s="148"/>
      <c r="AD71" s="147"/>
      <c r="AE71" s="149">
        <f>O71+Q71</f>
        <v>28500000</v>
      </c>
      <c r="AF71" s="147">
        <v>0</v>
      </c>
      <c r="AG71" s="17">
        <f>SUM(AG72:AG75)</f>
        <v>0.0021</v>
      </c>
      <c r="AH71" s="18"/>
      <c r="AI71" s="18"/>
      <c r="AJ71" s="19"/>
    </row>
    <row r="72" spans="2:36" ht="38.25">
      <c r="B72" s="522" t="s">
        <v>732</v>
      </c>
      <c r="C72" s="246" t="s">
        <v>733</v>
      </c>
      <c r="D72" s="161" t="s">
        <v>721</v>
      </c>
      <c r="E72" s="151" t="s">
        <v>703</v>
      </c>
      <c r="F72" s="224">
        <v>1</v>
      </c>
      <c r="G72" s="20">
        <v>0</v>
      </c>
      <c r="H72" s="445" t="s">
        <v>734</v>
      </c>
      <c r="I72" s="583" t="s">
        <v>722</v>
      </c>
      <c r="J72" s="131" t="s">
        <v>735</v>
      </c>
      <c r="K72" s="600">
        <v>4</v>
      </c>
      <c r="L72" s="154">
        <v>1</v>
      </c>
      <c r="M72" s="584">
        <v>1</v>
      </c>
      <c r="N72" s="601">
        <v>0</v>
      </c>
      <c r="O72" s="168"/>
      <c r="P72" s="71"/>
      <c r="Q72" s="157">
        <v>28500000</v>
      </c>
      <c r="R72" s="159">
        <v>21049600</v>
      </c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37"/>
      <c r="AD72" s="37"/>
      <c r="AE72" s="442" t="s">
        <v>736</v>
      </c>
      <c r="AF72" s="442">
        <v>21049600</v>
      </c>
      <c r="AG72" s="248">
        <v>0.0021</v>
      </c>
      <c r="AH72" s="576"/>
      <c r="AI72" s="576"/>
      <c r="AJ72" s="605"/>
    </row>
    <row r="73" spans="2:36" ht="15">
      <c r="B73" s="523"/>
      <c r="E73" s="161"/>
      <c r="F73" s="45"/>
      <c r="G73" s="20"/>
      <c r="H73" s="446"/>
      <c r="I73" s="446"/>
      <c r="J73" s="131"/>
      <c r="K73" s="529"/>
      <c r="L73" s="77"/>
      <c r="M73" s="517"/>
      <c r="N73" s="519"/>
      <c r="O73" s="166"/>
      <c r="P73" s="71"/>
      <c r="Q73" s="73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443"/>
      <c r="AF73" s="443"/>
      <c r="AG73" s="78"/>
      <c r="AH73" s="603"/>
      <c r="AI73" s="603"/>
      <c r="AJ73" s="606"/>
    </row>
    <row r="74" spans="2:36" ht="15">
      <c r="B74" s="523"/>
      <c r="C74" s="216"/>
      <c r="D74" s="161"/>
      <c r="E74" s="161"/>
      <c r="F74" s="167"/>
      <c r="G74" s="20"/>
      <c r="H74" s="446"/>
      <c r="I74" s="446"/>
      <c r="J74" s="131"/>
      <c r="K74" s="529"/>
      <c r="L74" s="77"/>
      <c r="M74" s="517"/>
      <c r="N74" s="519"/>
      <c r="O74" s="168"/>
      <c r="P74" s="71"/>
      <c r="Q74" s="72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443"/>
      <c r="AF74" s="443"/>
      <c r="AG74" s="169"/>
      <c r="AH74" s="603"/>
      <c r="AI74" s="603"/>
      <c r="AJ74" s="606"/>
    </row>
    <row r="75" spans="2:36" ht="15.75" thickBot="1">
      <c r="B75" s="524"/>
      <c r="C75" s="220"/>
      <c r="D75" s="170"/>
      <c r="E75" s="170"/>
      <c r="F75" s="171"/>
      <c r="G75" s="202"/>
      <c r="H75" s="528"/>
      <c r="I75" s="528"/>
      <c r="J75" s="174"/>
      <c r="K75" s="530"/>
      <c r="L75" s="176"/>
      <c r="M75" s="518"/>
      <c r="N75" s="520"/>
      <c r="O75" s="179"/>
      <c r="P75" s="180"/>
      <c r="Q75" s="181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602"/>
      <c r="AF75" s="602"/>
      <c r="AG75" s="184"/>
      <c r="AH75" s="604"/>
      <c r="AI75" s="604"/>
      <c r="AJ75" s="607"/>
    </row>
    <row r="76" spans="2:36" ht="34.5" thickBot="1">
      <c r="B76" s="15" t="s">
        <v>13</v>
      </c>
      <c r="C76" s="16" t="s">
        <v>28</v>
      </c>
      <c r="D76" s="16" t="s">
        <v>14</v>
      </c>
      <c r="E76" s="16" t="s">
        <v>24</v>
      </c>
      <c r="F76" s="142" t="s">
        <v>25</v>
      </c>
      <c r="G76" s="142" t="s">
        <v>26</v>
      </c>
      <c r="H76" s="31" t="s">
        <v>629</v>
      </c>
      <c r="I76" s="143" t="s">
        <v>29</v>
      </c>
      <c r="J76" s="144"/>
      <c r="K76" s="144"/>
      <c r="L76" s="144"/>
      <c r="M76" s="144"/>
      <c r="N76" s="145"/>
      <c r="O76" s="193">
        <f>SUM(O77:O80)</f>
        <v>0</v>
      </c>
      <c r="P76" s="147">
        <f>SUM(P77:P80)</f>
        <v>0</v>
      </c>
      <c r="Q76" s="148">
        <f>SUM(Q77:Q80)</f>
        <v>2000000</v>
      </c>
      <c r="R76" s="147">
        <f>SUM(R77:R80)</f>
        <v>0</v>
      </c>
      <c r="S76" s="148"/>
      <c r="T76" s="147"/>
      <c r="U76" s="148"/>
      <c r="V76" s="147"/>
      <c r="W76" s="148"/>
      <c r="X76" s="147"/>
      <c r="Y76" s="148"/>
      <c r="Z76" s="147"/>
      <c r="AA76" s="148"/>
      <c r="AB76" s="147"/>
      <c r="AC76" s="148"/>
      <c r="AD76" s="147"/>
      <c r="AE76" s="149">
        <f>O76+Q76</f>
        <v>2000000</v>
      </c>
      <c r="AF76" s="147">
        <f>AF77</f>
        <v>0</v>
      </c>
      <c r="AG76" s="17">
        <f>SUM(AG77:AG80)</f>
        <v>0</v>
      </c>
      <c r="AH76" s="18"/>
      <c r="AI76" s="18"/>
      <c r="AJ76" s="19"/>
    </row>
    <row r="77" spans="2:36" ht="57.75">
      <c r="B77" s="522" t="s">
        <v>732</v>
      </c>
      <c r="C77" s="246" t="s">
        <v>733</v>
      </c>
      <c r="D77" s="151" t="s">
        <v>737</v>
      </c>
      <c r="E77" s="151" t="s">
        <v>703</v>
      </c>
      <c r="F77" s="224">
        <v>0</v>
      </c>
      <c r="G77" s="20">
        <v>1</v>
      </c>
      <c r="H77" s="525" t="s">
        <v>738</v>
      </c>
      <c r="I77" s="446" t="s">
        <v>739</v>
      </c>
      <c r="J77" s="131" t="s">
        <v>735</v>
      </c>
      <c r="K77" s="529">
        <v>4</v>
      </c>
      <c r="L77" s="154">
        <v>1</v>
      </c>
      <c r="M77" s="517">
        <v>0</v>
      </c>
      <c r="N77" s="519">
        <v>0</v>
      </c>
      <c r="O77" s="168"/>
      <c r="P77" s="71"/>
      <c r="Q77" s="157">
        <v>2000000</v>
      </c>
      <c r="R77" s="159">
        <v>0</v>
      </c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37"/>
      <c r="AD77" s="37"/>
      <c r="AE77" s="460">
        <v>2000000</v>
      </c>
      <c r="AF77" s="460">
        <v>0</v>
      </c>
      <c r="AG77" s="78">
        <v>0</v>
      </c>
      <c r="AH77" s="461"/>
      <c r="AI77" s="461"/>
      <c r="AJ77" s="543"/>
    </row>
    <row r="78" spans="2:36" ht="15">
      <c r="B78" s="523"/>
      <c r="C78" s="216"/>
      <c r="D78" s="161"/>
      <c r="E78" s="161"/>
      <c r="F78" s="45"/>
      <c r="G78" s="20"/>
      <c r="H78" s="526"/>
      <c r="I78" s="446"/>
      <c r="J78" s="131"/>
      <c r="K78" s="529"/>
      <c r="L78" s="77"/>
      <c r="M78" s="517"/>
      <c r="N78" s="519"/>
      <c r="O78" s="166"/>
      <c r="P78" s="71"/>
      <c r="Q78" s="73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460"/>
      <c r="AF78" s="460"/>
      <c r="AG78" s="78"/>
      <c r="AH78" s="461"/>
      <c r="AI78" s="461"/>
      <c r="AJ78" s="543"/>
    </row>
    <row r="79" spans="2:36" ht="15">
      <c r="B79" s="523"/>
      <c r="C79" s="216"/>
      <c r="D79" s="161"/>
      <c r="E79" s="161"/>
      <c r="F79" s="167"/>
      <c r="G79" s="20"/>
      <c r="H79" s="526"/>
      <c r="I79" s="446"/>
      <c r="J79" s="131"/>
      <c r="K79" s="529"/>
      <c r="L79" s="77"/>
      <c r="M79" s="517"/>
      <c r="N79" s="519"/>
      <c r="O79" s="168"/>
      <c r="P79" s="71"/>
      <c r="Q79" s="72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460"/>
      <c r="AF79" s="460"/>
      <c r="AG79" s="169"/>
      <c r="AH79" s="461"/>
      <c r="AI79" s="461"/>
      <c r="AJ79" s="543"/>
    </row>
    <row r="80" spans="2:36" ht="15.75" thickBot="1">
      <c r="B80" s="524"/>
      <c r="C80" s="220"/>
      <c r="D80" s="170"/>
      <c r="E80" s="170"/>
      <c r="F80" s="171"/>
      <c r="G80" s="202"/>
      <c r="H80" s="527"/>
      <c r="I80" s="528"/>
      <c r="J80" s="174"/>
      <c r="K80" s="530"/>
      <c r="L80" s="176"/>
      <c r="M80" s="518"/>
      <c r="N80" s="520"/>
      <c r="O80" s="179"/>
      <c r="P80" s="180"/>
      <c r="Q80" s="181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521"/>
      <c r="AF80" s="521"/>
      <c r="AG80" s="184"/>
      <c r="AH80" s="535"/>
      <c r="AI80" s="535"/>
      <c r="AJ80" s="544"/>
    </row>
    <row r="81" spans="2:36" ht="34.5" thickBot="1">
      <c r="B81" s="15" t="s">
        <v>13</v>
      </c>
      <c r="C81" s="16" t="s">
        <v>28</v>
      </c>
      <c r="D81" s="16" t="s">
        <v>14</v>
      </c>
      <c r="E81" s="16" t="s">
        <v>24</v>
      </c>
      <c r="F81" s="142" t="s">
        <v>25</v>
      </c>
      <c r="G81" s="142" t="s">
        <v>26</v>
      </c>
      <c r="H81" s="31" t="s">
        <v>634</v>
      </c>
      <c r="I81" s="143" t="s">
        <v>29</v>
      </c>
      <c r="J81" s="144"/>
      <c r="K81" s="144"/>
      <c r="L81" s="144"/>
      <c r="M81" s="144"/>
      <c r="N81" s="145"/>
      <c r="O81" s="193">
        <f>SUM(O82:O85)</f>
        <v>0</v>
      </c>
      <c r="P81" s="147">
        <f>SUM(P82:P85)</f>
        <v>0</v>
      </c>
      <c r="Q81" s="148">
        <f>SUM(Q82:Q85)</f>
        <v>2000000</v>
      </c>
      <c r="R81" s="147">
        <f>SUM(R82:R85)</f>
        <v>4000000</v>
      </c>
      <c r="S81" s="148"/>
      <c r="T81" s="147"/>
      <c r="U81" s="148"/>
      <c r="V81" s="147"/>
      <c r="W81" s="148"/>
      <c r="X81" s="147"/>
      <c r="Y81" s="148"/>
      <c r="Z81" s="147"/>
      <c r="AA81" s="148"/>
      <c r="AB81" s="147"/>
      <c r="AC81" s="148"/>
      <c r="AD81" s="147"/>
      <c r="AE81" s="149">
        <f>O81+Q81</f>
        <v>2000000</v>
      </c>
      <c r="AF81" s="147">
        <f>AF82</f>
        <v>4000000</v>
      </c>
      <c r="AG81" s="17">
        <f>SUM(AG82:AG85)</f>
        <v>0.0868</v>
      </c>
      <c r="AH81" s="18"/>
      <c r="AI81" s="18"/>
      <c r="AJ81" s="19"/>
    </row>
    <row r="82" spans="2:36" ht="66">
      <c r="B82" s="522" t="s">
        <v>732</v>
      </c>
      <c r="C82" s="246" t="s">
        <v>733</v>
      </c>
      <c r="D82" s="151" t="s">
        <v>740</v>
      </c>
      <c r="E82" s="151" t="s">
        <v>703</v>
      </c>
      <c r="F82" s="224">
        <v>0</v>
      </c>
      <c r="G82" s="20">
        <v>1</v>
      </c>
      <c r="H82" s="525" t="s">
        <v>741</v>
      </c>
      <c r="I82" s="446" t="s">
        <v>726</v>
      </c>
      <c r="J82" s="131" t="s">
        <v>735</v>
      </c>
      <c r="K82" s="529">
        <v>4</v>
      </c>
      <c r="L82" s="154">
        <v>1</v>
      </c>
      <c r="M82" s="517">
        <v>0</v>
      </c>
      <c r="N82" s="519">
        <v>1</v>
      </c>
      <c r="O82" s="168"/>
      <c r="P82" s="71"/>
      <c r="Q82" s="157">
        <v>2000000</v>
      </c>
      <c r="R82" s="159">
        <v>4000000</v>
      </c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37"/>
      <c r="AD82" s="37"/>
      <c r="AE82" s="460">
        <v>200000</v>
      </c>
      <c r="AF82" s="460">
        <v>4000000</v>
      </c>
      <c r="AG82" s="248">
        <v>0.0868</v>
      </c>
      <c r="AH82" s="461"/>
      <c r="AI82" s="461"/>
      <c r="AJ82" s="543"/>
    </row>
    <row r="83" spans="2:36" ht="15">
      <c r="B83" s="523"/>
      <c r="C83" s="216"/>
      <c r="D83" s="161"/>
      <c r="E83" s="161"/>
      <c r="F83" s="45"/>
      <c r="G83" s="20"/>
      <c r="H83" s="526"/>
      <c r="I83" s="446"/>
      <c r="J83" s="131"/>
      <c r="K83" s="529"/>
      <c r="L83" s="77"/>
      <c r="M83" s="517"/>
      <c r="N83" s="519"/>
      <c r="O83" s="166"/>
      <c r="P83" s="71"/>
      <c r="Q83" s="73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460"/>
      <c r="AF83" s="460"/>
      <c r="AG83" s="78"/>
      <c r="AH83" s="461"/>
      <c r="AI83" s="461"/>
      <c r="AJ83" s="543"/>
    </row>
    <row r="84" spans="2:36" ht="15">
      <c r="B84" s="523"/>
      <c r="C84" s="216"/>
      <c r="D84" s="161"/>
      <c r="E84" s="161"/>
      <c r="F84" s="167"/>
      <c r="G84" s="20"/>
      <c r="H84" s="526"/>
      <c r="I84" s="446"/>
      <c r="J84" s="131"/>
      <c r="K84" s="529"/>
      <c r="L84" s="77"/>
      <c r="M84" s="517"/>
      <c r="N84" s="519"/>
      <c r="O84" s="168"/>
      <c r="P84" s="71"/>
      <c r="Q84" s="72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460"/>
      <c r="AF84" s="460"/>
      <c r="AG84" s="169"/>
      <c r="AH84" s="461"/>
      <c r="AI84" s="461"/>
      <c r="AJ84" s="543"/>
    </row>
    <row r="85" spans="2:36" ht="15.75" thickBot="1">
      <c r="B85" s="524"/>
      <c r="C85" s="220"/>
      <c r="D85" s="170"/>
      <c r="E85" s="170"/>
      <c r="F85" s="171"/>
      <c r="G85" s="202"/>
      <c r="H85" s="527"/>
      <c r="I85" s="528"/>
      <c r="J85" s="174"/>
      <c r="K85" s="530"/>
      <c r="L85" s="176"/>
      <c r="M85" s="518"/>
      <c r="N85" s="520"/>
      <c r="O85" s="179"/>
      <c r="P85" s="180"/>
      <c r="Q85" s="181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521"/>
      <c r="AF85" s="521"/>
      <c r="AG85" s="184"/>
      <c r="AH85" s="535"/>
      <c r="AI85" s="535"/>
      <c r="AJ85" s="544"/>
    </row>
    <row r="86" ht="15"/>
    <row r="87" spans="2:36" ht="15">
      <c r="B87" s="400" t="s">
        <v>693</v>
      </c>
      <c r="C87" s="401"/>
      <c r="D87" s="401"/>
      <c r="E87" s="401"/>
      <c r="F87" s="401"/>
      <c r="G87" s="401"/>
      <c r="H87" s="402"/>
      <c r="I87" s="403" t="s">
        <v>651</v>
      </c>
      <c r="J87" s="404"/>
      <c r="K87" s="404"/>
      <c r="L87" s="404"/>
      <c r="M87" s="404"/>
      <c r="N87" s="404"/>
      <c r="O87" s="404"/>
      <c r="P87" s="404"/>
      <c r="Q87" s="404"/>
      <c r="R87" s="404"/>
      <c r="S87" s="404"/>
      <c r="T87" s="405"/>
      <c r="U87" s="403" t="s">
        <v>694</v>
      </c>
      <c r="V87" s="406"/>
      <c r="W87" s="406"/>
      <c r="X87" s="406"/>
      <c r="Y87" s="406"/>
      <c r="Z87" s="406"/>
      <c r="AA87" s="406"/>
      <c r="AB87" s="406"/>
      <c r="AC87" s="406"/>
      <c r="AD87" s="406"/>
      <c r="AE87" s="406"/>
      <c r="AF87" s="406"/>
      <c r="AG87" s="406"/>
      <c r="AH87" s="406"/>
      <c r="AI87" s="406"/>
      <c r="AJ87" s="407"/>
    </row>
    <row r="88" spans="2:36" ht="15.75" thickBot="1">
      <c r="B88" s="383" t="s">
        <v>695</v>
      </c>
      <c r="C88" s="384"/>
      <c r="D88" s="385"/>
      <c r="E88" s="129"/>
      <c r="F88" s="386" t="s">
        <v>652</v>
      </c>
      <c r="G88" s="386"/>
      <c r="H88" s="386"/>
      <c r="I88" s="386"/>
      <c r="J88" s="386"/>
      <c r="K88" s="386"/>
      <c r="L88" s="386"/>
      <c r="M88" s="386"/>
      <c r="N88" s="387"/>
      <c r="O88" s="388" t="s">
        <v>0</v>
      </c>
      <c r="P88" s="389"/>
      <c r="Q88" s="389"/>
      <c r="R88" s="389"/>
      <c r="S88" s="389"/>
      <c r="T88" s="389"/>
      <c r="U88" s="389"/>
      <c r="V88" s="389"/>
      <c r="W88" s="389"/>
      <c r="X88" s="389"/>
      <c r="Y88" s="389"/>
      <c r="Z88" s="389"/>
      <c r="AA88" s="389"/>
      <c r="AB88" s="389"/>
      <c r="AC88" s="389"/>
      <c r="AD88" s="389"/>
      <c r="AE88" s="389"/>
      <c r="AF88" s="390"/>
      <c r="AG88" s="391" t="s">
        <v>1</v>
      </c>
      <c r="AH88" s="392"/>
      <c r="AI88" s="392"/>
      <c r="AJ88" s="393"/>
    </row>
    <row r="89" spans="2:36" ht="15">
      <c r="B89" s="512" t="s">
        <v>696</v>
      </c>
      <c r="C89" s="410" t="s">
        <v>2</v>
      </c>
      <c r="D89" s="411"/>
      <c r="E89" s="411"/>
      <c r="F89" s="411"/>
      <c r="G89" s="411"/>
      <c r="H89" s="411"/>
      <c r="I89" s="414" t="s">
        <v>3</v>
      </c>
      <c r="J89" s="416" t="s">
        <v>16</v>
      </c>
      <c r="K89" s="416" t="s">
        <v>4</v>
      </c>
      <c r="L89" s="418" t="s">
        <v>110</v>
      </c>
      <c r="M89" s="424" t="s">
        <v>18</v>
      </c>
      <c r="N89" s="426" t="s">
        <v>19</v>
      </c>
      <c r="O89" s="428" t="s">
        <v>30</v>
      </c>
      <c r="P89" s="429"/>
      <c r="Q89" s="420" t="s">
        <v>31</v>
      </c>
      <c r="R89" s="429"/>
      <c r="S89" s="420" t="s">
        <v>32</v>
      </c>
      <c r="T89" s="429"/>
      <c r="U89" s="420" t="s">
        <v>7</v>
      </c>
      <c r="V89" s="429"/>
      <c r="W89" s="420" t="s">
        <v>6</v>
      </c>
      <c r="X89" s="429"/>
      <c r="Y89" s="420" t="s">
        <v>33</v>
      </c>
      <c r="Z89" s="429"/>
      <c r="AA89" s="420" t="s">
        <v>5</v>
      </c>
      <c r="AB89" s="429"/>
      <c r="AC89" s="420" t="s">
        <v>8</v>
      </c>
      <c r="AD89" s="429"/>
      <c r="AE89" s="420" t="s">
        <v>9</v>
      </c>
      <c r="AF89" s="421"/>
      <c r="AG89" s="422" t="s">
        <v>10</v>
      </c>
      <c r="AH89" s="430" t="s">
        <v>11</v>
      </c>
      <c r="AI89" s="432" t="s">
        <v>12</v>
      </c>
      <c r="AJ89" s="434" t="s">
        <v>20</v>
      </c>
    </row>
    <row r="90" spans="2:36" ht="15.75" thickBot="1">
      <c r="B90" s="513"/>
      <c r="C90" s="412"/>
      <c r="D90" s="413"/>
      <c r="E90" s="413"/>
      <c r="F90" s="413"/>
      <c r="G90" s="413"/>
      <c r="H90" s="413"/>
      <c r="I90" s="415"/>
      <c r="J90" s="417" t="s">
        <v>16</v>
      </c>
      <c r="K90" s="417"/>
      <c r="L90" s="419"/>
      <c r="M90" s="425"/>
      <c r="N90" s="427"/>
      <c r="O90" s="5" t="s">
        <v>21</v>
      </c>
      <c r="P90" s="27" t="s">
        <v>22</v>
      </c>
      <c r="Q90" s="6" t="s">
        <v>21</v>
      </c>
      <c r="R90" s="27" t="s">
        <v>22</v>
      </c>
      <c r="S90" s="6" t="s">
        <v>21</v>
      </c>
      <c r="T90" s="27" t="s">
        <v>22</v>
      </c>
      <c r="U90" s="6" t="s">
        <v>21</v>
      </c>
      <c r="V90" s="27" t="s">
        <v>22</v>
      </c>
      <c r="W90" s="6" t="s">
        <v>21</v>
      </c>
      <c r="X90" s="27" t="s">
        <v>22</v>
      </c>
      <c r="Y90" s="6" t="s">
        <v>21</v>
      </c>
      <c r="Z90" s="27" t="s">
        <v>22</v>
      </c>
      <c r="AA90" s="6" t="s">
        <v>21</v>
      </c>
      <c r="AB90" s="27" t="s">
        <v>23</v>
      </c>
      <c r="AC90" s="6" t="s">
        <v>21</v>
      </c>
      <c r="AD90" s="27" t="s">
        <v>23</v>
      </c>
      <c r="AE90" s="6" t="s">
        <v>21</v>
      </c>
      <c r="AF90" s="28" t="s">
        <v>23</v>
      </c>
      <c r="AG90" s="423"/>
      <c r="AH90" s="431"/>
      <c r="AI90" s="433"/>
      <c r="AJ90" s="435"/>
    </row>
    <row r="91" spans="2:36" ht="45.75" thickBot="1">
      <c r="B91" s="140" t="s">
        <v>697</v>
      </c>
      <c r="C91" s="436" t="s">
        <v>742</v>
      </c>
      <c r="D91" s="437"/>
      <c r="E91" s="437"/>
      <c r="F91" s="437"/>
      <c r="G91" s="437"/>
      <c r="H91" s="608"/>
      <c r="I91" s="29" t="s">
        <v>743</v>
      </c>
      <c r="J91" s="7"/>
      <c r="K91" s="8"/>
      <c r="L91" s="8"/>
      <c r="M91" s="9"/>
      <c r="N91" s="30"/>
      <c r="O91" s="141" t="e">
        <f>#REF!+#REF!+#REF!</f>
        <v>#REF!</v>
      </c>
      <c r="P91" s="10" t="e">
        <f>#REF!+#REF!+#REF!</f>
        <v>#REF!</v>
      </c>
      <c r="Q91" s="10" t="e">
        <f>#REF!+#REF!+#REF!</f>
        <v>#REF!</v>
      </c>
      <c r="R91" s="10" t="e">
        <f>#REF!+#REF!+#REF!</f>
        <v>#REF!</v>
      </c>
      <c r="S91" s="10" t="e">
        <f>#REF!+#REF!+#REF!</f>
        <v>#REF!</v>
      </c>
      <c r="T91" s="10" t="e">
        <f>#REF!+#REF!+#REF!</f>
        <v>#REF!</v>
      </c>
      <c r="U91" s="10" t="e">
        <f>#REF!+#REF!+#REF!</f>
        <v>#REF!</v>
      </c>
      <c r="V91" s="10" t="e">
        <f>#REF!+#REF!+#REF!</f>
        <v>#REF!</v>
      </c>
      <c r="W91" s="10" t="e">
        <f>#REF!+#REF!+#REF!</f>
        <v>#REF!</v>
      </c>
      <c r="X91" s="10" t="e">
        <f>#REF!+#REF!+#REF!</f>
        <v>#REF!</v>
      </c>
      <c r="Y91" s="10" t="e">
        <f>#REF!+#REF!+#REF!</f>
        <v>#REF!</v>
      </c>
      <c r="Z91" s="10" t="e">
        <f>#REF!+#REF!+#REF!</f>
        <v>#REF!</v>
      </c>
      <c r="AA91" s="10" t="e">
        <f>#REF!+#REF!+#REF!</f>
        <v>#REF!</v>
      </c>
      <c r="AB91" s="10" t="e">
        <f>#REF!+#REF!+#REF!</f>
        <v>#REF!</v>
      </c>
      <c r="AC91" s="10" t="e">
        <f>#REF!+#REF!+#REF!</f>
        <v>#REF!</v>
      </c>
      <c r="AD91" s="10" t="e">
        <f>#REF!+#REF!+#REF!</f>
        <v>#REF!</v>
      </c>
      <c r="AE91" s="10" t="e">
        <f>+#REF!+#REF!+#REF!</f>
        <v>#REF!</v>
      </c>
      <c r="AF91" s="11" t="e">
        <f>#REF!+#REF!+#REF!</f>
        <v>#REF!</v>
      </c>
      <c r="AG91" s="12" t="e">
        <f>#REF!+#REF!+#REF!</f>
        <v>#REF!</v>
      </c>
      <c r="AH91" s="13"/>
      <c r="AI91" s="13"/>
      <c r="AJ91" s="14"/>
    </row>
    <row r="92" spans="2:36" ht="34.5" thickBot="1">
      <c r="B92" s="15" t="s">
        <v>13</v>
      </c>
      <c r="C92" s="16" t="s">
        <v>28</v>
      </c>
      <c r="D92" s="16" t="s">
        <v>14</v>
      </c>
      <c r="E92" s="16" t="s">
        <v>24</v>
      </c>
      <c r="F92" s="142" t="s">
        <v>25</v>
      </c>
      <c r="G92" s="142" t="s">
        <v>26</v>
      </c>
      <c r="H92" s="31" t="s">
        <v>15</v>
      </c>
      <c r="I92" s="143" t="s">
        <v>29</v>
      </c>
      <c r="J92" s="144"/>
      <c r="K92" s="144"/>
      <c r="L92" s="144"/>
      <c r="M92" s="144"/>
      <c r="N92" s="145"/>
      <c r="O92" s="193">
        <f>SUM(O93:O96)</f>
        <v>0</v>
      </c>
      <c r="P92" s="147">
        <f>SUM(P93:P96)</f>
        <v>0</v>
      </c>
      <c r="Q92" s="148">
        <f>SUM(Q93:Q96)</f>
        <v>8000000</v>
      </c>
      <c r="R92" s="147">
        <f>SUM(R93:R96)</f>
        <v>4000000</v>
      </c>
      <c r="S92" s="148"/>
      <c r="T92" s="147"/>
      <c r="U92" s="148"/>
      <c r="V92" s="147"/>
      <c r="W92" s="148"/>
      <c r="X92" s="147"/>
      <c r="Y92" s="148"/>
      <c r="Z92" s="147"/>
      <c r="AA92" s="148"/>
      <c r="AB92" s="147"/>
      <c r="AC92" s="148"/>
      <c r="AD92" s="147"/>
      <c r="AE92" s="149">
        <f>O92+Q92</f>
        <v>8000000</v>
      </c>
      <c r="AF92" s="147">
        <v>0</v>
      </c>
      <c r="AG92" s="17">
        <f>SUM(AG93:AG96)</f>
        <v>0.05</v>
      </c>
      <c r="AH92" s="18"/>
      <c r="AI92" s="18"/>
      <c r="AJ92" s="19"/>
    </row>
    <row r="93" spans="2:36" ht="63.75">
      <c r="B93" s="522" t="s">
        <v>744</v>
      </c>
      <c r="C93" s="246" t="s">
        <v>745</v>
      </c>
      <c r="D93" s="151" t="s">
        <v>746</v>
      </c>
      <c r="E93" s="151" t="s">
        <v>703</v>
      </c>
      <c r="F93" s="224">
        <v>0</v>
      </c>
      <c r="G93" s="20">
        <v>1</v>
      </c>
      <c r="H93" s="445" t="s">
        <v>747</v>
      </c>
      <c r="I93" s="583" t="s">
        <v>726</v>
      </c>
      <c r="J93" s="131" t="s">
        <v>748</v>
      </c>
      <c r="K93" s="600">
        <v>4</v>
      </c>
      <c r="L93" s="154">
        <v>1</v>
      </c>
      <c r="M93" s="584">
        <v>0</v>
      </c>
      <c r="N93" s="601">
        <v>1</v>
      </c>
      <c r="O93" s="168"/>
      <c r="P93" s="71"/>
      <c r="Q93" s="157">
        <v>8000000</v>
      </c>
      <c r="R93" s="159">
        <v>4000000</v>
      </c>
      <c r="S93" s="159"/>
      <c r="T93" s="159"/>
      <c r="U93" s="159"/>
      <c r="V93" s="159"/>
      <c r="W93" s="159"/>
      <c r="X93" s="159"/>
      <c r="Y93" s="159"/>
      <c r="Z93" s="159"/>
      <c r="AA93" s="159"/>
      <c r="AB93" s="159"/>
      <c r="AC93" s="37"/>
      <c r="AD93" s="37"/>
      <c r="AE93" s="442">
        <v>8000000</v>
      </c>
      <c r="AF93" s="442">
        <v>4000000</v>
      </c>
      <c r="AG93" s="248">
        <v>0.05</v>
      </c>
      <c r="AH93" s="576"/>
      <c r="AI93" s="576"/>
      <c r="AJ93" s="605"/>
    </row>
    <row r="94" spans="2:36" ht="15">
      <c r="B94" s="523"/>
      <c r="C94" s="246"/>
      <c r="D94" s="161"/>
      <c r="E94" s="161" t="s">
        <v>703</v>
      </c>
      <c r="F94" s="45">
        <v>1</v>
      </c>
      <c r="G94" s="20">
        <v>0</v>
      </c>
      <c r="H94" s="446"/>
      <c r="I94" s="446"/>
      <c r="J94" s="131"/>
      <c r="K94" s="529"/>
      <c r="L94" s="77"/>
      <c r="M94" s="517"/>
      <c r="N94" s="519"/>
      <c r="O94" s="166"/>
      <c r="P94" s="71"/>
      <c r="Q94" s="73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443"/>
      <c r="AF94" s="443"/>
      <c r="AG94" s="78"/>
      <c r="AH94" s="603"/>
      <c r="AI94" s="603"/>
      <c r="AJ94" s="606"/>
    </row>
    <row r="95" spans="2:36" ht="15">
      <c r="B95" s="523"/>
      <c r="C95" s="216"/>
      <c r="D95" s="161"/>
      <c r="E95" s="161"/>
      <c r="F95" s="167"/>
      <c r="G95" s="20"/>
      <c r="H95" s="446"/>
      <c r="I95" s="446"/>
      <c r="J95" s="131"/>
      <c r="K95" s="529"/>
      <c r="L95" s="77"/>
      <c r="M95" s="517"/>
      <c r="N95" s="519"/>
      <c r="O95" s="168"/>
      <c r="P95" s="71"/>
      <c r="Q95" s="72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443"/>
      <c r="AF95" s="443"/>
      <c r="AG95" s="169"/>
      <c r="AH95" s="603"/>
      <c r="AI95" s="603"/>
      <c r="AJ95" s="606"/>
    </row>
    <row r="96" spans="2:36" ht="15.75" thickBot="1">
      <c r="B96" s="524"/>
      <c r="C96" s="220"/>
      <c r="D96" s="170"/>
      <c r="E96" s="170"/>
      <c r="F96" s="171"/>
      <c r="G96" s="202"/>
      <c r="H96" s="528"/>
      <c r="I96" s="528"/>
      <c r="J96" s="174"/>
      <c r="K96" s="530"/>
      <c r="L96" s="176"/>
      <c r="M96" s="518"/>
      <c r="N96" s="520"/>
      <c r="O96" s="179"/>
      <c r="P96" s="180"/>
      <c r="Q96" s="181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602"/>
      <c r="AF96" s="602"/>
      <c r="AG96" s="184"/>
      <c r="AH96" s="604"/>
      <c r="AI96" s="604"/>
      <c r="AJ96" s="607"/>
    </row>
  </sheetData>
  <sheetProtection password="C7FF" sheet="1"/>
  <mergeCells count="280">
    <mergeCell ref="AG89:AG90"/>
    <mergeCell ref="AH93:AH96"/>
    <mergeCell ref="AI93:AI96"/>
    <mergeCell ref="AJ93:AJ96"/>
    <mergeCell ref="AH89:AH90"/>
    <mergeCell ref="AI89:AI90"/>
    <mergeCell ref="AJ89:AJ90"/>
    <mergeCell ref="C91:H91"/>
    <mergeCell ref="B93:B96"/>
    <mergeCell ref="H93:H96"/>
    <mergeCell ref="I93:I96"/>
    <mergeCell ref="K93:K96"/>
    <mergeCell ref="M93:M96"/>
    <mergeCell ref="N93:N96"/>
    <mergeCell ref="W89:X89"/>
    <mergeCell ref="Y89:Z89"/>
    <mergeCell ref="AA89:AB89"/>
    <mergeCell ref="AC89:AD89"/>
    <mergeCell ref="AE89:AF89"/>
    <mergeCell ref="AE93:AE96"/>
    <mergeCell ref="AF93:AF96"/>
    <mergeCell ref="M89:M90"/>
    <mergeCell ref="N89:N90"/>
    <mergeCell ref="O89:P89"/>
    <mergeCell ref="Q89:R89"/>
    <mergeCell ref="S89:T89"/>
    <mergeCell ref="U89:V89"/>
    <mergeCell ref="B88:D88"/>
    <mergeCell ref="F88:N88"/>
    <mergeCell ref="O88:AF88"/>
    <mergeCell ref="AG88:AJ88"/>
    <mergeCell ref="B89:B90"/>
    <mergeCell ref="C89:H90"/>
    <mergeCell ref="I89:I90"/>
    <mergeCell ref="J89:J90"/>
    <mergeCell ref="K89:K90"/>
    <mergeCell ref="L89:L90"/>
    <mergeCell ref="AF82:AF85"/>
    <mergeCell ref="AH82:AH85"/>
    <mergeCell ref="AI82:AI85"/>
    <mergeCell ref="AJ82:AJ85"/>
    <mergeCell ref="B87:H87"/>
    <mergeCell ref="I87:T87"/>
    <mergeCell ref="U87:AJ87"/>
    <mergeCell ref="B82:B85"/>
    <mergeCell ref="H82:H85"/>
    <mergeCell ref="I82:I85"/>
    <mergeCell ref="K82:K85"/>
    <mergeCell ref="M82:M85"/>
    <mergeCell ref="N82:N85"/>
    <mergeCell ref="N77:N80"/>
    <mergeCell ref="AE77:AE80"/>
    <mergeCell ref="AE82:AE85"/>
    <mergeCell ref="AF77:AF80"/>
    <mergeCell ref="AH77:AH80"/>
    <mergeCell ref="AI77:AI80"/>
    <mergeCell ref="AJ77:AJ80"/>
    <mergeCell ref="AE72:AE75"/>
    <mergeCell ref="AF72:AF75"/>
    <mergeCell ref="AH72:AH75"/>
    <mergeCell ref="AI72:AI75"/>
    <mergeCell ref="AJ72:AJ75"/>
    <mergeCell ref="B77:B80"/>
    <mergeCell ref="H77:H80"/>
    <mergeCell ref="I77:I80"/>
    <mergeCell ref="K77:K80"/>
    <mergeCell ref="M77:M80"/>
    <mergeCell ref="AH68:AH69"/>
    <mergeCell ref="Y68:Z68"/>
    <mergeCell ref="AA68:AB68"/>
    <mergeCell ref="AC68:AD68"/>
    <mergeCell ref="AE68:AF68"/>
    <mergeCell ref="AI68:AI69"/>
    <mergeCell ref="AJ68:AJ69"/>
    <mergeCell ref="C70:H70"/>
    <mergeCell ref="B72:B75"/>
    <mergeCell ref="H72:H75"/>
    <mergeCell ref="I72:I75"/>
    <mergeCell ref="K72:K75"/>
    <mergeCell ref="M72:M75"/>
    <mergeCell ref="N72:N75"/>
    <mergeCell ref="W68:X68"/>
    <mergeCell ref="AG68:AG69"/>
    <mergeCell ref="M68:M69"/>
    <mergeCell ref="N68:N69"/>
    <mergeCell ref="O68:P68"/>
    <mergeCell ref="Q68:R68"/>
    <mergeCell ref="S68:T68"/>
    <mergeCell ref="U68:V68"/>
    <mergeCell ref="B68:B69"/>
    <mergeCell ref="C68:H69"/>
    <mergeCell ref="I68:I69"/>
    <mergeCell ref="J68:J69"/>
    <mergeCell ref="K68:K69"/>
    <mergeCell ref="L68:L69"/>
    <mergeCell ref="B64:AJ64"/>
    <mergeCell ref="B65:AJ65"/>
    <mergeCell ref="B66:H66"/>
    <mergeCell ref="I66:T66"/>
    <mergeCell ref="U66:AJ66"/>
    <mergeCell ref="B67:D67"/>
    <mergeCell ref="F67:N67"/>
    <mergeCell ref="O67:AF67"/>
    <mergeCell ref="AG67:AJ67"/>
    <mergeCell ref="N59:N62"/>
    <mergeCell ref="AE59:AE62"/>
    <mergeCell ref="AF59:AF62"/>
    <mergeCell ref="AH59:AH62"/>
    <mergeCell ref="AI59:AI62"/>
    <mergeCell ref="AJ59:AJ62"/>
    <mergeCell ref="AE54:AE57"/>
    <mergeCell ref="AF54:AF57"/>
    <mergeCell ref="AH54:AH57"/>
    <mergeCell ref="AI54:AI57"/>
    <mergeCell ref="AJ54:AJ57"/>
    <mergeCell ref="B59:B62"/>
    <mergeCell ref="H59:H62"/>
    <mergeCell ref="I59:I62"/>
    <mergeCell ref="K59:K62"/>
    <mergeCell ref="M59:M62"/>
    <mergeCell ref="B54:B57"/>
    <mergeCell ref="H54:H57"/>
    <mergeCell ref="I54:I57"/>
    <mergeCell ref="K54:K57"/>
    <mergeCell ref="M54:M57"/>
    <mergeCell ref="N54:N57"/>
    <mergeCell ref="N49:N52"/>
    <mergeCell ref="AE49:AE52"/>
    <mergeCell ref="AF49:AF52"/>
    <mergeCell ref="AH49:AH52"/>
    <mergeCell ref="AI49:AI52"/>
    <mergeCell ref="AJ49:AJ52"/>
    <mergeCell ref="AE44:AE47"/>
    <mergeCell ref="AF44:AF47"/>
    <mergeCell ref="AH44:AH47"/>
    <mergeCell ref="AI44:AI47"/>
    <mergeCell ref="AJ44:AJ47"/>
    <mergeCell ref="B49:B52"/>
    <mergeCell ref="H49:H52"/>
    <mergeCell ref="I49:I52"/>
    <mergeCell ref="K49:K52"/>
    <mergeCell ref="M49:M52"/>
    <mergeCell ref="AH40:AH41"/>
    <mergeCell ref="AI40:AI41"/>
    <mergeCell ref="AJ40:AJ41"/>
    <mergeCell ref="C42:H42"/>
    <mergeCell ref="B44:B47"/>
    <mergeCell ref="H44:H47"/>
    <mergeCell ref="I44:I47"/>
    <mergeCell ref="K44:K47"/>
    <mergeCell ref="M44:M47"/>
    <mergeCell ref="N44:N47"/>
    <mergeCell ref="W40:X40"/>
    <mergeCell ref="Y40:Z40"/>
    <mergeCell ref="AA40:AB40"/>
    <mergeCell ref="AC40:AD40"/>
    <mergeCell ref="AE40:AF40"/>
    <mergeCell ref="AG40:AG41"/>
    <mergeCell ref="M40:M41"/>
    <mergeCell ref="N40:N41"/>
    <mergeCell ref="O40:P40"/>
    <mergeCell ref="Q40:R40"/>
    <mergeCell ref="S40:T40"/>
    <mergeCell ref="U40:V40"/>
    <mergeCell ref="B40:B41"/>
    <mergeCell ref="C40:H41"/>
    <mergeCell ref="I40:I41"/>
    <mergeCell ref="J40:J41"/>
    <mergeCell ref="K40:K41"/>
    <mergeCell ref="L40:L41"/>
    <mergeCell ref="B36:AJ36"/>
    <mergeCell ref="B37:AJ37"/>
    <mergeCell ref="B38:H38"/>
    <mergeCell ref="I38:T38"/>
    <mergeCell ref="U38:AJ38"/>
    <mergeCell ref="B39:D39"/>
    <mergeCell ref="F39:N39"/>
    <mergeCell ref="O39:AF39"/>
    <mergeCell ref="AG39:AJ39"/>
    <mergeCell ref="N31:N34"/>
    <mergeCell ref="AE31:AE34"/>
    <mergeCell ref="AF31:AF34"/>
    <mergeCell ref="AH31:AH34"/>
    <mergeCell ref="AI31:AI34"/>
    <mergeCell ref="AJ31:AJ34"/>
    <mergeCell ref="AE26:AE29"/>
    <mergeCell ref="AF26:AF29"/>
    <mergeCell ref="AH26:AH29"/>
    <mergeCell ref="AI26:AI29"/>
    <mergeCell ref="AJ26:AJ29"/>
    <mergeCell ref="B31:B34"/>
    <mergeCell ref="H31:H34"/>
    <mergeCell ref="I31:I34"/>
    <mergeCell ref="K31:K34"/>
    <mergeCell ref="M31:M34"/>
    <mergeCell ref="AF22:AF24"/>
    <mergeCell ref="AH22:AH24"/>
    <mergeCell ref="AI22:AI24"/>
    <mergeCell ref="AJ22:AJ24"/>
    <mergeCell ref="B26:B29"/>
    <mergeCell ref="H26:H29"/>
    <mergeCell ref="I26:I29"/>
    <mergeCell ref="K26:K29"/>
    <mergeCell ref="M26:M29"/>
    <mergeCell ref="N26:N29"/>
    <mergeCell ref="AI16:AI19"/>
    <mergeCell ref="AJ16:AJ19"/>
    <mergeCell ref="B20:AJ20"/>
    <mergeCell ref="B22:B24"/>
    <mergeCell ref="H22:H24"/>
    <mergeCell ref="I22:I24"/>
    <mergeCell ref="K22:K24"/>
    <mergeCell ref="M22:M24"/>
    <mergeCell ref="N22:N24"/>
    <mergeCell ref="AE22:AE24"/>
    <mergeCell ref="L16:L19"/>
    <mergeCell ref="M16:M19"/>
    <mergeCell ref="N16:N19"/>
    <mergeCell ref="AE16:AE19"/>
    <mergeCell ref="AF16:AF19"/>
    <mergeCell ref="AH16:AH19"/>
    <mergeCell ref="B14:AJ14"/>
    <mergeCell ref="B16:B19"/>
    <mergeCell ref="C16:C19"/>
    <mergeCell ref="E16:E19"/>
    <mergeCell ref="F16:F19"/>
    <mergeCell ref="G16:G19"/>
    <mergeCell ref="H16:H19"/>
    <mergeCell ref="I16:I19"/>
    <mergeCell ref="J16:J19"/>
    <mergeCell ref="K16:K19"/>
    <mergeCell ref="AE10:AE13"/>
    <mergeCell ref="AF10:AF13"/>
    <mergeCell ref="AG10:AG13"/>
    <mergeCell ref="AH10:AH13"/>
    <mergeCell ref="AI10:AI13"/>
    <mergeCell ref="AJ10:AJ13"/>
    <mergeCell ref="J10:J13"/>
    <mergeCell ref="K10:K13"/>
    <mergeCell ref="L10:L13"/>
    <mergeCell ref="M10:M13"/>
    <mergeCell ref="N10:N13"/>
    <mergeCell ref="O10:O13"/>
    <mergeCell ref="AH5:AH6"/>
    <mergeCell ref="AI5:AI6"/>
    <mergeCell ref="AJ5:AJ6"/>
    <mergeCell ref="C7:H7"/>
    <mergeCell ref="B8:AJ8"/>
    <mergeCell ref="B10:B13"/>
    <mergeCell ref="C10:C13"/>
    <mergeCell ref="E10:E13"/>
    <mergeCell ref="H10:H13"/>
    <mergeCell ref="I10:I13"/>
    <mergeCell ref="W5:X5"/>
    <mergeCell ref="Y5:Z5"/>
    <mergeCell ref="AA5:AB5"/>
    <mergeCell ref="AC5:AD5"/>
    <mergeCell ref="AE5:AF5"/>
    <mergeCell ref="AG5:AG6"/>
    <mergeCell ref="M5:M6"/>
    <mergeCell ref="N5:N6"/>
    <mergeCell ref="O5:P5"/>
    <mergeCell ref="Q5:R5"/>
    <mergeCell ref="S5:T5"/>
    <mergeCell ref="U5:V5"/>
    <mergeCell ref="B5:B6"/>
    <mergeCell ref="C5:H6"/>
    <mergeCell ref="I5:I6"/>
    <mergeCell ref="J5:J6"/>
    <mergeCell ref="K5:K6"/>
    <mergeCell ref="L5:L6"/>
    <mergeCell ref="B1:AJ1"/>
    <mergeCell ref="B2:AJ2"/>
    <mergeCell ref="B3:H3"/>
    <mergeCell ref="I3:T3"/>
    <mergeCell ref="U3:AJ3"/>
    <mergeCell ref="B4:D4"/>
    <mergeCell ref="F4:N4"/>
    <mergeCell ref="O4:AF4"/>
    <mergeCell ref="AG4:AJ4"/>
  </mergeCells>
  <printOptions/>
  <pageMargins left="0.7" right="0.7" top="0.75" bottom="0.75" header="0.3" footer="0.3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1:AJ105"/>
  <sheetViews>
    <sheetView tabSelected="1" zoomScalePageLayoutView="0" workbookViewId="0" topLeftCell="H1">
      <selection activeCell="F5" sqref="F5:N5"/>
    </sheetView>
  </sheetViews>
  <sheetFormatPr defaultColWidth="11.421875" defaultRowHeight="15"/>
  <cols>
    <col min="1" max="1" width="11.421875" style="1" customWidth="1"/>
    <col min="2" max="3" width="11.421875" style="24" customWidth="1"/>
    <col min="4" max="7" width="11.421875" style="1" customWidth="1"/>
    <col min="8" max="10" width="11.421875" style="25" customWidth="1"/>
    <col min="11" max="32" width="11.421875" style="1" customWidth="1"/>
    <col min="33" max="33" width="11.421875" style="26" customWidth="1"/>
    <col min="34" max="16384" width="11.421875" style="1" customWidth="1"/>
  </cols>
  <sheetData>
    <row r="1" spans="2:36" ht="15.75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15">
      <c r="B2" s="394" t="s">
        <v>691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6"/>
    </row>
    <row r="3" spans="2:36" ht="15.75" thickBot="1">
      <c r="B3" s="397" t="s">
        <v>749</v>
      </c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9"/>
    </row>
    <row r="4" spans="2:36" ht="15">
      <c r="B4" s="400" t="s">
        <v>693</v>
      </c>
      <c r="C4" s="401"/>
      <c r="D4" s="401"/>
      <c r="E4" s="401"/>
      <c r="F4" s="401"/>
      <c r="G4" s="401"/>
      <c r="H4" s="402"/>
      <c r="I4" s="403" t="s">
        <v>750</v>
      </c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5"/>
      <c r="U4" s="403" t="s">
        <v>751</v>
      </c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7"/>
    </row>
    <row r="5" spans="2:36" ht="15.75" thickBot="1">
      <c r="B5" s="609" t="s">
        <v>752</v>
      </c>
      <c r="C5" s="610"/>
      <c r="D5" s="611"/>
      <c r="E5" s="129"/>
      <c r="F5" s="386" t="s">
        <v>753</v>
      </c>
      <c r="G5" s="386"/>
      <c r="H5" s="386"/>
      <c r="I5" s="386"/>
      <c r="J5" s="386"/>
      <c r="K5" s="386"/>
      <c r="L5" s="386"/>
      <c r="M5" s="386"/>
      <c r="N5" s="387"/>
      <c r="O5" s="388" t="s">
        <v>0</v>
      </c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90"/>
      <c r="AG5" s="391" t="s">
        <v>1</v>
      </c>
      <c r="AH5" s="392"/>
      <c r="AI5" s="392"/>
      <c r="AJ5" s="393"/>
    </row>
    <row r="6" spans="2:36" ht="15">
      <c r="B6" s="612" t="s">
        <v>696</v>
      </c>
      <c r="C6" s="410" t="s">
        <v>2</v>
      </c>
      <c r="D6" s="411"/>
      <c r="E6" s="411"/>
      <c r="F6" s="411"/>
      <c r="G6" s="411"/>
      <c r="H6" s="411"/>
      <c r="I6" s="414" t="s">
        <v>3</v>
      </c>
      <c r="J6" s="416" t="s">
        <v>16</v>
      </c>
      <c r="K6" s="416" t="s">
        <v>4</v>
      </c>
      <c r="L6" s="418" t="s">
        <v>110</v>
      </c>
      <c r="M6" s="424" t="s">
        <v>18</v>
      </c>
      <c r="N6" s="426" t="s">
        <v>19</v>
      </c>
      <c r="O6" s="428" t="s">
        <v>30</v>
      </c>
      <c r="P6" s="429"/>
      <c r="Q6" s="420" t="s">
        <v>31</v>
      </c>
      <c r="R6" s="429"/>
      <c r="S6" s="420" t="s">
        <v>32</v>
      </c>
      <c r="T6" s="429"/>
      <c r="U6" s="420" t="s">
        <v>7</v>
      </c>
      <c r="V6" s="429"/>
      <c r="W6" s="420" t="s">
        <v>6</v>
      </c>
      <c r="X6" s="429"/>
      <c r="Y6" s="420" t="s">
        <v>33</v>
      </c>
      <c r="Z6" s="429"/>
      <c r="AA6" s="420" t="s">
        <v>5</v>
      </c>
      <c r="AB6" s="429"/>
      <c r="AC6" s="420" t="s">
        <v>8</v>
      </c>
      <c r="AD6" s="429"/>
      <c r="AE6" s="420" t="s">
        <v>9</v>
      </c>
      <c r="AF6" s="421"/>
      <c r="AG6" s="422" t="s">
        <v>10</v>
      </c>
      <c r="AH6" s="430" t="s">
        <v>11</v>
      </c>
      <c r="AI6" s="432" t="s">
        <v>12</v>
      </c>
      <c r="AJ6" s="434" t="s">
        <v>20</v>
      </c>
    </row>
    <row r="7" spans="2:36" ht="15.75" thickBot="1">
      <c r="B7" s="613"/>
      <c r="C7" s="412"/>
      <c r="D7" s="413"/>
      <c r="E7" s="413"/>
      <c r="F7" s="413"/>
      <c r="G7" s="413"/>
      <c r="H7" s="413"/>
      <c r="I7" s="415"/>
      <c r="J7" s="417" t="s">
        <v>16</v>
      </c>
      <c r="K7" s="417"/>
      <c r="L7" s="419"/>
      <c r="M7" s="425"/>
      <c r="N7" s="427"/>
      <c r="O7" s="5" t="s">
        <v>21</v>
      </c>
      <c r="P7" s="27" t="s">
        <v>22</v>
      </c>
      <c r="Q7" s="6" t="s">
        <v>21</v>
      </c>
      <c r="R7" s="27" t="s">
        <v>22</v>
      </c>
      <c r="S7" s="6" t="s">
        <v>21</v>
      </c>
      <c r="T7" s="27" t="s">
        <v>22</v>
      </c>
      <c r="U7" s="6" t="s">
        <v>21</v>
      </c>
      <c r="V7" s="27" t="s">
        <v>22</v>
      </c>
      <c r="W7" s="6" t="s">
        <v>21</v>
      </c>
      <c r="X7" s="27" t="s">
        <v>22</v>
      </c>
      <c r="Y7" s="6" t="s">
        <v>21</v>
      </c>
      <c r="Z7" s="27" t="s">
        <v>22</v>
      </c>
      <c r="AA7" s="6" t="s">
        <v>21</v>
      </c>
      <c r="AB7" s="27" t="s">
        <v>23</v>
      </c>
      <c r="AC7" s="6" t="s">
        <v>21</v>
      </c>
      <c r="AD7" s="27" t="s">
        <v>23</v>
      </c>
      <c r="AE7" s="6" t="s">
        <v>21</v>
      </c>
      <c r="AF7" s="28" t="s">
        <v>23</v>
      </c>
      <c r="AG7" s="423"/>
      <c r="AH7" s="431"/>
      <c r="AI7" s="433"/>
      <c r="AJ7" s="435"/>
    </row>
    <row r="8" spans="2:36" ht="90.75" thickBot="1">
      <c r="B8" s="140" t="s">
        <v>754</v>
      </c>
      <c r="C8" s="436" t="s">
        <v>755</v>
      </c>
      <c r="D8" s="437"/>
      <c r="E8" s="437"/>
      <c r="F8" s="437"/>
      <c r="G8" s="437"/>
      <c r="H8" s="437"/>
      <c r="I8" s="29" t="s">
        <v>756</v>
      </c>
      <c r="J8" s="7">
        <v>13645</v>
      </c>
      <c r="K8" s="7">
        <v>13645</v>
      </c>
      <c r="L8" s="8">
        <v>13645</v>
      </c>
      <c r="M8" s="8">
        <v>13645</v>
      </c>
      <c r="N8" s="250">
        <v>13645</v>
      </c>
      <c r="O8" s="141">
        <f>O10</f>
        <v>0</v>
      </c>
      <c r="P8" s="10">
        <f aca="true" t="shared" si="0" ref="P8:AF8">P10</f>
        <v>0</v>
      </c>
      <c r="Q8" s="10">
        <f t="shared" si="0"/>
        <v>0</v>
      </c>
      <c r="R8" s="10">
        <f t="shared" si="0"/>
        <v>0</v>
      </c>
      <c r="S8" s="10">
        <f t="shared" si="0"/>
        <v>0</v>
      </c>
      <c r="T8" s="10">
        <f t="shared" si="0"/>
        <v>0</v>
      </c>
      <c r="U8" s="10">
        <f t="shared" si="0"/>
        <v>0</v>
      </c>
      <c r="V8" s="10">
        <f t="shared" si="0"/>
        <v>0</v>
      </c>
      <c r="W8" s="10">
        <f t="shared" si="0"/>
        <v>0</v>
      </c>
      <c r="X8" s="10">
        <f t="shared" si="0"/>
        <v>0</v>
      </c>
      <c r="Y8" s="10">
        <f t="shared" si="0"/>
        <v>0</v>
      </c>
      <c r="Z8" s="10">
        <f t="shared" si="0"/>
        <v>0</v>
      </c>
      <c r="AA8" s="10">
        <f t="shared" si="0"/>
        <v>0</v>
      </c>
      <c r="AB8" s="10">
        <f t="shared" si="0"/>
        <v>0</v>
      </c>
      <c r="AC8" s="10">
        <f t="shared" si="0"/>
        <v>0</v>
      </c>
      <c r="AD8" s="10">
        <f t="shared" si="0"/>
        <v>0</v>
      </c>
      <c r="AE8" s="10">
        <f t="shared" si="0"/>
        <v>0</v>
      </c>
      <c r="AF8" s="11">
        <f t="shared" si="0"/>
        <v>0</v>
      </c>
      <c r="AG8" s="12">
        <v>13645</v>
      </c>
      <c r="AH8" s="13"/>
      <c r="AI8" s="13"/>
      <c r="AJ8" s="14"/>
    </row>
    <row r="9" spans="2:36" ht="15.75" thickBot="1">
      <c r="B9" s="563"/>
      <c r="C9" s="564"/>
      <c r="D9" s="564"/>
      <c r="E9" s="564"/>
      <c r="F9" s="564"/>
      <c r="G9" s="564"/>
      <c r="H9" s="564"/>
      <c r="I9" s="564"/>
      <c r="J9" s="564"/>
      <c r="K9" s="564"/>
      <c r="L9" s="564"/>
      <c r="M9" s="564"/>
      <c r="N9" s="564"/>
      <c r="O9" s="614"/>
      <c r="P9" s="614"/>
      <c r="Q9" s="614"/>
      <c r="R9" s="614"/>
      <c r="S9" s="614"/>
      <c r="T9" s="614"/>
      <c r="U9" s="614"/>
      <c r="V9" s="614"/>
      <c r="W9" s="614"/>
      <c r="X9" s="614"/>
      <c r="Y9" s="614"/>
      <c r="Z9" s="614"/>
      <c r="AA9" s="614"/>
      <c r="AB9" s="614"/>
      <c r="AC9" s="614"/>
      <c r="AD9" s="614"/>
      <c r="AE9" s="614"/>
      <c r="AF9" s="614"/>
      <c r="AG9" s="564"/>
      <c r="AH9" s="564"/>
      <c r="AI9" s="564"/>
      <c r="AJ9" s="565"/>
    </row>
    <row r="10" spans="2:36" ht="34.5" thickBot="1">
      <c r="B10" s="15" t="s">
        <v>13</v>
      </c>
      <c r="C10" s="16" t="s">
        <v>28</v>
      </c>
      <c r="D10" s="16" t="s">
        <v>14</v>
      </c>
      <c r="E10" s="16" t="s">
        <v>24</v>
      </c>
      <c r="F10" s="142" t="s">
        <v>25</v>
      </c>
      <c r="G10" s="142" t="s">
        <v>26</v>
      </c>
      <c r="H10" s="31" t="s">
        <v>15</v>
      </c>
      <c r="I10" s="40" t="s">
        <v>29</v>
      </c>
      <c r="J10" s="21"/>
      <c r="K10" s="21"/>
      <c r="L10" s="21"/>
      <c r="M10" s="21"/>
      <c r="N10" s="192"/>
      <c r="O10" s="193">
        <f>SUM(O11:O12)</f>
        <v>0</v>
      </c>
      <c r="P10" s="147">
        <f>SUM(P11:P12)</f>
        <v>0</v>
      </c>
      <c r="Q10" s="148">
        <f>SUM(Q11:Q12)</f>
        <v>0</v>
      </c>
      <c r="R10" s="147">
        <f>SUM(R11:R12)</f>
        <v>0</v>
      </c>
      <c r="S10" s="148"/>
      <c r="T10" s="147"/>
      <c r="U10" s="148"/>
      <c r="V10" s="147"/>
      <c r="W10" s="148"/>
      <c r="X10" s="147"/>
      <c r="Y10" s="148"/>
      <c r="Z10" s="147"/>
      <c r="AA10" s="148"/>
      <c r="AB10" s="147"/>
      <c r="AC10" s="148"/>
      <c r="AD10" s="147"/>
      <c r="AE10" s="149">
        <f>O10+Q10</f>
        <v>0</v>
      </c>
      <c r="AF10" s="251">
        <f>AF11</f>
        <v>0</v>
      </c>
      <c r="AG10" s="252">
        <f>SUM(AG11:AG12)</f>
        <v>0</v>
      </c>
      <c r="AH10" s="18"/>
      <c r="AI10" s="18"/>
      <c r="AJ10" s="19"/>
    </row>
    <row r="11" spans="2:36" ht="57.75">
      <c r="B11" s="615" t="s">
        <v>757</v>
      </c>
      <c r="C11" s="616" t="s">
        <v>758</v>
      </c>
      <c r="D11" s="151" t="s">
        <v>581</v>
      </c>
      <c r="E11" s="151" t="s">
        <v>759</v>
      </c>
      <c r="F11" s="224">
        <v>0</v>
      </c>
      <c r="G11" s="225">
        <v>0</v>
      </c>
      <c r="H11" s="254"/>
      <c r="I11" s="618"/>
      <c r="J11" s="255">
        <v>0</v>
      </c>
      <c r="K11" s="256">
        <v>1</v>
      </c>
      <c r="L11" s="257">
        <v>0</v>
      </c>
      <c r="M11" s="257">
        <v>0</v>
      </c>
      <c r="N11" s="258">
        <v>0</v>
      </c>
      <c r="O11" s="159">
        <v>0</v>
      </c>
      <c r="P11" s="159">
        <v>0</v>
      </c>
      <c r="Q11" s="159">
        <v>0</v>
      </c>
      <c r="R11" s="159">
        <v>0</v>
      </c>
      <c r="S11" s="159">
        <v>0</v>
      </c>
      <c r="T11" s="159">
        <v>0</v>
      </c>
      <c r="U11" s="159">
        <v>0</v>
      </c>
      <c r="V11" s="159">
        <v>0</v>
      </c>
      <c r="W11" s="159">
        <v>0</v>
      </c>
      <c r="X11" s="159">
        <v>0</v>
      </c>
      <c r="Y11" s="159">
        <v>0</v>
      </c>
      <c r="Z11" s="159">
        <v>0</v>
      </c>
      <c r="AA11" s="159">
        <v>0</v>
      </c>
      <c r="AB11" s="159">
        <v>0</v>
      </c>
      <c r="AC11" s="159">
        <v>0</v>
      </c>
      <c r="AD11" s="159">
        <v>0</v>
      </c>
      <c r="AE11" s="259">
        <v>0</v>
      </c>
      <c r="AF11" s="259">
        <v>0</v>
      </c>
      <c r="AG11" s="260"/>
      <c r="AH11" s="261"/>
      <c r="AI11" s="261"/>
      <c r="AJ11" s="262"/>
    </row>
    <row r="12" spans="2:36" ht="50.25" thickBot="1">
      <c r="B12" s="555"/>
      <c r="C12" s="617"/>
      <c r="D12" s="200" t="s">
        <v>582</v>
      </c>
      <c r="E12" s="200" t="s">
        <v>760</v>
      </c>
      <c r="F12" s="264">
        <v>0.5</v>
      </c>
      <c r="G12" s="202">
        <v>0.4</v>
      </c>
      <c r="H12" s="265"/>
      <c r="I12" s="619"/>
      <c r="J12" s="266">
        <v>0</v>
      </c>
      <c r="K12" s="267">
        <v>1</v>
      </c>
      <c r="L12" s="263">
        <v>1</v>
      </c>
      <c r="M12" s="268">
        <v>0.5</v>
      </c>
      <c r="N12" s="269">
        <v>0.4</v>
      </c>
      <c r="O12" s="270"/>
      <c r="P12" s="180"/>
      <c r="Q12" s="271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272"/>
      <c r="AF12" s="272"/>
      <c r="AG12" s="273"/>
      <c r="AH12" s="274"/>
      <c r="AI12" s="274"/>
      <c r="AJ12" s="275"/>
    </row>
    <row r="13" ht="15.75" thickBot="1"/>
    <row r="14" spans="2:36" ht="15.75" thickBot="1">
      <c r="B14" s="620" t="s">
        <v>761</v>
      </c>
      <c r="C14" s="621"/>
      <c r="D14" s="622"/>
      <c r="E14" s="276"/>
      <c r="F14" s="623" t="s">
        <v>762</v>
      </c>
      <c r="G14" s="623"/>
      <c r="H14" s="623"/>
      <c r="I14" s="623"/>
      <c r="J14" s="623"/>
      <c r="K14" s="623"/>
      <c r="L14" s="623"/>
      <c r="M14" s="623"/>
      <c r="N14" s="624"/>
      <c r="O14" s="625" t="s">
        <v>0</v>
      </c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7"/>
      <c r="AG14" s="628" t="s">
        <v>1</v>
      </c>
      <c r="AH14" s="629"/>
      <c r="AI14" s="629"/>
      <c r="AJ14" s="630"/>
    </row>
    <row r="15" spans="2:36" ht="15">
      <c r="B15" s="612" t="s">
        <v>696</v>
      </c>
      <c r="C15" s="410" t="s">
        <v>2</v>
      </c>
      <c r="D15" s="411"/>
      <c r="E15" s="411"/>
      <c r="F15" s="411"/>
      <c r="G15" s="411"/>
      <c r="H15" s="411"/>
      <c r="I15" s="414" t="s">
        <v>3</v>
      </c>
      <c r="J15" s="416" t="s">
        <v>16</v>
      </c>
      <c r="K15" s="416" t="s">
        <v>4</v>
      </c>
      <c r="L15" s="418" t="s">
        <v>110</v>
      </c>
      <c r="M15" s="424" t="s">
        <v>18</v>
      </c>
      <c r="N15" s="426" t="s">
        <v>19</v>
      </c>
      <c r="O15" s="428" t="s">
        <v>30</v>
      </c>
      <c r="P15" s="429"/>
      <c r="Q15" s="420" t="s">
        <v>31</v>
      </c>
      <c r="R15" s="429"/>
      <c r="S15" s="420" t="s">
        <v>32</v>
      </c>
      <c r="T15" s="429"/>
      <c r="U15" s="420" t="s">
        <v>7</v>
      </c>
      <c r="V15" s="429"/>
      <c r="W15" s="420" t="s">
        <v>6</v>
      </c>
      <c r="X15" s="429"/>
      <c r="Y15" s="420" t="s">
        <v>33</v>
      </c>
      <c r="Z15" s="429"/>
      <c r="AA15" s="420" t="s">
        <v>5</v>
      </c>
      <c r="AB15" s="429"/>
      <c r="AC15" s="420" t="s">
        <v>8</v>
      </c>
      <c r="AD15" s="429"/>
      <c r="AE15" s="420" t="s">
        <v>9</v>
      </c>
      <c r="AF15" s="421"/>
      <c r="AG15" s="422" t="s">
        <v>10</v>
      </c>
      <c r="AH15" s="430" t="s">
        <v>11</v>
      </c>
      <c r="AI15" s="432" t="s">
        <v>12</v>
      </c>
      <c r="AJ15" s="434" t="s">
        <v>20</v>
      </c>
    </row>
    <row r="16" spans="2:36" ht="15.75" thickBot="1">
      <c r="B16" s="613"/>
      <c r="C16" s="412"/>
      <c r="D16" s="413"/>
      <c r="E16" s="413"/>
      <c r="F16" s="413"/>
      <c r="G16" s="413"/>
      <c r="H16" s="413"/>
      <c r="I16" s="415"/>
      <c r="J16" s="417" t="s">
        <v>16</v>
      </c>
      <c r="K16" s="417"/>
      <c r="L16" s="419"/>
      <c r="M16" s="425"/>
      <c r="N16" s="427"/>
      <c r="O16" s="5" t="s">
        <v>21</v>
      </c>
      <c r="P16" s="27" t="s">
        <v>22</v>
      </c>
      <c r="Q16" s="6" t="s">
        <v>21</v>
      </c>
      <c r="R16" s="27" t="s">
        <v>22</v>
      </c>
      <c r="S16" s="6" t="s">
        <v>21</v>
      </c>
      <c r="T16" s="27" t="s">
        <v>22</v>
      </c>
      <c r="U16" s="6" t="s">
        <v>21</v>
      </c>
      <c r="V16" s="27" t="s">
        <v>22</v>
      </c>
      <c r="W16" s="6" t="s">
        <v>21</v>
      </c>
      <c r="X16" s="27" t="s">
        <v>22</v>
      </c>
      <c r="Y16" s="6" t="s">
        <v>21</v>
      </c>
      <c r="Z16" s="27" t="s">
        <v>22</v>
      </c>
      <c r="AA16" s="6" t="s">
        <v>21</v>
      </c>
      <c r="AB16" s="27" t="s">
        <v>23</v>
      </c>
      <c r="AC16" s="6" t="s">
        <v>21</v>
      </c>
      <c r="AD16" s="27" t="s">
        <v>23</v>
      </c>
      <c r="AE16" s="6" t="s">
        <v>21</v>
      </c>
      <c r="AF16" s="28" t="s">
        <v>23</v>
      </c>
      <c r="AG16" s="423"/>
      <c r="AH16" s="431"/>
      <c r="AI16" s="433"/>
      <c r="AJ16" s="435"/>
    </row>
    <row r="17" spans="2:36" ht="79.5" thickBot="1">
      <c r="B17" s="140" t="s">
        <v>754</v>
      </c>
      <c r="C17" s="436" t="s">
        <v>763</v>
      </c>
      <c r="D17" s="437"/>
      <c r="E17" s="437"/>
      <c r="F17" s="437"/>
      <c r="G17" s="437"/>
      <c r="H17" s="437"/>
      <c r="I17" s="29" t="s">
        <v>764</v>
      </c>
      <c r="J17" s="277"/>
      <c r="K17" s="277">
        <v>2.57</v>
      </c>
      <c r="L17" s="8">
        <v>13645</v>
      </c>
      <c r="M17" s="8">
        <v>13645</v>
      </c>
      <c r="N17" s="8">
        <v>13645</v>
      </c>
      <c r="O17" s="141">
        <f>O19+O26+O39+O44</f>
        <v>361350907</v>
      </c>
      <c r="P17" s="10">
        <f aca="true" t="shared" si="1" ref="P17:AD17">P19+P26+P39</f>
        <v>0</v>
      </c>
      <c r="Q17" s="10">
        <f t="shared" si="1"/>
        <v>0</v>
      </c>
      <c r="R17" s="10">
        <f t="shared" si="1"/>
        <v>0</v>
      </c>
      <c r="S17" s="10">
        <f t="shared" si="1"/>
        <v>0</v>
      </c>
      <c r="T17" s="10">
        <f t="shared" si="1"/>
        <v>0</v>
      </c>
      <c r="U17" s="10">
        <f t="shared" si="1"/>
        <v>0</v>
      </c>
      <c r="V17" s="10">
        <f t="shared" si="1"/>
        <v>0</v>
      </c>
      <c r="W17" s="10">
        <f t="shared" si="1"/>
        <v>0</v>
      </c>
      <c r="X17" s="10">
        <f t="shared" si="1"/>
        <v>0</v>
      </c>
      <c r="Y17" s="10">
        <f t="shared" si="1"/>
        <v>0</v>
      </c>
      <c r="Z17" s="10">
        <f t="shared" si="1"/>
        <v>0</v>
      </c>
      <c r="AA17" s="10">
        <f t="shared" si="1"/>
        <v>0</v>
      </c>
      <c r="AB17" s="10">
        <f t="shared" si="1"/>
        <v>0</v>
      </c>
      <c r="AC17" s="10">
        <f t="shared" si="1"/>
        <v>0</v>
      </c>
      <c r="AD17" s="10">
        <f t="shared" si="1"/>
        <v>0</v>
      </c>
      <c r="AE17" s="10">
        <f>+AE19+AE26+AE39</f>
        <v>0</v>
      </c>
      <c r="AF17" s="11">
        <f>AF19+AF26+AF39</f>
        <v>0</v>
      </c>
      <c r="AG17" s="12">
        <v>13645</v>
      </c>
      <c r="AH17" s="13"/>
      <c r="AI17" s="13"/>
      <c r="AJ17" s="14"/>
    </row>
    <row r="18" spans="2:36" ht="15.75" thickBot="1">
      <c r="B18" s="563"/>
      <c r="C18" s="564"/>
      <c r="D18" s="564"/>
      <c r="E18" s="564"/>
      <c r="F18" s="564"/>
      <c r="G18" s="564"/>
      <c r="H18" s="564"/>
      <c r="I18" s="564"/>
      <c r="J18" s="564"/>
      <c r="K18" s="564"/>
      <c r="L18" s="564"/>
      <c r="M18" s="564"/>
      <c r="N18" s="564"/>
      <c r="O18" s="631"/>
      <c r="P18" s="631"/>
      <c r="Q18" s="631"/>
      <c r="R18" s="631"/>
      <c r="S18" s="631"/>
      <c r="T18" s="631"/>
      <c r="U18" s="631"/>
      <c r="V18" s="631"/>
      <c r="W18" s="631"/>
      <c r="X18" s="631"/>
      <c r="Y18" s="631"/>
      <c r="Z18" s="631"/>
      <c r="AA18" s="631"/>
      <c r="AB18" s="631"/>
      <c r="AC18" s="631"/>
      <c r="AD18" s="631"/>
      <c r="AE18" s="631"/>
      <c r="AF18" s="631"/>
      <c r="AG18" s="564"/>
      <c r="AH18" s="564"/>
      <c r="AI18" s="564"/>
      <c r="AJ18" s="565"/>
    </row>
    <row r="19" spans="2:36" ht="34.5" thickBot="1">
      <c r="B19" s="15" t="s">
        <v>13</v>
      </c>
      <c r="C19" s="16" t="s">
        <v>28</v>
      </c>
      <c r="D19" s="16" t="s">
        <v>14</v>
      </c>
      <c r="E19" s="16" t="s">
        <v>24</v>
      </c>
      <c r="F19" s="142" t="s">
        <v>25</v>
      </c>
      <c r="G19" s="142" t="s">
        <v>26</v>
      </c>
      <c r="H19" s="31" t="s">
        <v>15</v>
      </c>
      <c r="I19" s="40" t="s">
        <v>29</v>
      </c>
      <c r="J19" s="21"/>
      <c r="K19" s="21"/>
      <c r="L19" s="21"/>
      <c r="M19" s="21"/>
      <c r="N19" s="32"/>
      <c r="O19" s="278">
        <f>SUM(O20:O24)</f>
        <v>198150490</v>
      </c>
      <c r="P19" s="279">
        <f aca="true" t="shared" si="2" ref="P19:AF19">SUM(P20:P24)</f>
        <v>0</v>
      </c>
      <c r="Q19" s="279">
        <f t="shared" si="2"/>
        <v>0</v>
      </c>
      <c r="R19" s="279">
        <f t="shared" si="2"/>
        <v>0</v>
      </c>
      <c r="S19" s="279">
        <f t="shared" si="2"/>
        <v>0</v>
      </c>
      <c r="T19" s="279">
        <f t="shared" si="2"/>
        <v>0</v>
      </c>
      <c r="U19" s="279">
        <f t="shared" si="2"/>
        <v>0</v>
      </c>
      <c r="V19" s="279">
        <f t="shared" si="2"/>
        <v>0</v>
      </c>
      <c r="W19" s="279">
        <f t="shared" si="2"/>
        <v>0</v>
      </c>
      <c r="X19" s="279">
        <f t="shared" si="2"/>
        <v>0</v>
      </c>
      <c r="Y19" s="279">
        <f t="shared" si="2"/>
        <v>0</v>
      </c>
      <c r="Z19" s="279">
        <f t="shared" si="2"/>
        <v>0</v>
      </c>
      <c r="AA19" s="279">
        <f t="shared" si="2"/>
        <v>0</v>
      </c>
      <c r="AB19" s="279">
        <f t="shared" si="2"/>
        <v>0</v>
      </c>
      <c r="AC19" s="279">
        <f t="shared" si="2"/>
        <v>0</v>
      </c>
      <c r="AD19" s="279">
        <f t="shared" si="2"/>
        <v>0</v>
      </c>
      <c r="AE19" s="279">
        <f t="shared" si="2"/>
        <v>0</v>
      </c>
      <c r="AF19" s="280">
        <f t="shared" si="2"/>
        <v>0</v>
      </c>
      <c r="AG19" s="252">
        <f>SUM(AG20:AG24)</f>
        <v>0</v>
      </c>
      <c r="AH19" s="18"/>
      <c r="AI19" s="18"/>
      <c r="AJ19" s="19"/>
    </row>
    <row r="20" spans="2:36" ht="66">
      <c r="B20" s="615" t="s">
        <v>765</v>
      </c>
      <c r="C20" s="616" t="s">
        <v>766</v>
      </c>
      <c r="D20" s="151" t="s">
        <v>583</v>
      </c>
      <c r="E20" s="151" t="s">
        <v>767</v>
      </c>
      <c r="F20" s="224">
        <v>0</v>
      </c>
      <c r="G20" s="225">
        <v>0</v>
      </c>
      <c r="H20" s="632"/>
      <c r="I20" s="532"/>
      <c r="J20" s="281">
        <v>0</v>
      </c>
      <c r="K20" s="282">
        <v>1</v>
      </c>
      <c r="L20" s="283">
        <v>0</v>
      </c>
      <c r="M20" s="284">
        <v>0</v>
      </c>
      <c r="N20" s="285">
        <v>0</v>
      </c>
      <c r="O20" s="168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286">
        <v>0</v>
      </c>
      <c r="AF20" s="287">
        <v>0</v>
      </c>
      <c r="AG20" s="288"/>
      <c r="AH20" s="261"/>
      <c r="AI20" s="261"/>
      <c r="AJ20" s="262"/>
    </row>
    <row r="21" spans="2:36" ht="66">
      <c r="B21" s="554"/>
      <c r="C21" s="438"/>
      <c r="D21" s="97" t="s">
        <v>584</v>
      </c>
      <c r="E21" s="97" t="s">
        <v>768</v>
      </c>
      <c r="F21" s="45">
        <v>0</v>
      </c>
      <c r="G21" s="20">
        <v>1</v>
      </c>
      <c r="H21" s="633"/>
      <c r="I21" s="533"/>
      <c r="J21" s="43">
        <v>0</v>
      </c>
      <c r="K21" s="289">
        <v>8</v>
      </c>
      <c r="L21" s="77">
        <v>1</v>
      </c>
      <c r="M21" s="290">
        <v>0</v>
      </c>
      <c r="N21" s="291">
        <v>1</v>
      </c>
      <c r="O21" s="292">
        <v>13494056</v>
      </c>
      <c r="P21" s="71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286">
        <v>0</v>
      </c>
      <c r="AF21" s="287">
        <v>0</v>
      </c>
      <c r="AG21" s="293"/>
      <c r="AH21" s="294"/>
      <c r="AI21" s="294"/>
      <c r="AJ21" s="295"/>
    </row>
    <row r="22" spans="2:36" ht="57.75">
      <c r="B22" s="554"/>
      <c r="C22" s="438"/>
      <c r="D22" s="97" t="s">
        <v>585</v>
      </c>
      <c r="E22" s="97" t="s">
        <v>767</v>
      </c>
      <c r="F22" s="167">
        <v>1</v>
      </c>
      <c r="G22" s="20">
        <v>1</v>
      </c>
      <c r="H22" s="633"/>
      <c r="I22" s="533"/>
      <c r="J22" s="43">
        <v>0</v>
      </c>
      <c r="K22" s="289">
        <v>1</v>
      </c>
      <c r="L22" s="77">
        <v>1</v>
      </c>
      <c r="M22" s="290">
        <v>0</v>
      </c>
      <c r="N22" s="291">
        <v>1</v>
      </c>
      <c r="O22" s="292">
        <v>92328217</v>
      </c>
      <c r="P22" s="71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286">
        <v>0</v>
      </c>
      <c r="AF22" s="287">
        <v>0</v>
      </c>
      <c r="AG22" s="296"/>
      <c r="AH22" s="294"/>
      <c r="AI22" s="294"/>
      <c r="AJ22" s="295"/>
    </row>
    <row r="23" spans="2:36" ht="41.25">
      <c r="B23" s="554"/>
      <c r="C23" s="438"/>
      <c r="D23" s="97" t="s">
        <v>586</v>
      </c>
      <c r="E23" s="97" t="s">
        <v>769</v>
      </c>
      <c r="F23" s="167">
        <v>0</v>
      </c>
      <c r="G23" s="20">
        <v>0</v>
      </c>
      <c r="H23" s="633"/>
      <c r="I23" s="533"/>
      <c r="J23" s="43">
        <v>0</v>
      </c>
      <c r="K23" s="289">
        <v>1</v>
      </c>
      <c r="L23" s="77">
        <v>0</v>
      </c>
      <c r="M23" s="290">
        <v>0</v>
      </c>
      <c r="N23" s="291">
        <v>0</v>
      </c>
      <c r="O23" s="29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286">
        <v>0</v>
      </c>
      <c r="AF23" s="287">
        <v>0</v>
      </c>
      <c r="AG23" s="296"/>
      <c r="AH23" s="294"/>
      <c r="AI23" s="294"/>
      <c r="AJ23" s="295"/>
    </row>
    <row r="24" spans="2:36" ht="75" thickBot="1">
      <c r="B24" s="555"/>
      <c r="C24" s="617"/>
      <c r="D24" s="200" t="s">
        <v>587</v>
      </c>
      <c r="E24" s="200" t="s">
        <v>770</v>
      </c>
      <c r="F24" s="171">
        <v>0</v>
      </c>
      <c r="G24" s="202">
        <v>1</v>
      </c>
      <c r="H24" s="634"/>
      <c r="I24" s="534"/>
      <c r="J24" s="203">
        <v>0</v>
      </c>
      <c r="K24" s="298">
        <v>2</v>
      </c>
      <c r="L24" s="176">
        <v>2</v>
      </c>
      <c r="M24" s="299">
        <v>0</v>
      </c>
      <c r="N24" s="300">
        <v>1</v>
      </c>
      <c r="O24" s="297">
        <v>92328217</v>
      </c>
      <c r="P24" s="180">
        <v>0</v>
      </c>
      <c r="Q24" s="181">
        <v>0</v>
      </c>
      <c r="R24" s="182">
        <v>0</v>
      </c>
      <c r="S24" s="182">
        <v>0</v>
      </c>
      <c r="T24" s="182">
        <v>0</v>
      </c>
      <c r="U24" s="182">
        <v>0</v>
      </c>
      <c r="V24" s="182">
        <v>0</v>
      </c>
      <c r="W24" s="182">
        <v>0</v>
      </c>
      <c r="X24" s="182">
        <v>0</v>
      </c>
      <c r="Y24" s="182">
        <v>0</v>
      </c>
      <c r="Z24" s="182">
        <v>0</v>
      </c>
      <c r="AA24" s="182">
        <v>0</v>
      </c>
      <c r="AB24" s="182">
        <v>0</v>
      </c>
      <c r="AC24" s="182">
        <v>0</v>
      </c>
      <c r="AD24" s="182">
        <v>0</v>
      </c>
      <c r="AE24" s="272">
        <v>0</v>
      </c>
      <c r="AF24" s="301">
        <v>0</v>
      </c>
      <c r="AG24" s="302"/>
      <c r="AH24" s="274"/>
      <c r="AI24" s="274"/>
      <c r="AJ24" s="275"/>
    </row>
    <row r="25" spans="2:36" ht="15.75" thickBot="1">
      <c r="B25" s="536"/>
      <c r="C25" s="537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  <c r="U25" s="537"/>
      <c r="V25" s="537"/>
      <c r="W25" s="537"/>
      <c r="X25" s="537"/>
      <c r="Y25" s="537"/>
      <c r="Z25" s="537"/>
      <c r="AA25" s="537"/>
      <c r="AB25" s="537"/>
      <c r="AC25" s="537"/>
      <c r="AD25" s="537"/>
      <c r="AE25" s="537"/>
      <c r="AF25" s="537"/>
      <c r="AG25" s="537"/>
      <c r="AH25" s="537"/>
      <c r="AI25" s="537"/>
      <c r="AJ25" s="538"/>
    </row>
    <row r="26" spans="2:36" ht="34.5" thickBot="1">
      <c r="B26" s="15" t="s">
        <v>13</v>
      </c>
      <c r="C26" s="16" t="s">
        <v>28</v>
      </c>
      <c r="D26" s="16" t="s">
        <v>14</v>
      </c>
      <c r="E26" s="16" t="s">
        <v>27</v>
      </c>
      <c r="F26" s="142" t="s">
        <v>25</v>
      </c>
      <c r="G26" s="142" t="s">
        <v>26</v>
      </c>
      <c r="H26" s="31" t="s">
        <v>629</v>
      </c>
      <c r="I26" s="40" t="s">
        <v>29</v>
      </c>
      <c r="J26" s="190"/>
      <c r="K26" s="191"/>
      <c r="L26" s="191"/>
      <c r="M26" s="21"/>
      <c r="N26" s="192"/>
      <c r="O26" s="193">
        <f>SUM(O27:O37)</f>
        <v>148701627</v>
      </c>
      <c r="P26" s="147">
        <f>SUM(P27:P37)</f>
        <v>0</v>
      </c>
      <c r="Q26" s="148">
        <f>SUM(Q27:Q37)</f>
        <v>0</v>
      </c>
      <c r="R26" s="147">
        <f>SUM(R27:R37)</f>
        <v>0</v>
      </c>
      <c r="S26" s="148"/>
      <c r="T26" s="147"/>
      <c r="U26" s="148"/>
      <c r="V26" s="147"/>
      <c r="W26" s="148"/>
      <c r="X26" s="147"/>
      <c r="Y26" s="148"/>
      <c r="Z26" s="147"/>
      <c r="AA26" s="148"/>
      <c r="AB26" s="147"/>
      <c r="AC26" s="148"/>
      <c r="AD26" s="147"/>
      <c r="AE26" s="148">
        <f>AE27</f>
        <v>0</v>
      </c>
      <c r="AF26" s="147">
        <f>AF27</f>
        <v>0</v>
      </c>
      <c r="AG26" s="17">
        <f>SUM(AG27:AG37)</f>
        <v>0</v>
      </c>
      <c r="AH26" s="18"/>
      <c r="AI26" s="18"/>
      <c r="AJ26" s="19"/>
    </row>
    <row r="27" spans="2:36" ht="66">
      <c r="B27" s="554" t="s">
        <v>771</v>
      </c>
      <c r="C27" s="474" t="s">
        <v>772</v>
      </c>
      <c r="D27" s="97" t="s">
        <v>588</v>
      </c>
      <c r="E27" s="97" t="s">
        <v>773</v>
      </c>
      <c r="F27" s="22">
        <v>0</v>
      </c>
      <c r="G27" s="20">
        <v>0</v>
      </c>
      <c r="H27" s="556"/>
      <c r="I27" s="635"/>
      <c r="J27" s="281">
        <v>0</v>
      </c>
      <c r="K27" s="304" t="s">
        <v>774</v>
      </c>
      <c r="L27" s="213" t="s">
        <v>775</v>
      </c>
      <c r="M27" s="305">
        <v>0</v>
      </c>
      <c r="N27" s="306" t="s">
        <v>775</v>
      </c>
      <c r="O27" s="214">
        <v>12000000</v>
      </c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259"/>
      <c r="AF27" s="307"/>
      <c r="AG27" s="308"/>
      <c r="AH27" s="261"/>
      <c r="AI27" s="309"/>
      <c r="AJ27" s="310"/>
    </row>
    <row r="28" spans="2:36" ht="66">
      <c r="B28" s="554"/>
      <c r="C28" s="475"/>
      <c r="D28" s="97" t="s">
        <v>589</v>
      </c>
      <c r="E28" s="97" t="s">
        <v>776</v>
      </c>
      <c r="F28" s="22">
        <v>35</v>
      </c>
      <c r="G28" s="20">
        <v>35</v>
      </c>
      <c r="H28" s="556"/>
      <c r="I28" s="558"/>
      <c r="J28" s="43">
        <v>0</v>
      </c>
      <c r="K28" s="311">
        <v>70</v>
      </c>
      <c r="L28" s="74">
        <v>70</v>
      </c>
      <c r="M28" s="312">
        <v>35</v>
      </c>
      <c r="N28" s="313">
        <v>35</v>
      </c>
      <c r="O28" s="195">
        <v>57197200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286"/>
      <c r="AF28" s="314"/>
      <c r="AG28" s="315"/>
      <c r="AH28" s="294"/>
      <c r="AI28" s="316"/>
      <c r="AJ28" s="317"/>
    </row>
    <row r="29" spans="2:36" ht="49.5">
      <c r="B29" s="554"/>
      <c r="C29" s="475"/>
      <c r="D29" s="97" t="s">
        <v>590</v>
      </c>
      <c r="E29" s="97" t="s">
        <v>777</v>
      </c>
      <c r="F29" s="318">
        <v>0.5</v>
      </c>
      <c r="G29" s="319">
        <v>0.5</v>
      </c>
      <c r="H29" s="556"/>
      <c r="I29" s="558"/>
      <c r="J29" s="43">
        <v>0</v>
      </c>
      <c r="K29" s="311">
        <v>1</v>
      </c>
      <c r="L29" s="74">
        <v>1</v>
      </c>
      <c r="M29" s="312" t="s">
        <v>778</v>
      </c>
      <c r="N29" s="313" t="s">
        <v>778</v>
      </c>
      <c r="O29" s="195">
        <v>4000000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286"/>
      <c r="AF29" s="314"/>
      <c r="AG29" s="315"/>
      <c r="AH29" s="294"/>
      <c r="AI29" s="316"/>
      <c r="AJ29" s="317"/>
    </row>
    <row r="30" spans="2:36" ht="49.5">
      <c r="B30" s="554"/>
      <c r="C30" s="475"/>
      <c r="D30" s="97" t="s">
        <v>591</v>
      </c>
      <c r="E30" s="97" t="s">
        <v>779</v>
      </c>
      <c r="F30" s="22">
        <v>0</v>
      </c>
      <c r="G30" s="20" t="s">
        <v>780</v>
      </c>
      <c r="H30" s="556"/>
      <c r="I30" s="558"/>
      <c r="J30" s="43">
        <v>0</v>
      </c>
      <c r="K30" s="311">
        <v>1</v>
      </c>
      <c r="L30" s="74" t="s">
        <v>781</v>
      </c>
      <c r="M30" s="312">
        <v>0</v>
      </c>
      <c r="N30" s="313" t="s">
        <v>780</v>
      </c>
      <c r="O30" s="195">
        <v>24999932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286"/>
      <c r="AF30" s="314"/>
      <c r="AG30" s="315"/>
      <c r="AH30" s="294"/>
      <c r="AI30" s="316"/>
      <c r="AJ30" s="317"/>
    </row>
    <row r="31" spans="2:36" ht="74.25">
      <c r="B31" s="554"/>
      <c r="C31" s="475"/>
      <c r="D31" s="97" t="s">
        <v>592</v>
      </c>
      <c r="E31" s="97" t="s">
        <v>782</v>
      </c>
      <c r="F31" s="22">
        <v>0</v>
      </c>
      <c r="G31" s="20" t="s">
        <v>775</v>
      </c>
      <c r="H31" s="556"/>
      <c r="I31" s="558"/>
      <c r="J31" s="43">
        <v>0</v>
      </c>
      <c r="K31" s="311">
        <v>14</v>
      </c>
      <c r="L31" s="74" t="s">
        <v>775</v>
      </c>
      <c r="M31" s="312" t="s">
        <v>775</v>
      </c>
      <c r="N31" s="313">
        <v>0</v>
      </c>
      <c r="O31" s="195">
        <v>50504495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286"/>
      <c r="AF31" s="314"/>
      <c r="AG31" s="315"/>
      <c r="AH31" s="294"/>
      <c r="AI31" s="316"/>
      <c r="AJ31" s="317"/>
    </row>
    <row r="32" spans="2:36" ht="66">
      <c r="B32" s="554"/>
      <c r="C32" s="475"/>
      <c r="D32" s="97" t="s">
        <v>593</v>
      </c>
      <c r="E32" s="97" t="s">
        <v>783</v>
      </c>
      <c r="F32" s="318">
        <v>0.25</v>
      </c>
      <c r="G32" s="320">
        <v>0</v>
      </c>
      <c r="H32" s="556"/>
      <c r="I32" s="558"/>
      <c r="J32" s="43">
        <v>0</v>
      </c>
      <c r="K32" s="321">
        <v>1</v>
      </c>
      <c r="L32" s="322">
        <v>0.25</v>
      </c>
      <c r="M32" s="323">
        <v>0.25</v>
      </c>
      <c r="N32" s="313">
        <v>0</v>
      </c>
      <c r="O32" s="19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286"/>
      <c r="AF32" s="314"/>
      <c r="AG32" s="315"/>
      <c r="AH32" s="294"/>
      <c r="AI32" s="316"/>
      <c r="AJ32" s="317"/>
    </row>
    <row r="33" spans="2:36" ht="66">
      <c r="B33" s="554"/>
      <c r="C33" s="475"/>
      <c r="D33" s="97" t="s">
        <v>594</v>
      </c>
      <c r="E33" s="97" t="s">
        <v>784</v>
      </c>
      <c r="F33" s="22">
        <v>0</v>
      </c>
      <c r="G33" s="20">
        <v>0</v>
      </c>
      <c r="H33" s="556"/>
      <c r="I33" s="558"/>
      <c r="J33" s="43">
        <v>0</v>
      </c>
      <c r="K33" s="321">
        <v>1</v>
      </c>
      <c r="L33" s="322">
        <v>0.25</v>
      </c>
      <c r="M33" s="312">
        <v>0</v>
      </c>
      <c r="N33" s="313">
        <v>0</v>
      </c>
      <c r="O33" s="19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286"/>
      <c r="AF33" s="314"/>
      <c r="AG33" s="315"/>
      <c r="AH33" s="294"/>
      <c r="AI33" s="316"/>
      <c r="AJ33" s="317"/>
    </row>
    <row r="34" spans="2:36" ht="74.25">
      <c r="B34" s="554"/>
      <c r="C34" s="475"/>
      <c r="D34" s="97" t="s">
        <v>595</v>
      </c>
      <c r="E34" s="97"/>
      <c r="F34" s="22">
        <v>0</v>
      </c>
      <c r="G34" s="20">
        <v>0</v>
      </c>
      <c r="H34" s="556"/>
      <c r="I34" s="558"/>
      <c r="J34" s="43">
        <v>0</v>
      </c>
      <c r="K34" s="311">
        <v>1</v>
      </c>
      <c r="L34" s="74">
        <v>0</v>
      </c>
      <c r="M34" s="312">
        <v>0</v>
      </c>
      <c r="N34" s="313">
        <v>0</v>
      </c>
      <c r="O34" s="19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286"/>
      <c r="AF34" s="314"/>
      <c r="AG34" s="315"/>
      <c r="AH34" s="294"/>
      <c r="AI34" s="316"/>
      <c r="AJ34" s="317"/>
    </row>
    <row r="35" spans="2:36" ht="57.75">
      <c r="B35" s="554"/>
      <c r="C35" s="475"/>
      <c r="D35" s="97" t="s">
        <v>596</v>
      </c>
      <c r="E35" s="97" t="s">
        <v>785</v>
      </c>
      <c r="F35" s="22">
        <v>0</v>
      </c>
      <c r="G35" s="20">
        <v>0</v>
      </c>
      <c r="H35" s="556"/>
      <c r="I35" s="558"/>
      <c r="J35" s="43">
        <v>0</v>
      </c>
      <c r="K35" s="311">
        <v>0</v>
      </c>
      <c r="L35" s="74">
        <v>0</v>
      </c>
      <c r="M35" s="312">
        <v>0</v>
      </c>
      <c r="N35" s="313">
        <v>0</v>
      </c>
      <c r="O35" s="19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286"/>
      <c r="AF35" s="314"/>
      <c r="AG35" s="315"/>
      <c r="AH35" s="294"/>
      <c r="AI35" s="316"/>
      <c r="AJ35" s="317"/>
    </row>
    <row r="36" spans="2:36" ht="74.25">
      <c r="B36" s="554"/>
      <c r="C36" s="475"/>
      <c r="D36" s="97" t="s">
        <v>597</v>
      </c>
      <c r="E36" s="97" t="s">
        <v>786</v>
      </c>
      <c r="F36" s="196">
        <v>0</v>
      </c>
      <c r="G36" s="20">
        <v>1</v>
      </c>
      <c r="H36" s="556"/>
      <c r="I36" s="558"/>
      <c r="J36" s="43">
        <v>0</v>
      </c>
      <c r="K36" s="324">
        <v>3</v>
      </c>
      <c r="L36" s="74">
        <v>1</v>
      </c>
      <c r="M36" s="312">
        <v>0</v>
      </c>
      <c r="N36" s="313">
        <v>1</v>
      </c>
      <c r="O36" s="19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286"/>
      <c r="AF36" s="314"/>
      <c r="AG36" s="325"/>
      <c r="AH36" s="294"/>
      <c r="AI36" s="316"/>
      <c r="AJ36" s="317"/>
    </row>
    <row r="37" spans="2:36" ht="66.75" thickBot="1">
      <c r="B37" s="555"/>
      <c r="C37" s="567"/>
      <c r="D37" s="200" t="s">
        <v>598</v>
      </c>
      <c r="E37" s="200" t="s">
        <v>787</v>
      </c>
      <c r="F37" s="326">
        <v>0.5</v>
      </c>
      <c r="G37" s="327">
        <v>0.5</v>
      </c>
      <c r="H37" s="557"/>
      <c r="I37" s="559"/>
      <c r="J37" s="203">
        <v>0</v>
      </c>
      <c r="K37" s="328">
        <v>4</v>
      </c>
      <c r="L37" s="204">
        <v>1</v>
      </c>
      <c r="M37" s="329">
        <v>0.5</v>
      </c>
      <c r="N37" s="330">
        <v>0.5</v>
      </c>
      <c r="O37" s="205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272"/>
      <c r="AF37" s="331"/>
      <c r="AG37" s="332"/>
      <c r="AH37" s="274"/>
      <c r="AI37" s="333"/>
      <c r="AJ37" s="334"/>
    </row>
    <row r="38" spans="2:36" ht="15.75" thickBot="1">
      <c r="B38" s="536"/>
      <c r="C38" s="537"/>
      <c r="D38" s="537"/>
      <c r="E38" s="537"/>
      <c r="F38" s="537"/>
      <c r="G38" s="537"/>
      <c r="H38" s="537"/>
      <c r="I38" s="537"/>
      <c r="J38" s="537"/>
      <c r="K38" s="537"/>
      <c r="L38" s="537"/>
      <c r="M38" s="537"/>
      <c r="N38" s="537"/>
      <c r="O38" s="537"/>
      <c r="P38" s="537"/>
      <c r="Q38" s="537"/>
      <c r="R38" s="537"/>
      <c r="S38" s="537"/>
      <c r="T38" s="537"/>
      <c r="U38" s="537"/>
      <c r="V38" s="537"/>
      <c r="W38" s="537"/>
      <c r="X38" s="537"/>
      <c r="Y38" s="537"/>
      <c r="Z38" s="537"/>
      <c r="AA38" s="537"/>
      <c r="AB38" s="537"/>
      <c r="AC38" s="537"/>
      <c r="AD38" s="537"/>
      <c r="AE38" s="537"/>
      <c r="AF38" s="537"/>
      <c r="AG38" s="537"/>
      <c r="AH38" s="537"/>
      <c r="AI38" s="537"/>
      <c r="AJ38" s="538"/>
    </row>
    <row r="39" spans="2:36" ht="34.5" thickBot="1">
      <c r="B39" s="15" t="s">
        <v>13</v>
      </c>
      <c r="C39" s="16" t="s">
        <v>28</v>
      </c>
      <c r="D39" s="16" t="s">
        <v>14</v>
      </c>
      <c r="E39" s="16" t="s">
        <v>27</v>
      </c>
      <c r="F39" s="142" t="s">
        <v>25</v>
      </c>
      <c r="G39" s="142" t="s">
        <v>26</v>
      </c>
      <c r="H39" s="31" t="s">
        <v>634</v>
      </c>
      <c r="I39" s="40" t="s">
        <v>29</v>
      </c>
      <c r="J39" s="190"/>
      <c r="K39" s="207"/>
      <c r="L39" s="191"/>
      <c r="M39" s="21"/>
      <c r="N39" s="192"/>
      <c r="O39" s="193">
        <f>SUM(O40:O42)</f>
        <v>14498790</v>
      </c>
      <c r="P39" s="147">
        <f>SUM(P40:P42)</f>
        <v>0</v>
      </c>
      <c r="Q39" s="148">
        <f>SUM(Q40:Q42)</f>
        <v>0</v>
      </c>
      <c r="R39" s="147">
        <f>SUM(R40:R42)</f>
        <v>0</v>
      </c>
      <c r="S39" s="148"/>
      <c r="T39" s="147"/>
      <c r="U39" s="148"/>
      <c r="V39" s="147"/>
      <c r="W39" s="148"/>
      <c r="X39" s="147"/>
      <c r="Y39" s="148"/>
      <c r="Z39" s="147"/>
      <c r="AA39" s="148"/>
      <c r="AB39" s="147"/>
      <c r="AC39" s="148"/>
      <c r="AD39" s="147"/>
      <c r="AE39" s="209">
        <f>AE40</f>
        <v>0</v>
      </c>
      <c r="AF39" s="147">
        <f>AF40</f>
        <v>0</v>
      </c>
      <c r="AG39" s="17">
        <f>SUM(AG40:AG42)</f>
        <v>0</v>
      </c>
      <c r="AH39" s="18"/>
      <c r="AI39" s="18"/>
      <c r="AJ39" s="19"/>
    </row>
    <row r="40" spans="2:36" ht="57.75">
      <c r="B40" s="522" t="s">
        <v>788</v>
      </c>
      <c r="C40" s="566" t="s">
        <v>789</v>
      </c>
      <c r="D40" s="151" t="s">
        <v>599</v>
      </c>
      <c r="E40" s="151" t="s">
        <v>790</v>
      </c>
      <c r="F40" s="211">
        <v>0</v>
      </c>
      <c r="G40" s="225">
        <v>0</v>
      </c>
      <c r="H40" s="531"/>
      <c r="I40" s="635"/>
      <c r="J40" s="281">
        <v>0</v>
      </c>
      <c r="K40" s="304">
        <v>1</v>
      </c>
      <c r="L40" s="213">
        <v>0</v>
      </c>
      <c r="M40" s="304">
        <v>0</v>
      </c>
      <c r="N40" s="335">
        <v>0</v>
      </c>
      <c r="O40" s="214"/>
      <c r="P40" s="158"/>
      <c r="Q40" s="215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259"/>
      <c r="AF40" s="259"/>
      <c r="AG40" s="336"/>
      <c r="AH40" s="309"/>
      <c r="AI40" s="309"/>
      <c r="AJ40" s="310"/>
    </row>
    <row r="41" spans="2:36" ht="66">
      <c r="B41" s="523"/>
      <c r="C41" s="475"/>
      <c r="D41" s="161" t="s">
        <v>600</v>
      </c>
      <c r="E41" s="161" t="s">
        <v>791</v>
      </c>
      <c r="F41" s="217">
        <v>0</v>
      </c>
      <c r="G41" s="20">
        <v>1</v>
      </c>
      <c r="H41" s="526"/>
      <c r="I41" s="558"/>
      <c r="J41" s="43">
        <v>0</v>
      </c>
      <c r="K41" s="324">
        <v>4</v>
      </c>
      <c r="L41" s="74">
        <v>1</v>
      </c>
      <c r="M41" s="324">
        <v>0</v>
      </c>
      <c r="N41" s="337">
        <v>1</v>
      </c>
      <c r="O41" s="195">
        <v>14498790</v>
      </c>
      <c r="P41" s="35"/>
      <c r="Q41" s="71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24"/>
      <c r="AF41" s="324"/>
      <c r="AG41" s="75"/>
      <c r="AH41" s="316"/>
      <c r="AI41" s="316"/>
      <c r="AJ41" s="317"/>
    </row>
    <row r="42" spans="2:36" ht="75" thickBot="1">
      <c r="B42" s="524"/>
      <c r="C42" s="567"/>
      <c r="D42" s="170" t="s">
        <v>601</v>
      </c>
      <c r="E42" s="170" t="s">
        <v>792</v>
      </c>
      <c r="F42" s="221">
        <v>0</v>
      </c>
      <c r="G42" s="202">
        <v>0</v>
      </c>
      <c r="H42" s="527"/>
      <c r="I42" s="559"/>
      <c r="J42" s="203">
        <v>0</v>
      </c>
      <c r="K42" s="328">
        <v>1</v>
      </c>
      <c r="L42" s="204">
        <v>1</v>
      </c>
      <c r="M42" s="328">
        <v>0</v>
      </c>
      <c r="N42" s="338">
        <v>0</v>
      </c>
      <c r="O42" s="205"/>
      <c r="P42" s="183"/>
      <c r="Q42" s="180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328"/>
      <c r="AF42" s="328"/>
      <c r="AG42" s="222"/>
      <c r="AH42" s="333"/>
      <c r="AI42" s="333"/>
      <c r="AJ42" s="334"/>
    </row>
    <row r="43" spans="2:36" ht="15.75" thickBot="1">
      <c r="B43" s="636"/>
      <c r="C43" s="637"/>
      <c r="D43" s="637"/>
      <c r="E43" s="637"/>
      <c r="F43" s="637"/>
      <c r="G43" s="637"/>
      <c r="H43" s="637"/>
      <c r="I43" s="637"/>
      <c r="J43" s="637"/>
      <c r="K43" s="637"/>
      <c r="L43" s="637"/>
      <c r="M43" s="637"/>
      <c r="N43" s="637"/>
      <c r="O43" s="637"/>
      <c r="P43" s="637"/>
      <c r="Q43" s="637"/>
      <c r="R43" s="637"/>
      <c r="S43" s="637"/>
      <c r="T43" s="637"/>
      <c r="U43" s="637"/>
      <c r="V43" s="637"/>
      <c r="W43" s="637"/>
      <c r="X43" s="637"/>
      <c r="Y43" s="637"/>
      <c r="Z43" s="637"/>
      <c r="AA43" s="637"/>
      <c r="AB43" s="637"/>
      <c r="AC43" s="637"/>
      <c r="AD43" s="637"/>
      <c r="AE43" s="637"/>
      <c r="AF43" s="637"/>
      <c r="AG43" s="637"/>
      <c r="AH43" s="637"/>
      <c r="AI43" s="637"/>
      <c r="AJ43" s="638"/>
    </row>
    <row r="44" spans="2:36" ht="34.5" thickBot="1">
      <c r="B44" s="15" t="s">
        <v>13</v>
      </c>
      <c r="C44" s="16" t="s">
        <v>28</v>
      </c>
      <c r="D44" s="16" t="s">
        <v>14</v>
      </c>
      <c r="E44" s="16" t="s">
        <v>27</v>
      </c>
      <c r="F44" s="142" t="s">
        <v>25</v>
      </c>
      <c r="G44" s="142" t="s">
        <v>26</v>
      </c>
      <c r="H44" s="31" t="s">
        <v>634</v>
      </c>
      <c r="I44" s="40" t="s">
        <v>29</v>
      </c>
      <c r="J44" s="190"/>
      <c r="K44" s="207"/>
      <c r="L44" s="191"/>
      <c r="M44" s="21"/>
      <c r="N44" s="192"/>
      <c r="O44" s="193">
        <f>SUM(O45:O51)</f>
        <v>0</v>
      </c>
      <c r="P44" s="147">
        <f>SUM(P45:P51)</f>
        <v>0</v>
      </c>
      <c r="Q44" s="148">
        <f>SUM(Q45:Q51)</f>
        <v>0</v>
      </c>
      <c r="R44" s="147">
        <f>SUM(R45:R51)</f>
        <v>0</v>
      </c>
      <c r="S44" s="148"/>
      <c r="T44" s="147"/>
      <c r="U44" s="148"/>
      <c r="V44" s="147"/>
      <c r="W44" s="148"/>
      <c r="X44" s="147"/>
      <c r="Y44" s="148"/>
      <c r="Z44" s="147"/>
      <c r="AA44" s="148"/>
      <c r="AB44" s="147"/>
      <c r="AC44" s="148"/>
      <c r="AD44" s="147"/>
      <c r="AE44" s="209">
        <f>AE45</f>
        <v>0</v>
      </c>
      <c r="AF44" s="147">
        <f>AF45</f>
        <v>0</v>
      </c>
      <c r="AG44" s="17">
        <f>SUM(AG45:AG51)</f>
        <v>0</v>
      </c>
      <c r="AH44" s="18"/>
      <c r="AI44" s="18"/>
      <c r="AJ44" s="19"/>
    </row>
    <row r="45" spans="2:36" ht="57.75">
      <c r="B45" s="522" t="s">
        <v>793</v>
      </c>
      <c r="C45" s="566" t="s">
        <v>794</v>
      </c>
      <c r="D45" s="151" t="s">
        <v>602</v>
      </c>
      <c r="E45" s="151" t="s">
        <v>790</v>
      </c>
      <c r="F45" s="211">
        <v>0</v>
      </c>
      <c r="G45" s="225">
        <v>0</v>
      </c>
      <c r="H45" s="531"/>
      <c r="I45" s="635"/>
      <c r="J45" s="281">
        <v>0</v>
      </c>
      <c r="K45" s="304">
        <v>1</v>
      </c>
      <c r="L45" s="213">
        <v>1</v>
      </c>
      <c r="M45" s="304">
        <v>0</v>
      </c>
      <c r="N45" s="335">
        <v>0</v>
      </c>
      <c r="O45" s="214"/>
      <c r="P45" s="158"/>
      <c r="Q45" s="215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259"/>
      <c r="AF45" s="259"/>
      <c r="AG45" s="336"/>
      <c r="AH45" s="309"/>
      <c r="AI45" s="309"/>
      <c r="AJ45" s="310"/>
    </row>
    <row r="46" spans="2:36" ht="66">
      <c r="B46" s="523"/>
      <c r="C46" s="475"/>
      <c r="D46" s="161" t="s">
        <v>603</v>
      </c>
      <c r="E46" s="161" t="s">
        <v>795</v>
      </c>
      <c r="F46" s="217">
        <v>0</v>
      </c>
      <c r="G46" s="240">
        <v>0</v>
      </c>
      <c r="H46" s="526"/>
      <c r="I46" s="639"/>
      <c r="J46" s="132">
        <v>0</v>
      </c>
      <c r="K46" s="339">
        <v>1</v>
      </c>
      <c r="L46" s="241">
        <v>1</v>
      </c>
      <c r="M46" s="339">
        <v>0</v>
      </c>
      <c r="N46" s="340">
        <v>0</v>
      </c>
      <c r="O46" s="341"/>
      <c r="P46" s="128"/>
      <c r="Q46" s="342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343"/>
      <c r="AF46" s="343"/>
      <c r="AG46" s="344"/>
      <c r="AH46" s="345"/>
      <c r="AI46" s="345"/>
      <c r="AJ46" s="346"/>
    </row>
    <row r="47" spans="2:36" ht="66">
      <c r="B47" s="523"/>
      <c r="C47" s="475"/>
      <c r="D47" s="161" t="s">
        <v>604</v>
      </c>
      <c r="E47" s="161" t="s">
        <v>770</v>
      </c>
      <c r="F47" s="217">
        <v>0</v>
      </c>
      <c r="G47" s="240">
        <v>0</v>
      </c>
      <c r="H47" s="526"/>
      <c r="I47" s="639"/>
      <c r="J47" s="132">
        <v>0</v>
      </c>
      <c r="K47" s="339">
        <v>4</v>
      </c>
      <c r="L47" s="241">
        <v>1</v>
      </c>
      <c r="M47" s="339">
        <v>0</v>
      </c>
      <c r="N47" s="340">
        <v>0</v>
      </c>
      <c r="O47" s="341"/>
      <c r="P47" s="128"/>
      <c r="Q47" s="342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343"/>
      <c r="AF47" s="343"/>
      <c r="AG47" s="344"/>
      <c r="AH47" s="345"/>
      <c r="AI47" s="345"/>
      <c r="AJ47" s="346"/>
    </row>
    <row r="48" spans="2:36" ht="66">
      <c r="B48" s="523"/>
      <c r="C48" s="475"/>
      <c r="D48" s="161" t="s">
        <v>605</v>
      </c>
      <c r="E48" s="161" t="s">
        <v>796</v>
      </c>
      <c r="F48" s="217">
        <v>0</v>
      </c>
      <c r="G48" s="240">
        <v>0</v>
      </c>
      <c r="H48" s="526"/>
      <c r="I48" s="639"/>
      <c r="J48" s="132">
        <v>0</v>
      </c>
      <c r="K48" s="339">
        <v>1</v>
      </c>
      <c r="L48" s="241">
        <v>1</v>
      </c>
      <c r="M48" s="339">
        <v>0</v>
      </c>
      <c r="N48" s="340">
        <v>0</v>
      </c>
      <c r="O48" s="341"/>
      <c r="P48" s="128"/>
      <c r="Q48" s="342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343"/>
      <c r="AF48" s="343"/>
      <c r="AG48" s="344"/>
      <c r="AH48" s="345"/>
      <c r="AI48" s="345"/>
      <c r="AJ48" s="346"/>
    </row>
    <row r="49" spans="2:36" ht="41.25">
      <c r="B49" s="523"/>
      <c r="C49" s="475"/>
      <c r="D49" s="161" t="s">
        <v>797</v>
      </c>
      <c r="E49" s="161"/>
      <c r="F49" s="217">
        <v>0</v>
      </c>
      <c r="G49" s="240">
        <v>0</v>
      </c>
      <c r="H49" s="526"/>
      <c r="I49" s="639"/>
      <c r="J49" s="132">
        <v>0</v>
      </c>
      <c r="K49" s="339">
        <v>1</v>
      </c>
      <c r="L49" s="241">
        <v>1</v>
      </c>
      <c r="M49" s="339">
        <v>0</v>
      </c>
      <c r="N49" s="340">
        <v>0</v>
      </c>
      <c r="O49" s="341"/>
      <c r="P49" s="128"/>
      <c r="Q49" s="342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343"/>
      <c r="AF49" s="343"/>
      <c r="AG49" s="344"/>
      <c r="AH49" s="345"/>
      <c r="AI49" s="345"/>
      <c r="AJ49" s="346"/>
    </row>
    <row r="50" spans="2:36" ht="41.25">
      <c r="B50" s="523"/>
      <c r="C50" s="475"/>
      <c r="D50" s="161" t="s">
        <v>606</v>
      </c>
      <c r="E50" s="161"/>
      <c r="F50" s="217">
        <v>0</v>
      </c>
      <c r="G50" s="20">
        <v>0</v>
      </c>
      <c r="H50" s="526"/>
      <c r="I50" s="558"/>
      <c r="J50" s="43">
        <v>0</v>
      </c>
      <c r="K50" s="324">
        <v>1</v>
      </c>
      <c r="L50" s="74">
        <v>1</v>
      </c>
      <c r="M50" s="324">
        <v>0</v>
      </c>
      <c r="N50" s="337">
        <v>0</v>
      </c>
      <c r="O50" s="195"/>
      <c r="P50" s="35"/>
      <c r="Q50" s="71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24"/>
      <c r="AF50" s="324"/>
      <c r="AG50" s="75"/>
      <c r="AH50" s="316"/>
      <c r="AI50" s="316"/>
      <c r="AJ50" s="317"/>
    </row>
    <row r="51" spans="2:36" ht="58.5" thickBot="1">
      <c r="B51" s="524"/>
      <c r="C51" s="567"/>
      <c r="D51" s="170" t="s">
        <v>607</v>
      </c>
      <c r="E51" s="170" t="s">
        <v>798</v>
      </c>
      <c r="F51" s="221">
        <v>0</v>
      </c>
      <c r="G51" s="202">
        <v>0</v>
      </c>
      <c r="H51" s="527"/>
      <c r="I51" s="559"/>
      <c r="J51" s="203">
        <v>0</v>
      </c>
      <c r="K51" s="328">
        <v>1</v>
      </c>
      <c r="L51" s="204">
        <v>1</v>
      </c>
      <c r="M51" s="328">
        <v>0</v>
      </c>
      <c r="N51" s="338">
        <v>0</v>
      </c>
      <c r="O51" s="205"/>
      <c r="P51" s="183"/>
      <c r="Q51" s="180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328"/>
      <c r="AF51" s="328"/>
      <c r="AG51" s="222"/>
      <c r="AH51" s="333"/>
      <c r="AI51" s="333"/>
      <c r="AJ51" s="334"/>
    </row>
    <row r="52" spans="2:36" ht="15.75" thickBot="1">
      <c r="B52" s="636"/>
      <c r="C52" s="637"/>
      <c r="D52" s="637"/>
      <c r="E52" s="637"/>
      <c r="F52" s="637"/>
      <c r="G52" s="637"/>
      <c r="H52" s="637"/>
      <c r="I52" s="637"/>
      <c r="J52" s="637"/>
      <c r="K52" s="637"/>
      <c r="L52" s="637"/>
      <c r="M52" s="637"/>
      <c r="N52" s="637"/>
      <c r="O52" s="637"/>
      <c r="P52" s="637"/>
      <c r="Q52" s="637"/>
      <c r="R52" s="637"/>
      <c r="S52" s="637"/>
      <c r="T52" s="637"/>
      <c r="U52" s="637"/>
      <c r="V52" s="637"/>
      <c r="W52" s="637"/>
      <c r="X52" s="637"/>
      <c r="Y52" s="637"/>
      <c r="Z52" s="637"/>
      <c r="AA52" s="637"/>
      <c r="AB52" s="637"/>
      <c r="AC52" s="637"/>
      <c r="AD52" s="637"/>
      <c r="AE52" s="637"/>
      <c r="AF52" s="637"/>
      <c r="AG52" s="637"/>
      <c r="AH52" s="637"/>
      <c r="AI52" s="637"/>
      <c r="AJ52" s="638"/>
    </row>
    <row r="53" spans="2:36" ht="15.75" thickBot="1">
      <c r="B53" s="620" t="s">
        <v>799</v>
      </c>
      <c r="C53" s="621"/>
      <c r="D53" s="622"/>
      <c r="E53" s="276"/>
      <c r="F53" s="623" t="s">
        <v>800</v>
      </c>
      <c r="G53" s="623"/>
      <c r="H53" s="623"/>
      <c r="I53" s="623"/>
      <c r="J53" s="623"/>
      <c r="K53" s="623"/>
      <c r="L53" s="623"/>
      <c r="M53" s="623"/>
      <c r="N53" s="624"/>
      <c r="O53" s="625" t="s">
        <v>0</v>
      </c>
      <c r="P53" s="626"/>
      <c r="Q53" s="626"/>
      <c r="R53" s="626"/>
      <c r="S53" s="626"/>
      <c r="T53" s="626"/>
      <c r="U53" s="626"/>
      <c r="V53" s="626"/>
      <c r="W53" s="626"/>
      <c r="X53" s="626"/>
      <c r="Y53" s="626"/>
      <c r="Z53" s="626"/>
      <c r="AA53" s="626"/>
      <c r="AB53" s="626"/>
      <c r="AC53" s="626"/>
      <c r="AD53" s="626"/>
      <c r="AE53" s="626"/>
      <c r="AF53" s="627"/>
      <c r="AG53" s="628" t="s">
        <v>1</v>
      </c>
      <c r="AH53" s="629"/>
      <c r="AI53" s="629"/>
      <c r="AJ53" s="630"/>
    </row>
    <row r="54" spans="2:36" ht="15">
      <c r="B54" s="612" t="s">
        <v>696</v>
      </c>
      <c r="C54" s="410" t="s">
        <v>2</v>
      </c>
      <c r="D54" s="411"/>
      <c r="E54" s="411"/>
      <c r="F54" s="411"/>
      <c r="G54" s="411"/>
      <c r="H54" s="411"/>
      <c r="I54" s="414" t="s">
        <v>3</v>
      </c>
      <c r="J54" s="416" t="s">
        <v>16</v>
      </c>
      <c r="K54" s="416" t="s">
        <v>4</v>
      </c>
      <c r="L54" s="418" t="s">
        <v>110</v>
      </c>
      <c r="M54" s="424" t="s">
        <v>18</v>
      </c>
      <c r="N54" s="426" t="s">
        <v>19</v>
      </c>
      <c r="O54" s="428" t="s">
        <v>30</v>
      </c>
      <c r="P54" s="429"/>
      <c r="Q54" s="420" t="s">
        <v>31</v>
      </c>
      <c r="R54" s="429"/>
      <c r="S54" s="420" t="s">
        <v>32</v>
      </c>
      <c r="T54" s="429"/>
      <c r="U54" s="420" t="s">
        <v>7</v>
      </c>
      <c r="V54" s="429"/>
      <c r="W54" s="420" t="s">
        <v>6</v>
      </c>
      <c r="X54" s="429"/>
      <c r="Y54" s="420" t="s">
        <v>33</v>
      </c>
      <c r="Z54" s="429"/>
      <c r="AA54" s="420" t="s">
        <v>5</v>
      </c>
      <c r="AB54" s="429"/>
      <c r="AC54" s="420" t="s">
        <v>8</v>
      </c>
      <c r="AD54" s="429"/>
      <c r="AE54" s="420" t="s">
        <v>9</v>
      </c>
      <c r="AF54" s="421"/>
      <c r="AG54" s="422" t="s">
        <v>10</v>
      </c>
      <c r="AH54" s="430" t="s">
        <v>11</v>
      </c>
      <c r="AI54" s="432" t="s">
        <v>12</v>
      </c>
      <c r="AJ54" s="434" t="s">
        <v>20</v>
      </c>
    </row>
    <row r="55" spans="2:36" ht="15.75" thickBot="1">
      <c r="B55" s="613"/>
      <c r="C55" s="412"/>
      <c r="D55" s="413"/>
      <c r="E55" s="413"/>
      <c r="F55" s="413"/>
      <c r="G55" s="413"/>
      <c r="H55" s="413"/>
      <c r="I55" s="415"/>
      <c r="J55" s="417" t="s">
        <v>16</v>
      </c>
      <c r="K55" s="417"/>
      <c r="L55" s="419"/>
      <c r="M55" s="425"/>
      <c r="N55" s="427"/>
      <c r="O55" s="5" t="s">
        <v>21</v>
      </c>
      <c r="P55" s="27" t="s">
        <v>22</v>
      </c>
      <c r="Q55" s="6" t="s">
        <v>21</v>
      </c>
      <c r="R55" s="27" t="s">
        <v>22</v>
      </c>
      <c r="S55" s="6" t="s">
        <v>21</v>
      </c>
      <c r="T55" s="27" t="s">
        <v>22</v>
      </c>
      <c r="U55" s="6" t="s">
        <v>21</v>
      </c>
      <c r="V55" s="27" t="s">
        <v>22</v>
      </c>
      <c r="W55" s="6" t="s">
        <v>21</v>
      </c>
      <c r="X55" s="27" t="s">
        <v>22</v>
      </c>
      <c r="Y55" s="6" t="s">
        <v>21</v>
      </c>
      <c r="Z55" s="27" t="s">
        <v>22</v>
      </c>
      <c r="AA55" s="6" t="s">
        <v>21</v>
      </c>
      <c r="AB55" s="27" t="s">
        <v>23</v>
      </c>
      <c r="AC55" s="6" t="s">
        <v>21</v>
      </c>
      <c r="AD55" s="27" t="s">
        <v>23</v>
      </c>
      <c r="AE55" s="6" t="s">
        <v>21</v>
      </c>
      <c r="AF55" s="28" t="s">
        <v>23</v>
      </c>
      <c r="AG55" s="423"/>
      <c r="AH55" s="431"/>
      <c r="AI55" s="433"/>
      <c r="AJ55" s="435"/>
    </row>
    <row r="56" spans="2:36" ht="68.25" thickBot="1">
      <c r="B56" s="140" t="s">
        <v>754</v>
      </c>
      <c r="C56" s="436"/>
      <c r="D56" s="437"/>
      <c r="E56" s="437"/>
      <c r="F56" s="437"/>
      <c r="G56" s="437"/>
      <c r="H56" s="437"/>
      <c r="I56" s="29"/>
      <c r="J56" s="277"/>
      <c r="K56" s="277"/>
      <c r="L56" s="8"/>
      <c r="M56" s="8"/>
      <c r="N56" s="250"/>
      <c r="O56" s="141">
        <f>O58</f>
        <v>0</v>
      </c>
      <c r="P56" s="10">
        <f aca="true" t="shared" si="3" ref="P56:AF56">P58</f>
        <v>0</v>
      </c>
      <c r="Q56" s="10">
        <f t="shared" si="3"/>
        <v>0</v>
      </c>
      <c r="R56" s="10">
        <f t="shared" si="3"/>
        <v>0</v>
      </c>
      <c r="S56" s="10">
        <f t="shared" si="3"/>
        <v>0</v>
      </c>
      <c r="T56" s="10">
        <f t="shared" si="3"/>
        <v>0</v>
      </c>
      <c r="U56" s="10">
        <f t="shared" si="3"/>
        <v>0</v>
      </c>
      <c r="V56" s="10">
        <f t="shared" si="3"/>
        <v>0</v>
      </c>
      <c r="W56" s="10">
        <f t="shared" si="3"/>
        <v>0</v>
      </c>
      <c r="X56" s="10">
        <f t="shared" si="3"/>
        <v>0</v>
      </c>
      <c r="Y56" s="10">
        <f t="shared" si="3"/>
        <v>0</v>
      </c>
      <c r="Z56" s="10">
        <f t="shared" si="3"/>
        <v>0</v>
      </c>
      <c r="AA56" s="10">
        <f t="shared" si="3"/>
        <v>0</v>
      </c>
      <c r="AB56" s="10">
        <f t="shared" si="3"/>
        <v>0</v>
      </c>
      <c r="AC56" s="10">
        <f t="shared" si="3"/>
        <v>0</v>
      </c>
      <c r="AD56" s="10">
        <f t="shared" si="3"/>
        <v>0</v>
      </c>
      <c r="AE56" s="10">
        <f t="shared" si="3"/>
        <v>0</v>
      </c>
      <c r="AF56" s="11">
        <f t="shared" si="3"/>
        <v>0</v>
      </c>
      <c r="AG56" s="12">
        <v>13645</v>
      </c>
      <c r="AH56" s="13"/>
      <c r="AI56" s="13"/>
      <c r="AJ56" s="14"/>
    </row>
    <row r="57" spans="2:36" ht="15.75" thickBot="1">
      <c r="B57" s="563"/>
      <c r="C57" s="564"/>
      <c r="D57" s="564"/>
      <c r="E57" s="564"/>
      <c r="F57" s="564"/>
      <c r="G57" s="564"/>
      <c r="H57" s="564"/>
      <c r="I57" s="564"/>
      <c r="J57" s="564"/>
      <c r="K57" s="564"/>
      <c r="L57" s="564"/>
      <c r="M57" s="564"/>
      <c r="N57" s="564"/>
      <c r="O57" s="640"/>
      <c r="P57" s="640"/>
      <c r="Q57" s="640"/>
      <c r="R57" s="640"/>
      <c r="S57" s="640"/>
      <c r="T57" s="640"/>
      <c r="U57" s="640"/>
      <c r="V57" s="640"/>
      <c r="W57" s="640"/>
      <c r="X57" s="640"/>
      <c r="Y57" s="640"/>
      <c r="Z57" s="640"/>
      <c r="AA57" s="640"/>
      <c r="AB57" s="640"/>
      <c r="AC57" s="640"/>
      <c r="AD57" s="640"/>
      <c r="AE57" s="640"/>
      <c r="AF57" s="640"/>
      <c r="AG57" s="564"/>
      <c r="AH57" s="564"/>
      <c r="AI57" s="564"/>
      <c r="AJ57" s="565"/>
    </row>
    <row r="58" spans="2:36" ht="34.5" thickBot="1">
      <c r="B58" s="15" t="s">
        <v>13</v>
      </c>
      <c r="C58" s="16" t="s">
        <v>28</v>
      </c>
      <c r="D58" s="16" t="s">
        <v>14</v>
      </c>
      <c r="E58" s="16" t="s">
        <v>24</v>
      </c>
      <c r="F58" s="142" t="s">
        <v>25</v>
      </c>
      <c r="G58" s="142" t="s">
        <v>26</v>
      </c>
      <c r="H58" s="31" t="s">
        <v>15</v>
      </c>
      <c r="I58" s="40" t="s">
        <v>29</v>
      </c>
      <c r="J58" s="21"/>
      <c r="K58" s="21"/>
      <c r="L58" s="21"/>
      <c r="M58" s="21"/>
      <c r="N58" s="32"/>
      <c r="O58" s="278">
        <f aca="true" t="shared" si="4" ref="O58:AG58">SUM(O59:O63)</f>
        <v>0</v>
      </c>
      <c r="P58" s="279">
        <f t="shared" si="4"/>
        <v>0</v>
      </c>
      <c r="Q58" s="279">
        <f t="shared" si="4"/>
        <v>0</v>
      </c>
      <c r="R58" s="279">
        <f t="shared" si="4"/>
        <v>0</v>
      </c>
      <c r="S58" s="279">
        <f t="shared" si="4"/>
        <v>0</v>
      </c>
      <c r="T58" s="279">
        <f t="shared" si="4"/>
        <v>0</v>
      </c>
      <c r="U58" s="279">
        <f t="shared" si="4"/>
        <v>0</v>
      </c>
      <c r="V58" s="279">
        <f t="shared" si="4"/>
        <v>0</v>
      </c>
      <c r="W58" s="279">
        <f t="shared" si="4"/>
        <v>0</v>
      </c>
      <c r="X58" s="279">
        <f t="shared" si="4"/>
        <v>0</v>
      </c>
      <c r="Y58" s="279">
        <f t="shared" si="4"/>
        <v>0</v>
      </c>
      <c r="Z58" s="279">
        <f t="shared" si="4"/>
        <v>0</v>
      </c>
      <c r="AA58" s="279">
        <f t="shared" si="4"/>
        <v>0</v>
      </c>
      <c r="AB58" s="279">
        <f t="shared" si="4"/>
        <v>0</v>
      </c>
      <c r="AC58" s="279">
        <f t="shared" si="4"/>
        <v>0</v>
      </c>
      <c r="AD58" s="279">
        <f t="shared" si="4"/>
        <v>0</v>
      </c>
      <c r="AE58" s="279">
        <f t="shared" si="4"/>
        <v>0</v>
      </c>
      <c r="AF58" s="280">
        <f t="shared" si="4"/>
        <v>0</v>
      </c>
      <c r="AG58" s="252">
        <f t="shared" si="4"/>
        <v>0</v>
      </c>
      <c r="AH58" s="18"/>
      <c r="AI58" s="18"/>
      <c r="AJ58" s="19"/>
    </row>
    <row r="59" spans="2:36" ht="57.75">
      <c r="B59" s="615" t="s">
        <v>801</v>
      </c>
      <c r="C59" s="616" t="s">
        <v>802</v>
      </c>
      <c r="D59" s="151" t="s">
        <v>608</v>
      </c>
      <c r="E59" s="151"/>
      <c r="F59" s="224">
        <v>0</v>
      </c>
      <c r="G59" s="225">
        <v>0</v>
      </c>
      <c r="H59" s="632"/>
      <c r="I59" s="532"/>
      <c r="J59" s="281">
        <v>0</v>
      </c>
      <c r="K59" s="282">
        <v>1</v>
      </c>
      <c r="L59" s="283">
        <v>1</v>
      </c>
      <c r="M59" s="284">
        <v>0</v>
      </c>
      <c r="N59" s="285">
        <v>0</v>
      </c>
      <c r="O59" s="168"/>
      <c r="P59" s="71"/>
      <c r="Q59" s="72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286"/>
      <c r="AF59" s="287"/>
      <c r="AG59" s="288"/>
      <c r="AH59" s="261"/>
      <c r="AI59" s="261"/>
      <c r="AJ59" s="262"/>
    </row>
    <row r="60" spans="2:36" ht="66">
      <c r="B60" s="554"/>
      <c r="C60" s="438"/>
      <c r="D60" s="97" t="s">
        <v>609</v>
      </c>
      <c r="E60" s="97" t="s">
        <v>803</v>
      </c>
      <c r="F60" s="45">
        <v>0</v>
      </c>
      <c r="G60" s="20">
        <v>0</v>
      </c>
      <c r="H60" s="633"/>
      <c r="I60" s="533"/>
      <c r="J60" s="43">
        <v>0</v>
      </c>
      <c r="K60" s="289">
        <v>1</v>
      </c>
      <c r="L60" s="77">
        <v>1</v>
      </c>
      <c r="M60" s="290">
        <v>0</v>
      </c>
      <c r="N60" s="291">
        <v>0</v>
      </c>
      <c r="O60" s="292"/>
      <c r="P60" s="71"/>
      <c r="Q60" s="73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286"/>
      <c r="AF60" s="287"/>
      <c r="AG60" s="293"/>
      <c r="AH60" s="294"/>
      <c r="AI60" s="294"/>
      <c r="AJ60" s="295"/>
    </row>
    <row r="61" spans="2:36" ht="57.75">
      <c r="B61" s="554"/>
      <c r="C61" s="438"/>
      <c r="D61" s="97" t="s">
        <v>585</v>
      </c>
      <c r="E61" s="97" t="s">
        <v>767</v>
      </c>
      <c r="F61" s="167">
        <v>0</v>
      </c>
      <c r="G61" s="20">
        <v>0</v>
      </c>
      <c r="H61" s="633"/>
      <c r="I61" s="533"/>
      <c r="J61" s="43">
        <v>0</v>
      </c>
      <c r="K61" s="289">
        <v>4</v>
      </c>
      <c r="L61" s="77">
        <v>1</v>
      </c>
      <c r="M61" s="290">
        <v>0</v>
      </c>
      <c r="N61" s="291">
        <v>0</v>
      </c>
      <c r="O61" s="168"/>
      <c r="P61" s="71"/>
      <c r="Q61" s="72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286"/>
      <c r="AF61" s="287"/>
      <c r="AG61" s="296"/>
      <c r="AH61" s="294"/>
      <c r="AI61" s="294"/>
      <c r="AJ61" s="295"/>
    </row>
    <row r="62" spans="2:36" ht="99">
      <c r="B62" s="554"/>
      <c r="C62" s="438"/>
      <c r="D62" s="97" t="s">
        <v>610</v>
      </c>
      <c r="E62" s="97"/>
      <c r="F62" s="167">
        <v>0</v>
      </c>
      <c r="G62" s="20">
        <v>0</v>
      </c>
      <c r="H62" s="633"/>
      <c r="I62" s="533"/>
      <c r="J62" s="43">
        <v>0</v>
      </c>
      <c r="K62" s="289">
        <v>1</v>
      </c>
      <c r="L62" s="77">
        <v>1</v>
      </c>
      <c r="M62" s="290">
        <v>0</v>
      </c>
      <c r="N62" s="291">
        <v>0</v>
      </c>
      <c r="O62" s="168"/>
      <c r="P62" s="71"/>
      <c r="Q62" s="72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286"/>
      <c r="AF62" s="287"/>
      <c r="AG62" s="296"/>
      <c r="AH62" s="294"/>
      <c r="AI62" s="294"/>
      <c r="AJ62" s="295"/>
    </row>
    <row r="63" spans="2:36" ht="50.25" thickBot="1">
      <c r="B63" s="555"/>
      <c r="C63" s="617"/>
      <c r="D63" s="200" t="s">
        <v>611</v>
      </c>
      <c r="E63" s="200"/>
      <c r="F63" s="171">
        <v>0</v>
      </c>
      <c r="G63" s="202">
        <v>0</v>
      </c>
      <c r="H63" s="634"/>
      <c r="I63" s="534"/>
      <c r="J63" s="203">
        <v>0</v>
      </c>
      <c r="K63" s="298">
        <v>1</v>
      </c>
      <c r="L63" s="176">
        <v>1</v>
      </c>
      <c r="M63" s="299">
        <v>0</v>
      </c>
      <c r="N63" s="300">
        <v>0</v>
      </c>
      <c r="O63" s="179"/>
      <c r="P63" s="180"/>
      <c r="Q63" s="181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272"/>
      <c r="AF63" s="301"/>
      <c r="AG63" s="302"/>
      <c r="AH63" s="274"/>
      <c r="AI63" s="274"/>
      <c r="AJ63" s="275"/>
    </row>
    <row r="64" spans="2:36" ht="15.75" thickBot="1">
      <c r="B64" s="536"/>
      <c r="C64" s="537"/>
      <c r="D64" s="537"/>
      <c r="E64" s="537"/>
      <c r="F64" s="537"/>
      <c r="G64" s="537"/>
      <c r="H64" s="537"/>
      <c r="I64" s="537"/>
      <c r="J64" s="537"/>
      <c r="K64" s="537"/>
      <c r="L64" s="537"/>
      <c r="M64" s="537"/>
      <c r="N64" s="537"/>
      <c r="O64" s="537"/>
      <c r="P64" s="537"/>
      <c r="Q64" s="537"/>
      <c r="R64" s="537"/>
      <c r="S64" s="537"/>
      <c r="T64" s="537"/>
      <c r="U64" s="537"/>
      <c r="V64" s="537"/>
      <c r="W64" s="537"/>
      <c r="X64" s="537"/>
      <c r="Y64" s="537"/>
      <c r="Z64" s="537"/>
      <c r="AA64" s="537"/>
      <c r="AB64" s="537"/>
      <c r="AC64" s="537"/>
      <c r="AD64" s="537"/>
      <c r="AE64" s="537"/>
      <c r="AF64" s="537"/>
      <c r="AG64" s="537"/>
      <c r="AH64" s="537"/>
      <c r="AI64" s="537"/>
      <c r="AJ64" s="538"/>
    </row>
    <row r="65" spans="2:36" ht="15.75" thickBot="1">
      <c r="B65" s="620" t="s">
        <v>804</v>
      </c>
      <c r="C65" s="621"/>
      <c r="D65" s="622"/>
      <c r="E65" s="276"/>
      <c r="F65" s="623" t="s">
        <v>805</v>
      </c>
      <c r="G65" s="623"/>
      <c r="H65" s="623"/>
      <c r="I65" s="623"/>
      <c r="J65" s="623"/>
      <c r="K65" s="623"/>
      <c r="L65" s="623"/>
      <c r="M65" s="623"/>
      <c r="N65" s="624"/>
      <c r="O65" s="625" t="s">
        <v>0</v>
      </c>
      <c r="P65" s="626"/>
      <c r="Q65" s="626"/>
      <c r="R65" s="626"/>
      <c r="S65" s="626"/>
      <c r="T65" s="626"/>
      <c r="U65" s="626"/>
      <c r="V65" s="626"/>
      <c r="W65" s="626"/>
      <c r="X65" s="626"/>
      <c r="Y65" s="626"/>
      <c r="Z65" s="626"/>
      <c r="AA65" s="626"/>
      <c r="AB65" s="626"/>
      <c r="AC65" s="626"/>
      <c r="AD65" s="626"/>
      <c r="AE65" s="626"/>
      <c r="AF65" s="627"/>
      <c r="AG65" s="628" t="s">
        <v>1</v>
      </c>
      <c r="AH65" s="629"/>
      <c r="AI65" s="629"/>
      <c r="AJ65" s="630"/>
    </row>
    <row r="66" spans="2:36" ht="15">
      <c r="B66" s="612" t="s">
        <v>696</v>
      </c>
      <c r="C66" s="410" t="s">
        <v>2</v>
      </c>
      <c r="D66" s="411"/>
      <c r="E66" s="411"/>
      <c r="F66" s="411"/>
      <c r="G66" s="411"/>
      <c r="H66" s="411"/>
      <c r="I66" s="414" t="s">
        <v>3</v>
      </c>
      <c r="J66" s="416" t="s">
        <v>16</v>
      </c>
      <c r="K66" s="416" t="s">
        <v>4</v>
      </c>
      <c r="L66" s="418" t="s">
        <v>110</v>
      </c>
      <c r="M66" s="424" t="s">
        <v>18</v>
      </c>
      <c r="N66" s="426" t="s">
        <v>19</v>
      </c>
      <c r="O66" s="428" t="s">
        <v>30</v>
      </c>
      <c r="P66" s="429"/>
      <c r="Q66" s="420" t="s">
        <v>31</v>
      </c>
      <c r="R66" s="429"/>
      <c r="S66" s="420" t="s">
        <v>32</v>
      </c>
      <c r="T66" s="429"/>
      <c r="U66" s="420" t="s">
        <v>7</v>
      </c>
      <c r="V66" s="429"/>
      <c r="W66" s="420" t="s">
        <v>6</v>
      </c>
      <c r="X66" s="429"/>
      <c r="Y66" s="420" t="s">
        <v>33</v>
      </c>
      <c r="Z66" s="429"/>
      <c r="AA66" s="420" t="s">
        <v>5</v>
      </c>
      <c r="AB66" s="429"/>
      <c r="AC66" s="420" t="s">
        <v>8</v>
      </c>
      <c r="AD66" s="429"/>
      <c r="AE66" s="420" t="s">
        <v>9</v>
      </c>
      <c r="AF66" s="421"/>
      <c r="AG66" s="422" t="s">
        <v>10</v>
      </c>
      <c r="AH66" s="430" t="s">
        <v>11</v>
      </c>
      <c r="AI66" s="432" t="s">
        <v>12</v>
      </c>
      <c r="AJ66" s="434" t="s">
        <v>20</v>
      </c>
    </row>
    <row r="67" spans="2:36" ht="15.75" thickBot="1">
      <c r="B67" s="613"/>
      <c r="C67" s="412"/>
      <c r="D67" s="413"/>
      <c r="E67" s="413"/>
      <c r="F67" s="413"/>
      <c r="G67" s="413"/>
      <c r="H67" s="413"/>
      <c r="I67" s="415"/>
      <c r="J67" s="417" t="s">
        <v>16</v>
      </c>
      <c r="K67" s="417"/>
      <c r="L67" s="419"/>
      <c r="M67" s="425"/>
      <c r="N67" s="427"/>
      <c r="O67" s="5" t="s">
        <v>21</v>
      </c>
      <c r="P67" s="27" t="s">
        <v>22</v>
      </c>
      <c r="Q67" s="6" t="s">
        <v>21</v>
      </c>
      <c r="R67" s="27" t="s">
        <v>22</v>
      </c>
      <c r="S67" s="6" t="s">
        <v>21</v>
      </c>
      <c r="T67" s="27" t="s">
        <v>22</v>
      </c>
      <c r="U67" s="6" t="s">
        <v>21</v>
      </c>
      <c r="V67" s="27" t="s">
        <v>22</v>
      </c>
      <c r="W67" s="6" t="s">
        <v>21</v>
      </c>
      <c r="X67" s="27" t="s">
        <v>22</v>
      </c>
      <c r="Y67" s="6" t="s">
        <v>21</v>
      </c>
      <c r="Z67" s="27" t="s">
        <v>22</v>
      </c>
      <c r="AA67" s="6" t="s">
        <v>21</v>
      </c>
      <c r="AB67" s="27" t="s">
        <v>23</v>
      </c>
      <c r="AC67" s="6" t="s">
        <v>21</v>
      </c>
      <c r="AD67" s="27" t="s">
        <v>23</v>
      </c>
      <c r="AE67" s="6" t="s">
        <v>21</v>
      </c>
      <c r="AF67" s="28" t="s">
        <v>23</v>
      </c>
      <c r="AG67" s="423"/>
      <c r="AH67" s="431"/>
      <c r="AI67" s="433"/>
      <c r="AJ67" s="435"/>
    </row>
    <row r="68" spans="2:36" ht="68.25" thickBot="1">
      <c r="B68" s="140" t="s">
        <v>754</v>
      </c>
      <c r="C68" s="436" t="s">
        <v>806</v>
      </c>
      <c r="D68" s="437"/>
      <c r="E68" s="437"/>
      <c r="F68" s="437"/>
      <c r="G68" s="437"/>
      <c r="H68" s="437"/>
      <c r="I68" s="29" t="s">
        <v>807</v>
      </c>
      <c r="J68" s="277"/>
      <c r="K68" s="277"/>
      <c r="L68" s="8"/>
      <c r="M68" s="8"/>
      <c r="N68" s="250"/>
      <c r="O68" s="141">
        <f>O70</f>
        <v>348923882</v>
      </c>
      <c r="P68" s="10">
        <f aca="true" t="shared" si="5" ref="P68:AF68">P70</f>
        <v>0</v>
      </c>
      <c r="Q68" s="10">
        <f t="shared" si="5"/>
        <v>0</v>
      </c>
      <c r="R68" s="10">
        <f t="shared" si="5"/>
        <v>0</v>
      </c>
      <c r="S68" s="10">
        <f t="shared" si="5"/>
        <v>0</v>
      </c>
      <c r="T68" s="10">
        <f t="shared" si="5"/>
        <v>0</v>
      </c>
      <c r="U68" s="10">
        <f t="shared" si="5"/>
        <v>0</v>
      </c>
      <c r="V68" s="10">
        <f t="shared" si="5"/>
        <v>0</v>
      </c>
      <c r="W68" s="10">
        <f t="shared" si="5"/>
        <v>0</v>
      </c>
      <c r="X68" s="10">
        <f t="shared" si="5"/>
        <v>0</v>
      </c>
      <c r="Y68" s="10">
        <f t="shared" si="5"/>
        <v>0</v>
      </c>
      <c r="Z68" s="10">
        <f t="shared" si="5"/>
        <v>0</v>
      </c>
      <c r="AA68" s="10">
        <f t="shared" si="5"/>
        <v>0</v>
      </c>
      <c r="AB68" s="10">
        <f t="shared" si="5"/>
        <v>0</v>
      </c>
      <c r="AC68" s="10">
        <f t="shared" si="5"/>
        <v>0</v>
      </c>
      <c r="AD68" s="10">
        <f t="shared" si="5"/>
        <v>0</v>
      </c>
      <c r="AE68" s="10">
        <f t="shared" si="5"/>
        <v>0</v>
      </c>
      <c r="AF68" s="11">
        <f t="shared" si="5"/>
        <v>0</v>
      </c>
      <c r="AG68" s="12">
        <v>13645</v>
      </c>
      <c r="AH68" s="13"/>
      <c r="AI68" s="13"/>
      <c r="AJ68" s="14"/>
    </row>
    <row r="69" spans="2:36" ht="15.75" thickBot="1">
      <c r="B69" s="563"/>
      <c r="C69" s="564"/>
      <c r="D69" s="564"/>
      <c r="E69" s="564"/>
      <c r="F69" s="564"/>
      <c r="G69" s="564"/>
      <c r="H69" s="564"/>
      <c r="I69" s="564"/>
      <c r="J69" s="564"/>
      <c r="K69" s="564"/>
      <c r="L69" s="564"/>
      <c r="M69" s="564"/>
      <c r="N69" s="564"/>
      <c r="O69" s="640"/>
      <c r="P69" s="640"/>
      <c r="Q69" s="640"/>
      <c r="R69" s="640"/>
      <c r="S69" s="640"/>
      <c r="T69" s="640"/>
      <c r="U69" s="640"/>
      <c r="V69" s="640"/>
      <c r="W69" s="640"/>
      <c r="X69" s="640"/>
      <c r="Y69" s="640"/>
      <c r="Z69" s="640"/>
      <c r="AA69" s="640"/>
      <c r="AB69" s="640"/>
      <c r="AC69" s="640"/>
      <c r="AD69" s="640"/>
      <c r="AE69" s="640"/>
      <c r="AF69" s="640"/>
      <c r="AG69" s="564"/>
      <c r="AH69" s="564"/>
      <c r="AI69" s="564"/>
      <c r="AJ69" s="565"/>
    </row>
    <row r="70" spans="2:36" ht="34.5" thickBot="1">
      <c r="B70" s="15" t="s">
        <v>13</v>
      </c>
      <c r="C70" s="16" t="s">
        <v>28</v>
      </c>
      <c r="D70" s="16" t="s">
        <v>14</v>
      </c>
      <c r="E70" s="16" t="s">
        <v>24</v>
      </c>
      <c r="F70" s="142" t="s">
        <v>25</v>
      </c>
      <c r="G70" s="142" t="s">
        <v>26</v>
      </c>
      <c r="H70" s="31" t="s">
        <v>15</v>
      </c>
      <c r="I70" s="40" t="s">
        <v>29</v>
      </c>
      <c r="J70" s="21"/>
      <c r="K70" s="21"/>
      <c r="L70" s="21"/>
      <c r="M70" s="21"/>
      <c r="N70" s="32"/>
      <c r="O70" s="193">
        <f aca="true" t="shared" si="6" ref="O70:AG70">SUM(O71:O73)</f>
        <v>348923882</v>
      </c>
      <c r="P70" s="148">
        <f t="shared" si="6"/>
        <v>0</v>
      </c>
      <c r="Q70" s="148">
        <f t="shared" si="6"/>
        <v>0</v>
      </c>
      <c r="R70" s="148">
        <f t="shared" si="6"/>
        <v>0</v>
      </c>
      <c r="S70" s="148">
        <f t="shared" si="6"/>
        <v>0</v>
      </c>
      <c r="T70" s="148">
        <f t="shared" si="6"/>
        <v>0</v>
      </c>
      <c r="U70" s="148">
        <f t="shared" si="6"/>
        <v>0</v>
      </c>
      <c r="V70" s="148">
        <f t="shared" si="6"/>
        <v>0</v>
      </c>
      <c r="W70" s="148">
        <f t="shared" si="6"/>
        <v>0</v>
      </c>
      <c r="X70" s="148">
        <f t="shared" si="6"/>
        <v>0</v>
      </c>
      <c r="Y70" s="148">
        <f t="shared" si="6"/>
        <v>0</v>
      </c>
      <c r="Z70" s="148">
        <f t="shared" si="6"/>
        <v>0</v>
      </c>
      <c r="AA70" s="148">
        <f t="shared" si="6"/>
        <v>0</v>
      </c>
      <c r="AB70" s="148">
        <f t="shared" si="6"/>
        <v>0</v>
      </c>
      <c r="AC70" s="148">
        <f t="shared" si="6"/>
        <v>0</v>
      </c>
      <c r="AD70" s="148">
        <f t="shared" si="6"/>
        <v>0</v>
      </c>
      <c r="AE70" s="148">
        <f t="shared" si="6"/>
        <v>0</v>
      </c>
      <c r="AF70" s="347">
        <f t="shared" si="6"/>
        <v>0</v>
      </c>
      <c r="AG70" s="252">
        <f t="shared" si="6"/>
        <v>0</v>
      </c>
      <c r="AH70" s="18"/>
      <c r="AI70" s="18"/>
      <c r="AJ70" s="19"/>
    </row>
    <row r="71" spans="2:36" ht="66">
      <c r="B71" s="615" t="s">
        <v>808</v>
      </c>
      <c r="C71" s="616" t="s">
        <v>221</v>
      </c>
      <c r="D71" s="151" t="s">
        <v>809</v>
      </c>
      <c r="E71" s="151" t="s">
        <v>810</v>
      </c>
      <c r="F71" s="224">
        <v>0</v>
      </c>
      <c r="G71" s="225">
        <v>0</v>
      </c>
      <c r="H71" s="632"/>
      <c r="I71" s="532"/>
      <c r="J71" s="281">
        <v>0</v>
      </c>
      <c r="K71" s="282">
        <v>1</v>
      </c>
      <c r="L71" s="283">
        <v>1</v>
      </c>
      <c r="M71" s="284">
        <v>0</v>
      </c>
      <c r="N71" s="285">
        <v>0</v>
      </c>
      <c r="O71" s="348"/>
      <c r="P71" s="215"/>
      <c r="Q71" s="34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259"/>
      <c r="AF71" s="350"/>
      <c r="AG71" s="288"/>
      <c r="AH71" s="261"/>
      <c r="AI71" s="261"/>
      <c r="AJ71" s="262"/>
    </row>
    <row r="72" spans="2:36" ht="82.5">
      <c r="B72" s="554"/>
      <c r="C72" s="438"/>
      <c r="D72" s="97" t="s">
        <v>811</v>
      </c>
      <c r="E72" s="97"/>
      <c r="F72" s="45">
        <v>0</v>
      </c>
      <c r="G72" s="20">
        <v>1</v>
      </c>
      <c r="H72" s="633"/>
      <c r="I72" s="533"/>
      <c r="J72" s="43">
        <v>0</v>
      </c>
      <c r="K72" s="289">
        <v>1</v>
      </c>
      <c r="L72" s="77">
        <v>1</v>
      </c>
      <c r="M72" s="290">
        <v>0</v>
      </c>
      <c r="N72" s="291">
        <v>1</v>
      </c>
      <c r="O72" s="292">
        <v>348923882</v>
      </c>
      <c r="P72" s="71"/>
      <c r="Q72" s="73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286"/>
      <c r="AF72" s="287"/>
      <c r="AG72" s="293"/>
      <c r="AH72" s="294"/>
      <c r="AI72" s="294"/>
      <c r="AJ72" s="295"/>
    </row>
    <row r="73" spans="2:36" ht="74.25">
      <c r="B73" s="554"/>
      <c r="C73" s="438"/>
      <c r="D73" s="97" t="s">
        <v>812</v>
      </c>
      <c r="E73" s="97"/>
      <c r="F73" s="167">
        <v>0</v>
      </c>
      <c r="G73" s="20">
        <v>0</v>
      </c>
      <c r="H73" s="633"/>
      <c r="I73" s="533"/>
      <c r="J73" s="43">
        <v>0</v>
      </c>
      <c r="K73" s="289">
        <v>1</v>
      </c>
      <c r="L73" s="77">
        <v>1</v>
      </c>
      <c r="M73" s="290">
        <v>0</v>
      </c>
      <c r="N73" s="291">
        <v>0</v>
      </c>
      <c r="O73" s="168"/>
      <c r="P73" s="71"/>
      <c r="Q73" s="72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286"/>
      <c r="AF73" s="287"/>
      <c r="AG73" s="296"/>
      <c r="AH73" s="294"/>
      <c r="AI73" s="294"/>
      <c r="AJ73" s="295"/>
    </row>
    <row r="74" spans="2:36" ht="15.75" thickBot="1">
      <c r="B74" s="536"/>
      <c r="C74" s="537"/>
      <c r="D74" s="537"/>
      <c r="E74" s="537"/>
      <c r="F74" s="537"/>
      <c r="G74" s="537"/>
      <c r="H74" s="537"/>
      <c r="I74" s="537"/>
      <c r="J74" s="537"/>
      <c r="K74" s="537"/>
      <c r="L74" s="537"/>
      <c r="M74" s="537"/>
      <c r="N74" s="537"/>
      <c r="O74" s="537"/>
      <c r="P74" s="537"/>
      <c r="Q74" s="537"/>
      <c r="R74" s="537"/>
      <c r="S74" s="537"/>
      <c r="T74" s="537"/>
      <c r="U74" s="537"/>
      <c r="V74" s="537"/>
      <c r="W74" s="537"/>
      <c r="X74" s="537"/>
      <c r="Y74" s="537"/>
      <c r="Z74" s="537"/>
      <c r="AA74" s="537"/>
      <c r="AB74" s="537"/>
      <c r="AC74" s="537"/>
      <c r="AD74" s="537"/>
      <c r="AE74" s="537"/>
      <c r="AF74" s="537"/>
      <c r="AG74" s="537"/>
      <c r="AH74" s="537"/>
      <c r="AI74" s="537"/>
      <c r="AJ74" s="538"/>
    </row>
    <row r="75" spans="2:36" ht="15.75" thickBot="1">
      <c r="B75" s="620" t="s">
        <v>813</v>
      </c>
      <c r="C75" s="621"/>
      <c r="D75" s="622"/>
      <c r="E75" s="276"/>
      <c r="F75" s="623" t="s">
        <v>814</v>
      </c>
      <c r="G75" s="623"/>
      <c r="H75" s="623"/>
      <c r="I75" s="623"/>
      <c r="J75" s="623"/>
      <c r="K75" s="623"/>
      <c r="L75" s="623"/>
      <c r="M75" s="623"/>
      <c r="N75" s="624"/>
      <c r="O75" s="625" t="s">
        <v>0</v>
      </c>
      <c r="P75" s="626"/>
      <c r="Q75" s="626"/>
      <c r="R75" s="626"/>
      <c r="S75" s="626"/>
      <c r="T75" s="626"/>
      <c r="U75" s="626"/>
      <c r="V75" s="626"/>
      <c r="W75" s="626"/>
      <c r="X75" s="626"/>
      <c r="Y75" s="626"/>
      <c r="Z75" s="626"/>
      <c r="AA75" s="626"/>
      <c r="AB75" s="626"/>
      <c r="AC75" s="626"/>
      <c r="AD75" s="626"/>
      <c r="AE75" s="626"/>
      <c r="AF75" s="627"/>
      <c r="AG75" s="628" t="s">
        <v>1</v>
      </c>
      <c r="AH75" s="629"/>
      <c r="AI75" s="629"/>
      <c r="AJ75" s="630"/>
    </row>
    <row r="76" spans="2:36" ht="15">
      <c r="B76" s="612" t="s">
        <v>696</v>
      </c>
      <c r="C76" s="410" t="s">
        <v>2</v>
      </c>
      <c r="D76" s="411"/>
      <c r="E76" s="411"/>
      <c r="F76" s="411"/>
      <c r="G76" s="411"/>
      <c r="H76" s="411"/>
      <c r="I76" s="414" t="s">
        <v>3</v>
      </c>
      <c r="J76" s="416" t="s">
        <v>16</v>
      </c>
      <c r="K76" s="416" t="s">
        <v>4</v>
      </c>
      <c r="L76" s="418" t="s">
        <v>110</v>
      </c>
      <c r="M76" s="424" t="s">
        <v>18</v>
      </c>
      <c r="N76" s="426" t="s">
        <v>19</v>
      </c>
      <c r="O76" s="428" t="s">
        <v>30</v>
      </c>
      <c r="P76" s="429"/>
      <c r="Q76" s="420" t="s">
        <v>31</v>
      </c>
      <c r="R76" s="429"/>
      <c r="S76" s="420" t="s">
        <v>32</v>
      </c>
      <c r="T76" s="429"/>
      <c r="U76" s="420" t="s">
        <v>7</v>
      </c>
      <c r="V76" s="429"/>
      <c r="W76" s="420" t="s">
        <v>6</v>
      </c>
      <c r="X76" s="429"/>
      <c r="Y76" s="420" t="s">
        <v>33</v>
      </c>
      <c r="Z76" s="429"/>
      <c r="AA76" s="420" t="s">
        <v>5</v>
      </c>
      <c r="AB76" s="429"/>
      <c r="AC76" s="420" t="s">
        <v>8</v>
      </c>
      <c r="AD76" s="429"/>
      <c r="AE76" s="420" t="s">
        <v>9</v>
      </c>
      <c r="AF76" s="421"/>
      <c r="AG76" s="422" t="s">
        <v>10</v>
      </c>
      <c r="AH76" s="430" t="s">
        <v>11</v>
      </c>
      <c r="AI76" s="432" t="s">
        <v>12</v>
      </c>
      <c r="AJ76" s="434" t="s">
        <v>20</v>
      </c>
    </row>
    <row r="77" spans="2:36" ht="15.75" thickBot="1">
      <c r="B77" s="613"/>
      <c r="C77" s="412"/>
      <c r="D77" s="413"/>
      <c r="E77" s="413"/>
      <c r="F77" s="413"/>
      <c r="G77" s="413"/>
      <c r="H77" s="413"/>
      <c r="I77" s="415"/>
      <c r="J77" s="417" t="s">
        <v>16</v>
      </c>
      <c r="K77" s="417"/>
      <c r="L77" s="419"/>
      <c r="M77" s="425"/>
      <c r="N77" s="427"/>
      <c r="O77" s="5" t="s">
        <v>21</v>
      </c>
      <c r="P77" s="27" t="s">
        <v>22</v>
      </c>
      <c r="Q77" s="6" t="s">
        <v>21</v>
      </c>
      <c r="R77" s="27" t="s">
        <v>22</v>
      </c>
      <c r="S77" s="6" t="s">
        <v>21</v>
      </c>
      <c r="T77" s="27" t="s">
        <v>22</v>
      </c>
      <c r="U77" s="6" t="s">
        <v>21</v>
      </c>
      <c r="V77" s="27" t="s">
        <v>22</v>
      </c>
      <c r="W77" s="6" t="s">
        <v>21</v>
      </c>
      <c r="X77" s="27" t="s">
        <v>22</v>
      </c>
      <c r="Y77" s="6" t="s">
        <v>21</v>
      </c>
      <c r="Z77" s="27" t="s">
        <v>22</v>
      </c>
      <c r="AA77" s="6" t="s">
        <v>21</v>
      </c>
      <c r="AB77" s="27" t="s">
        <v>23</v>
      </c>
      <c r="AC77" s="6" t="s">
        <v>21</v>
      </c>
      <c r="AD77" s="27" t="s">
        <v>23</v>
      </c>
      <c r="AE77" s="6" t="s">
        <v>21</v>
      </c>
      <c r="AF77" s="28" t="s">
        <v>23</v>
      </c>
      <c r="AG77" s="423"/>
      <c r="AH77" s="431"/>
      <c r="AI77" s="433"/>
      <c r="AJ77" s="435"/>
    </row>
    <row r="78" spans="2:36" ht="68.25" thickBot="1">
      <c r="B78" s="140" t="s">
        <v>754</v>
      </c>
      <c r="C78" s="436"/>
      <c r="D78" s="437"/>
      <c r="E78" s="437"/>
      <c r="F78" s="437"/>
      <c r="G78" s="437"/>
      <c r="H78" s="437"/>
      <c r="I78" s="29"/>
      <c r="J78" s="277"/>
      <c r="K78" s="277"/>
      <c r="L78" s="8"/>
      <c r="M78" s="8"/>
      <c r="N78" s="250"/>
      <c r="O78" s="141">
        <f>O80+O86</f>
        <v>13711200</v>
      </c>
      <c r="P78" s="10">
        <f aca="true" t="shared" si="7" ref="P78:AF78">P80+P86</f>
        <v>0</v>
      </c>
      <c r="Q78" s="10">
        <f t="shared" si="7"/>
        <v>0</v>
      </c>
      <c r="R78" s="10">
        <f t="shared" si="7"/>
        <v>0</v>
      </c>
      <c r="S78" s="10">
        <f t="shared" si="7"/>
        <v>0</v>
      </c>
      <c r="T78" s="10">
        <f t="shared" si="7"/>
        <v>0</v>
      </c>
      <c r="U78" s="10">
        <f t="shared" si="7"/>
        <v>0</v>
      </c>
      <c r="V78" s="10">
        <f t="shared" si="7"/>
        <v>0</v>
      </c>
      <c r="W78" s="10">
        <f t="shared" si="7"/>
        <v>0</v>
      </c>
      <c r="X78" s="10">
        <f t="shared" si="7"/>
        <v>0</v>
      </c>
      <c r="Y78" s="10">
        <f t="shared" si="7"/>
        <v>0</v>
      </c>
      <c r="Z78" s="10">
        <f t="shared" si="7"/>
        <v>0</v>
      </c>
      <c r="AA78" s="10">
        <f t="shared" si="7"/>
        <v>0</v>
      </c>
      <c r="AB78" s="10">
        <f t="shared" si="7"/>
        <v>0</v>
      </c>
      <c r="AC78" s="10">
        <f t="shared" si="7"/>
        <v>0</v>
      </c>
      <c r="AD78" s="10">
        <f t="shared" si="7"/>
        <v>0</v>
      </c>
      <c r="AE78" s="10">
        <f t="shared" si="7"/>
        <v>0</v>
      </c>
      <c r="AF78" s="11">
        <f t="shared" si="7"/>
        <v>0</v>
      </c>
      <c r="AG78" s="12">
        <v>13645</v>
      </c>
      <c r="AH78" s="13"/>
      <c r="AI78" s="13"/>
      <c r="AJ78" s="14"/>
    </row>
    <row r="79" spans="2:36" ht="15.75" thickBot="1">
      <c r="B79" s="563"/>
      <c r="C79" s="564"/>
      <c r="D79" s="564"/>
      <c r="E79" s="564"/>
      <c r="F79" s="564"/>
      <c r="G79" s="564"/>
      <c r="H79" s="564"/>
      <c r="I79" s="564"/>
      <c r="J79" s="564"/>
      <c r="K79" s="564"/>
      <c r="L79" s="564"/>
      <c r="M79" s="564"/>
      <c r="N79" s="564"/>
      <c r="O79" s="640"/>
      <c r="P79" s="640"/>
      <c r="Q79" s="640"/>
      <c r="R79" s="640"/>
      <c r="S79" s="640"/>
      <c r="T79" s="640"/>
      <c r="U79" s="640"/>
      <c r="V79" s="640"/>
      <c r="W79" s="640"/>
      <c r="X79" s="640"/>
      <c r="Y79" s="640"/>
      <c r="Z79" s="640"/>
      <c r="AA79" s="640"/>
      <c r="AB79" s="640"/>
      <c r="AC79" s="640"/>
      <c r="AD79" s="640"/>
      <c r="AE79" s="640"/>
      <c r="AF79" s="640"/>
      <c r="AG79" s="564"/>
      <c r="AH79" s="564"/>
      <c r="AI79" s="564"/>
      <c r="AJ79" s="565"/>
    </row>
    <row r="80" spans="2:36" ht="34.5" thickBot="1">
      <c r="B80" s="15" t="s">
        <v>13</v>
      </c>
      <c r="C80" s="16" t="s">
        <v>28</v>
      </c>
      <c r="D80" s="16" t="s">
        <v>14</v>
      </c>
      <c r="E80" s="16" t="s">
        <v>24</v>
      </c>
      <c r="F80" s="142" t="s">
        <v>25</v>
      </c>
      <c r="G80" s="142" t="s">
        <v>26</v>
      </c>
      <c r="H80" s="31" t="s">
        <v>15</v>
      </c>
      <c r="I80" s="40" t="s">
        <v>29</v>
      </c>
      <c r="J80" s="21"/>
      <c r="K80" s="21"/>
      <c r="L80" s="21"/>
      <c r="M80" s="21"/>
      <c r="N80" s="32"/>
      <c r="O80" s="193">
        <f aca="true" t="shared" si="8" ref="O80:AG80">SUM(O81:O84)</f>
        <v>13711200</v>
      </c>
      <c r="P80" s="148">
        <f t="shared" si="8"/>
        <v>0</v>
      </c>
      <c r="Q80" s="148">
        <f t="shared" si="8"/>
        <v>0</v>
      </c>
      <c r="R80" s="148">
        <f t="shared" si="8"/>
        <v>0</v>
      </c>
      <c r="S80" s="148">
        <f t="shared" si="8"/>
        <v>0</v>
      </c>
      <c r="T80" s="148">
        <f t="shared" si="8"/>
        <v>0</v>
      </c>
      <c r="U80" s="148">
        <f t="shared" si="8"/>
        <v>0</v>
      </c>
      <c r="V80" s="148">
        <f t="shared" si="8"/>
        <v>0</v>
      </c>
      <c r="W80" s="148">
        <f t="shared" si="8"/>
        <v>0</v>
      </c>
      <c r="X80" s="148">
        <f t="shared" si="8"/>
        <v>0</v>
      </c>
      <c r="Y80" s="148">
        <f t="shared" si="8"/>
        <v>0</v>
      </c>
      <c r="Z80" s="148">
        <f t="shared" si="8"/>
        <v>0</v>
      </c>
      <c r="AA80" s="148">
        <f t="shared" si="8"/>
        <v>0</v>
      </c>
      <c r="AB80" s="148">
        <f t="shared" si="8"/>
        <v>0</v>
      </c>
      <c r="AC80" s="148">
        <f t="shared" si="8"/>
        <v>0</v>
      </c>
      <c r="AD80" s="148">
        <f t="shared" si="8"/>
        <v>0</v>
      </c>
      <c r="AE80" s="148">
        <f t="shared" si="8"/>
        <v>0</v>
      </c>
      <c r="AF80" s="347">
        <f t="shared" si="8"/>
        <v>0</v>
      </c>
      <c r="AG80" s="252">
        <f t="shared" si="8"/>
        <v>0</v>
      </c>
      <c r="AH80" s="18"/>
      <c r="AI80" s="18"/>
      <c r="AJ80" s="19"/>
    </row>
    <row r="81" spans="2:36" ht="41.25">
      <c r="B81" s="615" t="s">
        <v>815</v>
      </c>
      <c r="C81" s="616" t="s">
        <v>816</v>
      </c>
      <c r="D81" s="151" t="s">
        <v>817</v>
      </c>
      <c r="E81" s="151" t="s">
        <v>818</v>
      </c>
      <c r="F81" s="224">
        <v>0</v>
      </c>
      <c r="G81" s="225">
        <v>0</v>
      </c>
      <c r="H81" s="632"/>
      <c r="I81" s="532"/>
      <c r="J81" s="281">
        <v>0</v>
      </c>
      <c r="K81" s="282">
        <v>1</v>
      </c>
      <c r="L81" s="283">
        <v>1</v>
      </c>
      <c r="M81" s="284">
        <v>0</v>
      </c>
      <c r="N81" s="285">
        <v>0</v>
      </c>
      <c r="O81" s="348"/>
      <c r="P81" s="215"/>
      <c r="Q81" s="34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259"/>
      <c r="AF81" s="350"/>
      <c r="AG81" s="288"/>
      <c r="AH81" s="261"/>
      <c r="AI81" s="261"/>
      <c r="AJ81" s="262"/>
    </row>
    <row r="82" spans="2:36" ht="49.5">
      <c r="B82" s="554"/>
      <c r="C82" s="438"/>
      <c r="D82" s="97" t="s">
        <v>819</v>
      </c>
      <c r="E82" s="97" t="s">
        <v>820</v>
      </c>
      <c r="F82" s="45">
        <v>0</v>
      </c>
      <c r="G82" s="20">
        <v>120</v>
      </c>
      <c r="H82" s="633"/>
      <c r="I82" s="533"/>
      <c r="J82" s="43">
        <v>0</v>
      </c>
      <c r="K82" s="289">
        <v>70</v>
      </c>
      <c r="L82" s="77">
        <v>17</v>
      </c>
      <c r="M82" s="290">
        <v>0</v>
      </c>
      <c r="N82" s="291">
        <v>120</v>
      </c>
      <c r="O82" s="292">
        <v>13711200</v>
      </c>
      <c r="P82" s="71"/>
      <c r="Q82" s="73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286"/>
      <c r="AF82" s="287"/>
      <c r="AG82" s="293"/>
      <c r="AH82" s="294"/>
      <c r="AI82" s="294"/>
      <c r="AJ82" s="295"/>
    </row>
    <row r="83" spans="2:36" ht="57.75">
      <c r="B83" s="554"/>
      <c r="C83" s="438"/>
      <c r="D83" s="97" t="s">
        <v>821</v>
      </c>
      <c r="E83" s="97" t="s">
        <v>820</v>
      </c>
      <c r="F83" s="167">
        <v>0</v>
      </c>
      <c r="G83" s="20">
        <v>0</v>
      </c>
      <c r="H83" s="633"/>
      <c r="I83" s="533"/>
      <c r="J83" s="43">
        <v>0</v>
      </c>
      <c r="K83" s="289">
        <v>20</v>
      </c>
      <c r="L83" s="77">
        <v>5</v>
      </c>
      <c r="M83" s="290">
        <v>0</v>
      </c>
      <c r="N83" s="291">
        <v>0</v>
      </c>
      <c r="O83" s="168"/>
      <c r="P83" s="71"/>
      <c r="Q83" s="72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286"/>
      <c r="AF83" s="287"/>
      <c r="AG83" s="296"/>
      <c r="AH83" s="294"/>
      <c r="AI83" s="294"/>
      <c r="AJ83" s="295"/>
    </row>
    <row r="84" spans="2:36" ht="50.25" thickBot="1">
      <c r="B84" s="555"/>
      <c r="C84" s="617"/>
      <c r="D84" s="200" t="s">
        <v>822</v>
      </c>
      <c r="E84" s="200" t="s">
        <v>823</v>
      </c>
      <c r="F84" s="171">
        <v>0</v>
      </c>
      <c r="G84" s="202">
        <v>0</v>
      </c>
      <c r="H84" s="634"/>
      <c r="I84" s="534"/>
      <c r="J84" s="203">
        <v>0</v>
      </c>
      <c r="K84" s="298">
        <v>1</v>
      </c>
      <c r="L84" s="176">
        <v>0</v>
      </c>
      <c r="M84" s="299">
        <v>0</v>
      </c>
      <c r="N84" s="300">
        <v>0</v>
      </c>
      <c r="O84" s="179"/>
      <c r="P84" s="180"/>
      <c r="Q84" s="181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272"/>
      <c r="AF84" s="301"/>
      <c r="AG84" s="302"/>
      <c r="AH84" s="274"/>
      <c r="AI84" s="274"/>
      <c r="AJ84" s="275"/>
    </row>
    <row r="85" spans="2:36" ht="15.75" thickBot="1">
      <c r="B85" s="536"/>
      <c r="C85" s="537"/>
      <c r="D85" s="537"/>
      <c r="E85" s="537"/>
      <c r="F85" s="537"/>
      <c r="G85" s="537"/>
      <c r="H85" s="537"/>
      <c r="I85" s="537"/>
      <c r="J85" s="537"/>
      <c r="K85" s="537"/>
      <c r="L85" s="537"/>
      <c r="M85" s="537"/>
      <c r="N85" s="537"/>
      <c r="O85" s="537"/>
      <c r="P85" s="537"/>
      <c r="Q85" s="537"/>
      <c r="R85" s="537"/>
      <c r="S85" s="537"/>
      <c r="T85" s="537"/>
      <c r="U85" s="537"/>
      <c r="V85" s="537"/>
      <c r="W85" s="537"/>
      <c r="X85" s="537"/>
      <c r="Y85" s="537"/>
      <c r="Z85" s="537"/>
      <c r="AA85" s="537"/>
      <c r="AB85" s="537"/>
      <c r="AC85" s="537"/>
      <c r="AD85" s="537"/>
      <c r="AE85" s="537"/>
      <c r="AF85" s="537"/>
      <c r="AG85" s="537"/>
      <c r="AH85" s="537"/>
      <c r="AI85" s="537"/>
      <c r="AJ85" s="538"/>
    </row>
    <row r="86" spans="2:36" ht="34.5" thickBot="1">
      <c r="B86" s="15" t="s">
        <v>13</v>
      </c>
      <c r="C86" s="16" t="s">
        <v>28</v>
      </c>
      <c r="D86" s="16" t="s">
        <v>14</v>
      </c>
      <c r="E86" s="16" t="s">
        <v>27</v>
      </c>
      <c r="F86" s="142" t="s">
        <v>25</v>
      </c>
      <c r="G86" s="142" t="s">
        <v>26</v>
      </c>
      <c r="H86" s="31" t="s">
        <v>629</v>
      </c>
      <c r="I86" s="40" t="s">
        <v>29</v>
      </c>
      <c r="J86" s="190"/>
      <c r="K86" s="191"/>
      <c r="L86" s="191"/>
      <c r="M86" s="21"/>
      <c r="N86" s="192"/>
      <c r="O86" s="193">
        <f>SUM(O87:O87)</f>
        <v>0</v>
      </c>
      <c r="P86" s="147">
        <f>SUM(P87:P87)</f>
        <v>0</v>
      </c>
      <c r="Q86" s="148">
        <f>SUM(Q87:Q87)</f>
        <v>0</v>
      </c>
      <c r="R86" s="147">
        <f>SUM(R87:R87)</f>
        <v>0</v>
      </c>
      <c r="S86" s="148"/>
      <c r="T86" s="147"/>
      <c r="U86" s="148"/>
      <c r="V86" s="147"/>
      <c r="W86" s="148"/>
      <c r="X86" s="147"/>
      <c r="Y86" s="148"/>
      <c r="Z86" s="147"/>
      <c r="AA86" s="148"/>
      <c r="AB86" s="147"/>
      <c r="AC86" s="148"/>
      <c r="AD86" s="147"/>
      <c r="AE86" s="148">
        <f>AE87</f>
        <v>0</v>
      </c>
      <c r="AF86" s="147">
        <f>AF87</f>
        <v>0</v>
      </c>
      <c r="AG86" s="17">
        <f>SUM(AG87:AG87)</f>
        <v>0</v>
      </c>
      <c r="AH86" s="18"/>
      <c r="AI86" s="18"/>
      <c r="AJ86" s="19"/>
    </row>
    <row r="87" spans="2:36" ht="57.75">
      <c r="B87" s="253" t="s">
        <v>824</v>
      </c>
      <c r="C87" s="150" t="s">
        <v>825</v>
      </c>
      <c r="D87" s="151" t="s">
        <v>826</v>
      </c>
      <c r="E87" s="151" t="s">
        <v>820</v>
      </c>
      <c r="F87" s="211">
        <v>0</v>
      </c>
      <c r="G87" s="225">
        <v>0</v>
      </c>
      <c r="H87" s="351"/>
      <c r="I87" s="303"/>
      <c r="J87" s="281">
        <v>0</v>
      </c>
      <c r="K87" s="304">
        <v>80</v>
      </c>
      <c r="L87" s="213">
        <v>20</v>
      </c>
      <c r="M87" s="305">
        <v>0</v>
      </c>
      <c r="N87" s="306">
        <v>0</v>
      </c>
      <c r="O87" s="214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259"/>
      <c r="AF87" s="307"/>
      <c r="AG87" s="308"/>
      <c r="AH87" s="261"/>
      <c r="AI87" s="309"/>
      <c r="AJ87" s="310"/>
    </row>
    <row r="88" spans="2:36" ht="15.75" thickBot="1">
      <c r="B88" s="536"/>
      <c r="C88" s="537"/>
      <c r="D88" s="537"/>
      <c r="E88" s="537"/>
      <c r="F88" s="537"/>
      <c r="G88" s="537"/>
      <c r="H88" s="537"/>
      <c r="I88" s="537"/>
      <c r="J88" s="537"/>
      <c r="K88" s="537"/>
      <c r="L88" s="537"/>
      <c r="M88" s="537"/>
      <c r="N88" s="537"/>
      <c r="O88" s="537"/>
      <c r="P88" s="537"/>
      <c r="Q88" s="537"/>
      <c r="R88" s="537"/>
      <c r="S88" s="537"/>
      <c r="T88" s="537"/>
      <c r="U88" s="537"/>
      <c r="V88" s="537"/>
      <c r="W88" s="537"/>
      <c r="X88" s="537"/>
      <c r="Y88" s="537"/>
      <c r="Z88" s="537"/>
      <c r="AA88" s="537"/>
      <c r="AB88" s="537"/>
      <c r="AC88" s="537"/>
      <c r="AD88" s="537"/>
      <c r="AE88" s="537"/>
      <c r="AF88" s="537"/>
      <c r="AG88" s="537"/>
      <c r="AH88" s="537"/>
      <c r="AI88" s="537"/>
      <c r="AJ88" s="538"/>
    </row>
    <row r="89" spans="2:36" ht="15.75" thickBot="1">
      <c r="B89" s="620" t="s">
        <v>827</v>
      </c>
      <c r="C89" s="621"/>
      <c r="D89" s="622"/>
      <c r="E89" s="276"/>
      <c r="F89" s="623" t="s">
        <v>828</v>
      </c>
      <c r="G89" s="623"/>
      <c r="H89" s="623"/>
      <c r="I89" s="623"/>
      <c r="J89" s="623"/>
      <c r="K89" s="623"/>
      <c r="L89" s="623"/>
      <c r="M89" s="623"/>
      <c r="N89" s="624"/>
      <c r="O89" s="625" t="s">
        <v>0</v>
      </c>
      <c r="P89" s="626"/>
      <c r="Q89" s="626"/>
      <c r="R89" s="626"/>
      <c r="S89" s="626"/>
      <c r="T89" s="626"/>
      <c r="U89" s="626"/>
      <c r="V89" s="626"/>
      <c r="W89" s="626"/>
      <c r="X89" s="626"/>
      <c r="Y89" s="626"/>
      <c r="Z89" s="626"/>
      <c r="AA89" s="626"/>
      <c r="AB89" s="626"/>
      <c r="AC89" s="626"/>
      <c r="AD89" s="626"/>
      <c r="AE89" s="626"/>
      <c r="AF89" s="627"/>
      <c r="AG89" s="628" t="s">
        <v>1</v>
      </c>
      <c r="AH89" s="629"/>
      <c r="AI89" s="629"/>
      <c r="AJ89" s="630"/>
    </row>
    <row r="90" spans="2:36" ht="15">
      <c r="B90" s="612" t="s">
        <v>696</v>
      </c>
      <c r="C90" s="410" t="s">
        <v>2</v>
      </c>
      <c r="D90" s="411"/>
      <c r="E90" s="411"/>
      <c r="F90" s="411"/>
      <c r="G90" s="411"/>
      <c r="H90" s="411"/>
      <c r="I90" s="414" t="s">
        <v>3</v>
      </c>
      <c r="J90" s="416" t="s">
        <v>16</v>
      </c>
      <c r="K90" s="416" t="s">
        <v>4</v>
      </c>
      <c r="L90" s="418" t="s">
        <v>110</v>
      </c>
      <c r="M90" s="424" t="s">
        <v>18</v>
      </c>
      <c r="N90" s="426" t="s">
        <v>19</v>
      </c>
      <c r="O90" s="428" t="s">
        <v>30</v>
      </c>
      <c r="P90" s="429"/>
      <c r="Q90" s="420" t="s">
        <v>31</v>
      </c>
      <c r="R90" s="429"/>
      <c r="S90" s="420" t="s">
        <v>32</v>
      </c>
      <c r="T90" s="429"/>
      <c r="U90" s="420" t="s">
        <v>7</v>
      </c>
      <c r="V90" s="429"/>
      <c r="W90" s="420" t="s">
        <v>6</v>
      </c>
      <c r="X90" s="429"/>
      <c r="Y90" s="420" t="s">
        <v>33</v>
      </c>
      <c r="Z90" s="429"/>
      <c r="AA90" s="420" t="s">
        <v>5</v>
      </c>
      <c r="AB90" s="429"/>
      <c r="AC90" s="420" t="s">
        <v>8</v>
      </c>
      <c r="AD90" s="429"/>
      <c r="AE90" s="420" t="s">
        <v>9</v>
      </c>
      <c r="AF90" s="421"/>
      <c r="AG90" s="422" t="s">
        <v>10</v>
      </c>
      <c r="AH90" s="430" t="s">
        <v>11</v>
      </c>
      <c r="AI90" s="432" t="s">
        <v>12</v>
      </c>
      <c r="AJ90" s="434" t="s">
        <v>20</v>
      </c>
    </row>
    <row r="91" spans="2:36" ht="15.75" thickBot="1">
      <c r="B91" s="613"/>
      <c r="C91" s="412"/>
      <c r="D91" s="413"/>
      <c r="E91" s="413"/>
      <c r="F91" s="413"/>
      <c r="G91" s="413"/>
      <c r="H91" s="413"/>
      <c r="I91" s="415"/>
      <c r="J91" s="417" t="s">
        <v>16</v>
      </c>
      <c r="K91" s="417"/>
      <c r="L91" s="419"/>
      <c r="M91" s="425"/>
      <c r="N91" s="427"/>
      <c r="O91" s="5" t="s">
        <v>21</v>
      </c>
      <c r="P91" s="27" t="s">
        <v>22</v>
      </c>
      <c r="Q91" s="6" t="s">
        <v>21</v>
      </c>
      <c r="R91" s="27" t="s">
        <v>22</v>
      </c>
      <c r="S91" s="6" t="s">
        <v>21</v>
      </c>
      <c r="T91" s="27" t="s">
        <v>22</v>
      </c>
      <c r="U91" s="6" t="s">
        <v>21</v>
      </c>
      <c r="V91" s="27" t="s">
        <v>22</v>
      </c>
      <c r="W91" s="6" t="s">
        <v>21</v>
      </c>
      <c r="X91" s="27" t="s">
        <v>22</v>
      </c>
      <c r="Y91" s="6" t="s">
        <v>21</v>
      </c>
      <c r="Z91" s="27" t="s">
        <v>22</v>
      </c>
      <c r="AA91" s="6" t="s">
        <v>21</v>
      </c>
      <c r="AB91" s="27" t="s">
        <v>23</v>
      </c>
      <c r="AC91" s="6" t="s">
        <v>21</v>
      </c>
      <c r="AD91" s="27" t="s">
        <v>23</v>
      </c>
      <c r="AE91" s="6" t="s">
        <v>21</v>
      </c>
      <c r="AF91" s="28" t="s">
        <v>23</v>
      </c>
      <c r="AG91" s="423"/>
      <c r="AH91" s="431"/>
      <c r="AI91" s="433"/>
      <c r="AJ91" s="435"/>
    </row>
    <row r="92" spans="2:36" ht="68.25" thickBot="1">
      <c r="B92" s="140" t="s">
        <v>754</v>
      </c>
      <c r="C92" s="436"/>
      <c r="D92" s="437"/>
      <c r="E92" s="437"/>
      <c r="F92" s="437"/>
      <c r="G92" s="437"/>
      <c r="H92" s="437"/>
      <c r="I92" s="29"/>
      <c r="J92" s="277"/>
      <c r="K92" s="277"/>
      <c r="L92" s="8"/>
      <c r="M92" s="8"/>
      <c r="N92" s="250"/>
      <c r="O92" s="141">
        <f>O94+O97</f>
        <v>0</v>
      </c>
      <c r="P92" s="10">
        <f aca="true" t="shared" si="9" ref="P92:AF92">P94+P97</f>
        <v>0</v>
      </c>
      <c r="Q92" s="10">
        <f t="shared" si="9"/>
        <v>0</v>
      </c>
      <c r="R92" s="10">
        <f t="shared" si="9"/>
        <v>0</v>
      </c>
      <c r="S92" s="10">
        <f t="shared" si="9"/>
        <v>0</v>
      </c>
      <c r="T92" s="10">
        <f t="shared" si="9"/>
        <v>0</v>
      </c>
      <c r="U92" s="10">
        <f t="shared" si="9"/>
        <v>0</v>
      </c>
      <c r="V92" s="10">
        <f t="shared" si="9"/>
        <v>0</v>
      </c>
      <c r="W92" s="10">
        <f t="shared" si="9"/>
        <v>0</v>
      </c>
      <c r="X92" s="10">
        <f t="shared" si="9"/>
        <v>0</v>
      </c>
      <c r="Y92" s="10">
        <f t="shared" si="9"/>
        <v>0</v>
      </c>
      <c r="Z92" s="10">
        <f t="shared" si="9"/>
        <v>0</v>
      </c>
      <c r="AA92" s="10">
        <f t="shared" si="9"/>
        <v>0</v>
      </c>
      <c r="AB92" s="10">
        <f t="shared" si="9"/>
        <v>0</v>
      </c>
      <c r="AC92" s="10">
        <f t="shared" si="9"/>
        <v>0</v>
      </c>
      <c r="AD92" s="10">
        <f t="shared" si="9"/>
        <v>0</v>
      </c>
      <c r="AE92" s="10">
        <f t="shared" si="9"/>
        <v>0</v>
      </c>
      <c r="AF92" s="11">
        <f t="shared" si="9"/>
        <v>0</v>
      </c>
      <c r="AG92" s="12">
        <v>13645</v>
      </c>
      <c r="AH92" s="13"/>
      <c r="AI92" s="13"/>
      <c r="AJ92" s="14"/>
    </row>
    <row r="93" spans="2:36" ht="15.75" thickBot="1">
      <c r="B93" s="563"/>
      <c r="C93" s="564"/>
      <c r="D93" s="564"/>
      <c r="E93" s="564"/>
      <c r="F93" s="564"/>
      <c r="G93" s="564"/>
      <c r="H93" s="564"/>
      <c r="I93" s="564"/>
      <c r="J93" s="564"/>
      <c r="K93" s="564"/>
      <c r="L93" s="564"/>
      <c r="M93" s="564"/>
      <c r="N93" s="564"/>
      <c r="O93" s="640"/>
      <c r="P93" s="640"/>
      <c r="Q93" s="640"/>
      <c r="R93" s="640"/>
      <c r="S93" s="640"/>
      <c r="T93" s="640"/>
      <c r="U93" s="640"/>
      <c r="V93" s="640"/>
      <c r="W93" s="640"/>
      <c r="X93" s="640"/>
      <c r="Y93" s="640"/>
      <c r="Z93" s="640"/>
      <c r="AA93" s="640"/>
      <c r="AB93" s="640"/>
      <c r="AC93" s="640"/>
      <c r="AD93" s="640"/>
      <c r="AE93" s="640"/>
      <c r="AF93" s="640"/>
      <c r="AG93" s="564"/>
      <c r="AH93" s="564"/>
      <c r="AI93" s="564"/>
      <c r="AJ93" s="565"/>
    </row>
    <row r="94" spans="2:36" ht="34.5" thickBot="1">
      <c r="B94" s="15" t="s">
        <v>13</v>
      </c>
      <c r="C94" s="16" t="s">
        <v>28</v>
      </c>
      <c r="D94" s="16" t="s">
        <v>14</v>
      </c>
      <c r="E94" s="16" t="s">
        <v>24</v>
      </c>
      <c r="F94" s="142" t="s">
        <v>25</v>
      </c>
      <c r="G94" s="142" t="s">
        <v>26</v>
      </c>
      <c r="H94" s="31" t="s">
        <v>15</v>
      </c>
      <c r="I94" s="40" t="s">
        <v>29</v>
      </c>
      <c r="J94" s="21"/>
      <c r="K94" s="21"/>
      <c r="L94" s="21"/>
      <c r="M94" s="21"/>
      <c r="N94" s="32"/>
      <c r="O94" s="193">
        <f aca="true" t="shared" si="10" ref="O94:AG94">SUM(O95:O95)</f>
        <v>0</v>
      </c>
      <c r="P94" s="148">
        <f t="shared" si="10"/>
        <v>0</v>
      </c>
      <c r="Q94" s="148">
        <f t="shared" si="10"/>
        <v>0</v>
      </c>
      <c r="R94" s="148">
        <f t="shared" si="10"/>
        <v>0</v>
      </c>
      <c r="S94" s="148">
        <f t="shared" si="10"/>
        <v>0</v>
      </c>
      <c r="T94" s="148">
        <f t="shared" si="10"/>
        <v>0</v>
      </c>
      <c r="U94" s="148">
        <f t="shared" si="10"/>
        <v>0</v>
      </c>
      <c r="V94" s="148">
        <f t="shared" si="10"/>
        <v>0</v>
      </c>
      <c r="W94" s="148">
        <f t="shared" si="10"/>
        <v>0</v>
      </c>
      <c r="X94" s="148">
        <f t="shared" si="10"/>
        <v>0</v>
      </c>
      <c r="Y94" s="148">
        <f t="shared" si="10"/>
        <v>0</v>
      </c>
      <c r="Z94" s="148">
        <f t="shared" si="10"/>
        <v>0</v>
      </c>
      <c r="AA94" s="148">
        <f t="shared" si="10"/>
        <v>0</v>
      </c>
      <c r="AB94" s="148">
        <f t="shared" si="10"/>
        <v>0</v>
      </c>
      <c r="AC94" s="148">
        <f t="shared" si="10"/>
        <v>0</v>
      </c>
      <c r="AD94" s="148">
        <f t="shared" si="10"/>
        <v>0</v>
      </c>
      <c r="AE94" s="148">
        <f t="shared" si="10"/>
        <v>0</v>
      </c>
      <c r="AF94" s="347">
        <f t="shared" si="10"/>
        <v>0</v>
      </c>
      <c r="AG94" s="252">
        <f t="shared" si="10"/>
        <v>0</v>
      </c>
      <c r="AH94" s="18"/>
      <c r="AI94" s="18"/>
      <c r="AJ94" s="19"/>
    </row>
    <row r="95" spans="2:36" ht="45.75" thickBot="1">
      <c r="B95" s="352" t="s">
        <v>829</v>
      </c>
      <c r="C95" s="353" t="s">
        <v>830</v>
      </c>
      <c r="D95" s="354" t="s">
        <v>831</v>
      </c>
      <c r="E95" s="354" t="s">
        <v>832</v>
      </c>
      <c r="F95" s="355"/>
      <c r="G95" s="356"/>
      <c r="H95" s="357"/>
      <c r="I95" s="358"/>
      <c r="J95" s="359"/>
      <c r="K95" s="360"/>
      <c r="L95" s="361"/>
      <c r="M95" s="362"/>
      <c r="N95" s="363"/>
      <c r="O95" s="364"/>
      <c r="P95" s="365"/>
      <c r="Q95" s="366"/>
      <c r="R95" s="367"/>
      <c r="S95" s="367"/>
      <c r="T95" s="367"/>
      <c r="U95" s="367"/>
      <c r="V95" s="367"/>
      <c r="W95" s="367"/>
      <c r="X95" s="367"/>
      <c r="Y95" s="367"/>
      <c r="Z95" s="367"/>
      <c r="AA95" s="367"/>
      <c r="AB95" s="367"/>
      <c r="AC95" s="367"/>
      <c r="AD95" s="367"/>
      <c r="AE95" s="368"/>
      <c r="AF95" s="369"/>
      <c r="AG95" s="370"/>
      <c r="AH95" s="371"/>
      <c r="AI95" s="371"/>
      <c r="AJ95" s="372"/>
    </row>
    <row r="96" spans="2:36" ht="15.75" thickBot="1">
      <c r="B96" s="536"/>
      <c r="C96" s="537"/>
      <c r="D96" s="537"/>
      <c r="E96" s="537"/>
      <c r="F96" s="537"/>
      <c r="G96" s="537"/>
      <c r="H96" s="537"/>
      <c r="I96" s="537"/>
      <c r="J96" s="537"/>
      <c r="K96" s="537"/>
      <c r="L96" s="537"/>
      <c r="M96" s="537"/>
      <c r="N96" s="537"/>
      <c r="O96" s="537"/>
      <c r="P96" s="537"/>
      <c r="Q96" s="537"/>
      <c r="R96" s="537"/>
      <c r="S96" s="537"/>
      <c r="T96" s="537"/>
      <c r="U96" s="537"/>
      <c r="V96" s="537"/>
      <c r="W96" s="537"/>
      <c r="X96" s="537"/>
      <c r="Y96" s="537"/>
      <c r="Z96" s="537"/>
      <c r="AA96" s="537"/>
      <c r="AB96" s="537"/>
      <c r="AC96" s="537"/>
      <c r="AD96" s="537"/>
      <c r="AE96" s="537"/>
      <c r="AF96" s="537"/>
      <c r="AG96" s="537"/>
      <c r="AH96" s="537"/>
      <c r="AI96" s="537"/>
      <c r="AJ96" s="538"/>
    </row>
    <row r="97" spans="2:36" ht="34.5" thickBot="1">
      <c r="B97" s="15" t="s">
        <v>13</v>
      </c>
      <c r="C97" s="16" t="s">
        <v>28</v>
      </c>
      <c r="D97" s="16" t="s">
        <v>14</v>
      </c>
      <c r="E97" s="16" t="s">
        <v>27</v>
      </c>
      <c r="F97" s="142" t="s">
        <v>25</v>
      </c>
      <c r="G97" s="142" t="s">
        <v>26</v>
      </c>
      <c r="H97" s="31" t="s">
        <v>629</v>
      </c>
      <c r="I97" s="40" t="s">
        <v>29</v>
      </c>
      <c r="J97" s="190"/>
      <c r="K97" s="191"/>
      <c r="L97" s="191"/>
      <c r="M97" s="21"/>
      <c r="N97" s="192"/>
      <c r="O97" s="193">
        <f>SUM(O98:O105)</f>
        <v>0</v>
      </c>
      <c r="P97" s="147">
        <f>SUM(P98:P105)</f>
        <v>0</v>
      </c>
      <c r="Q97" s="148">
        <f>SUM(Q98:Q105)</f>
        <v>0</v>
      </c>
      <c r="R97" s="147">
        <f>SUM(R98:R105)</f>
        <v>0</v>
      </c>
      <c r="S97" s="147">
        <f aca="true" t="shared" si="11" ref="S97:AF97">SUM(S98:S105)</f>
        <v>0</v>
      </c>
      <c r="T97" s="147">
        <f t="shared" si="11"/>
        <v>0</v>
      </c>
      <c r="U97" s="147">
        <f t="shared" si="11"/>
        <v>0</v>
      </c>
      <c r="V97" s="147">
        <f t="shared" si="11"/>
        <v>0</v>
      </c>
      <c r="W97" s="147">
        <f t="shared" si="11"/>
        <v>0</v>
      </c>
      <c r="X97" s="147">
        <f t="shared" si="11"/>
        <v>0</v>
      </c>
      <c r="Y97" s="147">
        <f t="shared" si="11"/>
        <v>0</v>
      </c>
      <c r="Z97" s="147">
        <f t="shared" si="11"/>
        <v>0</v>
      </c>
      <c r="AA97" s="147">
        <f t="shared" si="11"/>
        <v>0</v>
      </c>
      <c r="AB97" s="147">
        <f t="shared" si="11"/>
        <v>0</v>
      </c>
      <c r="AC97" s="147">
        <f t="shared" si="11"/>
        <v>0</v>
      </c>
      <c r="AD97" s="147">
        <f t="shared" si="11"/>
        <v>0</v>
      </c>
      <c r="AE97" s="147">
        <f t="shared" si="11"/>
        <v>0</v>
      </c>
      <c r="AF97" s="147">
        <f t="shared" si="11"/>
        <v>0</v>
      </c>
      <c r="AG97" s="17">
        <f>SUM(AG98:AG105)</f>
        <v>0</v>
      </c>
      <c r="AH97" s="18"/>
      <c r="AI97" s="18"/>
      <c r="AJ97" s="19"/>
    </row>
    <row r="98" spans="2:36" ht="57.75">
      <c r="B98" s="615" t="s">
        <v>833</v>
      </c>
      <c r="C98" s="566" t="s">
        <v>834</v>
      </c>
      <c r="D98" s="151" t="s">
        <v>835</v>
      </c>
      <c r="E98" s="151"/>
      <c r="F98" s="211"/>
      <c r="G98" s="225"/>
      <c r="H98" s="642"/>
      <c r="I98" s="635"/>
      <c r="J98" s="281"/>
      <c r="K98" s="304"/>
      <c r="L98" s="213"/>
      <c r="M98" s="305"/>
      <c r="N98" s="306"/>
      <c r="O98" s="214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259"/>
      <c r="AF98" s="307"/>
      <c r="AG98" s="308"/>
      <c r="AH98" s="261"/>
      <c r="AI98" s="309"/>
      <c r="AJ98" s="310"/>
    </row>
    <row r="99" spans="2:36" ht="33">
      <c r="B99" s="641"/>
      <c r="C99" s="475"/>
      <c r="D99" s="161" t="s">
        <v>836</v>
      </c>
      <c r="E99" s="161"/>
      <c r="F99" s="217"/>
      <c r="G99" s="240"/>
      <c r="H99" s="643"/>
      <c r="I99" s="639"/>
      <c r="J99" s="132"/>
      <c r="K99" s="339"/>
      <c r="L99" s="241"/>
      <c r="M99" s="373"/>
      <c r="N99" s="374"/>
      <c r="O99" s="341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343"/>
      <c r="AF99" s="375"/>
      <c r="AG99" s="376"/>
      <c r="AH99" s="377"/>
      <c r="AI99" s="345"/>
      <c r="AJ99" s="346"/>
    </row>
    <row r="100" spans="2:36" ht="57.75">
      <c r="B100" s="641"/>
      <c r="C100" s="475"/>
      <c r="D100" s="161" t="s">
        <v>837</v>
      </c>
      <c r="E100" s="161"/>
      <c r="F100" s="217"/>
      <c r="G100" s="240"/>
      <c r="H100" s="643"/>
      <c r="I100" s="639"/>
      <c r="J100" s="132"/>
      <c r="K100" s="339"/>
      <c r="L100" s="241"/>
      <c r="M100" s="373"/>
      <c r="N100" s="374"/>
      <c r="O100" s="341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343"/>
      <c r="AF100" s="375"/>
      <c r="AG100" s="376"/>
      <c r="AH100" s="377"/>
      <c r="AI100" s="345"/>
      <c r="AJ100" s="346"/>
    </row>
    <row r="101" spans="2:36" ht="33">
      <c r="B101" s="641"/>
      <c r="C101" s="475"/>
      <c r="D101" s="161" t="s">
        <v>838</v>
      </c>
      <c r="E101" s="161"/>
      <c r="F101" s="217"/>
      <c r="G101" s="240"/>
      <c r="H101" s="643"/>
      <c r="I101" s="639"/>
      <c r="J101" s="132"/>
      <c r="K101" s="339"/>
      <c r="L101" s="241"/>
      <c r="M101" s="373"/>
      <c r="N101" s="374"/>
      <c r="O101" s="341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343"/>
      <c r="AF101" s="375"/>
      <c r="AG101" s="376"/>
      <c r="AH101" s="377"/>
      <c r="AI101" s="345"/>
      <c r="AJ101" s="346"/>
    </row>
    <row r="102" spans="2:36" ht="49.5">
      <c r="B102" s="641"/>
      <c r="C102" s="475"/>
      <c r="D102" s="161" t="s">
        <v>839</v>
      </c>
      <c r="E102" s="161"/>
      <c r="F102" s="217"/>
      <c r="G102" s="240"/>
      <c r="H102" s="643"/>
      <c r="I102" s="639"/>
      <c r="J102" s="132"/>
      <c r="K102" s="339"/>
      <c r="L102" s="241"/>
      <c r="M102" s="373"/>
      <c r="N102" s="374"/>
      <c r="O102" s="341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343"/>
      <c r="AF102" s="375"/>
      <c r="AG102" s="376"/>
      <c r="AH102" s="377"/>
      <c r="AI102" s="345"/>
      <c r="AJ102" s="346"/>
    </row>
    <row r="103" spans="2:36" ht="33">
      <c r="B103" s="641"/>
      <c r="C103" s="475"/>
      <c r="D103" s="161" t="s">
        <v>840</v>
      </c>
      <c r="E103" s="161"/>
      <c r="F103" s="217"/>
      <c r="G103" s="240"/>
      <c r="H103" s="643"/>
      <c r="I103" s="639"/>
      <c r="J103" s="132"/>
      <c r="K103" s="339"/>
      <c r="L103" s="241"/>
      <c r="M103" s="373"/>
      <c r="N103" s="374"/>
      <c r="O103" s="341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343"/>
      <c r="AF103" s="375"/>
      <c r="AG103" s="376"/>
      <c r="AH103" s="377"/>
      <c r="AI103" s="345"/>
      <c r="AJ103" s="346"/>
    </row>
    <row r="104" spans="2:36" ht="99">
      <c r="B104" s="554"/>
      <c r="C104" s="475"/>
      <c r="D104" s="97" t="s">
        <v>841</v>
      </c>
      <c r="E104" s="97"/>
      <c r="F104" s="22"/>
      <c r="G104" s="20"/>
      <c r="H104" s="556"/>
      <c r="I104" s="558"/>
      <c r="J104" s="43"/>
      <c r="K104" s="311"/>
      <c r="L104" s="74"/>
      <c r="M104" s="312"/>
      <c r="N104" s="313"/>
      <c r="O104" s="19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286"/>
      <c r="AF104" s="314"/>
      <c r="AG104" s="315"/>
      <c r="AH104" s="294"/>
      <c r="AI104" s="316"/>
      <c r="AJ104" s="317"/>
    </row>
    <row r="105" spans="2:36" ht="42" thickBot="1">
      <c r="B105" s="555"/>
      <c r="C105" s="567"/>
      <c r="D105" s="200" t="s">
        <v>842</v>
      </c>
      <c r="E105" s="200"/>
      <c r="F105" s="378"/>
      <c r="G105" s="202"/>
      <c r="H105" s="557"/>
      <c r="I105" s="559"/>
      <c r="J105" s="203"/>
      <c r="K105" s="379"/>
      <c r="L105" s="204"/>
      <c r="M105" s="380"/>
      <c r="N105" s="381"/>
      <c r="O105" s="205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B105" s="183"/>
      <c r="AC105" s="183"/>
      <c r="AD105" s="183"/>
      <c r="AE105" s="272"/>
      <c r="AF105" s="331"/>
      <c r="AG105" s="382"/>
      <c r="AH105" s="274"/>
      <c r="AI105" s="333"/>
      <c r="AJ105" s="334"/>
    </row>
  </sheetData>
  <sheetProtection password="C7FF" sheet="1"/>
  <mergeCells count="211">
    <mergeCell ref="B98:B105"/>
    <mergeCell ref="C98:C105"/>
    <mergeCell ref="H98:H105"/>
    <mergeCell ref="I98:I105"/>
    <mergeCell ref="AH90:AH91"/>
    <mergeCell ref="AI90:AI91"/>
    <mergeCell ref="M90:M91"/>
    <mergeCell ref="N90:N91"/>
    <mergeCell ref="O90:P90"/>
    <mergeCell ref="Q90:R90"/>
    <mergeCell ref="C92:H92"/>
    <mergeCell ref="B93:AJ93"/>
    <mergeCell ref="B96:AJ96"/>
    <mergeCell ref="W90:X90"/>
    <mergeCell ref="Y90:Z90"/>
    <mergeCell ref="AA90:AB90"/>
    <mergeCell ref="AC90:AD90"/>
    <mergeCell ref="AE90:AF90"/>
    <mergeCell ref="AG90:AG91"/>
    <mergeCell ref="B89:D89"/>
    <mergeCell ref="F89:N89"/>
    <mergeCell ref="O89:AF89"/>
    <mergeCell ref="AG89:AJ89"/>
    <mergeCell ref="B90:B91"/>
    <mergeCell ref="C90:H91"/>
    <mergeCell ref="I90:I91"/>
    <mergeCell ref="J90:J91"/>
    <mergeCell ref="AJ90:AJ91"/>
    <mergeCell ref="K90:K91"/>
    <mergeCell ref="L90:L91"/>
    <mergeCell ref="B81:B84"/>
    <mergeCell ref="C81:C84"/>
    <mergeCell ref="H81:H84"/>
    <mergeCell ref="I81:I84"/>
    <mergeCell ref="B85:AJ85"/>
    <mergeCell ref="B88:AJ88"/>
    <mergeCell ref="S90:T90"/>
    <mergeCell ref="U90:V90"/>
    <mergeCell ref="AG76:AG77"/>
    <mergeCell ref="AH76:AH77"/>
    <mergeCell ref="AI76:AI77"/>
    <mergeCell ref="AJ76:AJ77"/>
    <mergeCell ref="C78:H78"/>
    <mergeCell ref="B79:AJ79"/>
    <mergeCell ref="U76:V76"/>
    <mergeCell ref="W76:X76"/>
    <mergeCell ref="Y76:Z76"/>
    <mergeCell ref="AA76:AB76"/>
    <mergeCell ref="AC76:AD76"/>
    <mergeCell ref="AE76:AF76"/>
    <mergeCell ref="L76:L77"/>
    <mergeCell ref="M76:M77"/>
    <mergeCell ref="N76:N77"/>
    <mergeCell ref="O76:P76"/>
    <mergeCell ref="Q76:R76"/>
    <mergeCell ref="S76:T76"/>
    <mergeCell ref="B74:AJ74"/>
    <mergeCell ref="B75:D75"/>
    <mergeCell ref="F75:N75"/>
    <mergeCell ref="O75:AF75"/>
    <mergeCell ref="AG75:AJ75"/>
    <mergeCell ref="B76:B77"/>
    <mergeCell ref="C76:H77"/>
    <mergeCell ref="I76:I77"/>
    <mergeCell ref="J76:J77"/>
    <mergeCell ref="K76:K77"/>
    <mergeCell ref="AH66:AH67"/>
    <mergeCell ref="AI66:AI67"/>
    <mergeCell ref="AJ66:AJ67"/>
    <mergeCell ref="C68:H68"/>
    <mergeCell ref="B69:AJ69"/>
    <mergeCell ref="B71:B73"/>
    <mergeCell ref="C71:C73"/>
    <mergeCell ref="H71:H73"/>
    <mergeCell ref="I71:I73"/>
    <mergeCell ref="W66:X66"/>
    <mergeCell ref="Y66:Z66"/>
    <mergeCell ref="AA66:AB66"/>
    <mergeCell ref="AC66:AD66"/>
    <mergeCell ref="AE66:AF66"/>
    <mergeCell ref="AG66:AG67"/>
    <mergeCell ref="M66:M67"/>
    <mergeCell ref="N66:N67"/>
    <mergeCell ref="O66:P66"/>
    <mergeCell ref="Q66:R66"/>
    <mergeCell ref="S66:T66"/>
    <mergeCell ref="U66:V66"/>
    <mergeCell ref="B66:B67"/>
    <mergeCell ref="C66:H67"/>
    <mergeCell ref="I66:I67"/>
    <mergeCell ref="J66:J67"/>
    <mergeCell ref="K66:K67"/>
    <mergeCell ref="L66:L67"/>
    <mergeCell ref="B59:B63"/>
    <mergeCell ref="C59:C63"/>
    <mergeCell ref="H59:H63"/>
    <mergeCell ref="I59:I63"/>
    <mergeCell ref="B64:AJ64"/>
    <mergeCell ref="B65:D65"/>
    <mergeCell ref="F65:N65"/>
    <mergeCell ref="O65:AF65"/>
    <mergeCell ref="AG65:AJ65"/>
    <mergeCell ref="AG54:AG55"/>
    <mergeCell ref="AH54:AH55"/>
    <mergeCell ref="AI54:AI55"/>
    <mergeCell ref="AJ54:AJ55"/>
    <mergeCell ref="C56:H56"/>
    <mergeCell ref="B57:AJ57"/>
    <mergeCell ref="U54:V54"/>
    <mergeCell ref="W54:X54"/>
    <mergeCell ref="Y54:Z54"/>
    <mergeCell ref="AA54:AB54"/>
    <mergeCell ref="AC54:AD54"/>
    <mergeCell ref="AE54:AF54"/>
    <mergeCell ref="L54:L55"/>
    <mergeCell ref="M54:M55"/>
    <mergeCell ref="N54:N55"/>
    <mergeCell ref="O54:P54"/>
    <mergeCell ref="Q54:R54"/>
    <mergeCell ref="S54:T54"/>
    <mergeCell ref="B52:AJ52"/>
    <mergeCell ref="B53:D53"/>
    <mergeCell ref="F53:N53"/>
    <mergeCell ref="O53:AF53"/>
    <mergeCell ref="AG53:AJ53"/>
    <mergeCell ref="B54:B55"/>
    <mergeCell ref="C54:H55"/>
    <mergeCell ref="I54:I55"/>
    <mergeCell ref="J54:J55"/>
    <mergeCell ref="K54:K55"/>
    <mergeCell ref="B40:B42"/>
    <mergeCell ref="C40:C42"/>
    <mergeCell ref="H40:H42"/>
    <mergeCell ref="I40:I42"/>
    <mergeCell ref="B43:AJ43"/>
    <mergeCell ref="B45:B51"/>
    <mergeCell ref="C45:C51"/>
    <mergeCell ref="H45:H51"/>
    <mergeCell ref="I45:I51"/>
    <mergeCell ref="B25:AJ25"/>
    <mergeCell ref="B27:B37"/>
    <mergeCell ref="C27:C37"/>
    <mergeCell ref="H27:H37"/>
    <mergeCell ref="I27:I37"/>
    <mergeCell ref="B38:AJ38"/>
    <mergeCell ref="AH15:AH16"/>
    <mergeCell ref="AI15:AI16"/>
    <mergeCell ref="AJ15:AJ16"/>
    <mergeCell ref="C17:H17"/>
    <mergeCell ref="B18:AJ18"/>
    <mergeCell ref="B20:B24"/>
    <mergeCell ref="C20:C24"/>
    <mergeCell ref="H20:H24"/>
    <mergeCell ref="I20:I24"/>
    <mergeCell ref="W15:X15"/>
    <mergeCell ref="Y15:Z15"/>
    <mergeCell ref="AA15:AB15"/>
    <mergeCell ref="AC15:AD15"/>
    <mergeCell ref="AE15:AF15"/>
    <mergeCell ref="AG15:AG16"/>
    <mergeCell ref="M15:M16"/>
    <mergeCell ref="N15:N16"/>
    <mergeCell ref="O15:P15"/>
    <mergeCell ref="Q15:R15"/>
    <mergeCell ref="S15:T15"/>
    <mergeCell ref="U15:V15"/>
    <mergeCell ref="B14:D14"/>
    <mergeCell ref="F14:N14"/>
    <mergeCell ref="O14:AF14"/>
    <mergeCell ref="AG14:AJ14"/>
    <mergeCell ref="B15:B16"/>
    <mergeCell ref="C15:H16"/>
    <mergeCell ref="I15:I16"/>
    <mergeCell ref="J15:J16"/>
    <mergeCell ref="K15:K16"/>
    <mergeCell ref="L15:L16"/>
    <mergeCell ref="AH6:AH7"/>
    <mergeCell ref="AI6:AI7"/>
    <mergeCell ref="AJ6:AJ7"/>
    <mergeCell ref="C8:H8"/>
    <mergeCell ref="B9:AJ9"/>
    <mergeCell ref="B11:B12"/>
    <mergeCell ref="C11:C12"/>
    <mergeCell ref="I11:I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L6:L7"/>
    <mergeCell ref="B2:AJ2"/>
    <mergeCell ref="B3:AJ3"/>
    <mergeCell ref="B4:H4"/>
    <mergeCell ref="I4:T4"/>
    <mergeCell ref="U4:AJ4"/>
    <mergeCell ref="B5:D5"/>
    <mergeCell ref="F5:N5"/>
    <mergeCell ref="O5:AF5"/>
    <mergeCell ref="AG5:AJ5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AK30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5"/>
  <cols>
    <col min="1" max="1" width="0.9921875" style="1" customWidth="1"/>
    <col min="2" max="2" width="16.57421875" style="1" customWidth="1"/>
    <col min="3" max="3" width="21.7109375" style="1" customWidth="1"/>
    <col min="4" max="4" width="20.421875" style="1" customWidth="1"/>
    <col min="5" max="7" width="11.421875" style="1" customWidth="1"/>
    <col min="8" max="8" width="31.28125" style="1" customWidth="1"/>
    <col min="9" max="9" width="16.28125" style="1" customWidth="1"/>
    <col min="10" max="10" width="21.7109375" style="1" customWidth="1"/>
    <col min="11" max="14" width="11.421875" style="1" customWidth="1"/>
    <col min="15" max="32" width="6.28125" style="1" customWidth="1"/>
    <col min="33" max="36" width="5.28125" style="1" customWidth="1"/>
    <col min="37" max="16384" width="11.421875" style="1" customWidth="1"/>
  </cols>
  <sheetData>
    <row r="1" spans="2:36" ht="15">
      <c r="B1" s="394" t="s">
        <v>66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6"/>
    </row>
    <row r="2" spans="2:36" ht="15.75" thickBot="1">
      <c r="B2" s="397" t="s">
        <v>67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9"/>
    </row>
    <row r="3" spans="2:36" ht="33.75" customHeight="1">
      <c r="B3" s="400" t="s">
        <v>35</v>
      </c>
      <c r="C3" s="401"/>
      <c r="D3" s="401"/>
      <c r="E3" s="401"/>
      <c r="F3" s="401"/>
      <c r="G3" s="401"/>
      <c r="H3" s="402"/>
      <c r="I3" s="403" t="s">
        <v>234</v>
      </c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5"/>
      <c r="U3" s="403" t="s">
        <v>333</v>
      </c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7"/>
    </row>
    <row r="4" spans="2:37" ht="39" customHeight="1" thickBot="1">
      <c r="B4" s="383" t="s">
        <v>397</v>
      </c>
      <c r="C4" s="384"/>
      <c r="D4" s="385"/>
      <c r="E4" s="69"/>
      <c r="F4" s="386" t="s">
        <v>398</v>
      </c>
      <c r="G4" s="386"/>
      <c r="H4" s="386"/>
      <c r="I4" s="386"/>
      <c r="J4" s="386"/>
      <c r="K4" s="386"/>
      <c r="L4" s="386"/>
      <c r="M4" s="386"/>
      <c r="N4" s="387"/>
      <c r="O4" s="388" t="s">
        <v>0</v>
      </c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90"/>
      <c r="AG4" s="391" t="s">
        <v>1</v>
      </c>
      <c r="AH4" s="392"/>
      <c r="AI4" s="392"/>
      <c r="AJ4" s="393"/>
      <c r="AK4" s="1" t="s">
        <v>34</v>
      </c>
    </row>
    <row r="5" spans="2:36" ht="16.5" customHeight="1">
      <c r="B5" s="408" t="s">
        <v>36</v>
      </c>
      <c r="C5" s="410" t="s">
        <v>2</v>
      </c>
      <c r="D5" s="411"/>
      <c r="E5" s="411"/>
      <c r="F5" s="411"/>
      <c r="G5" s="411"/>
      <c r="H5" s="411"/>
      <c r="I5" s="414" t="s">
        <v>3</v>
      </c>
      <c r="J5" s="416" t="s">
        <v>16</v>
      </c>
      <c r="K5" s="416" t="s">
        <v>4</v>
      </c>
      <c r="L5" s="418" t="s">
        <v>110</v>
      </c>
      <c r="M5" s="424" t="s">
        <v>18</v>
      </c>
      <c r="N5" s="426" t="s">
        <v>19</v>
      </c>
      <c r="O5" s="428" t="s">
        <v>30</v>
      </c>
      <c r="P5" s="429"/>
      <c r="Q5" s="420" t="s">
        <v>31</v>
      </c>
      <c r="R5" s="429"/>
      <c r="S5" s="420" t="s">
        <v>32</v>
      </c>
      <c r="T5" s="429"/>
      <c r="U5" s="420" t="s">
        <v>7</v>
      </c>
      <c r="V5" s="429"/>
      <c r="W5" s="420" t="s">
        <v>6</v>
      </c>
      <c r="X5" s="429"/>
      <c r="Y5" s="420" t="s">
        <v>33</v>
      </c>
      <c r="Z5" s="429"/>
      <c r="AA5" s="420" t="s">
        <v>5</v>
      </c>
      <c r="AB5" s="429"/>
      <c r="AC5" s="420" t="s">
        <v>8</v>
      </c>
      <c r="AD5" s="429"/>
      <c r="AE5" s="420" t="s">
        <v>9</v>
      </c>
      <c r="AF5" s="421"/>
      <c r="AG5" s="422" t="s">
        <v>10</v>
      </c>
      <c r="AH5" s="430" t="s">
        <v>11</v>
      </c>
      <c r="AI5" s="432" t="s">
        <v>12</v>
      </c>
      <c r="AJ5" s="434" t="s">
        <v>20</v>
      </c>
    </row>
    <row r="6" spans="2:36" ht="76.5" customHeight="1" thickBot="1">
      <c r="B6" s="409"/>
      <c r="C6" s="412"/>
      <c r="D6" s="413"/>
      <c r="E6" s="413"/>
      <c r="F6" s="413"/>
      <c r="G6" s="413"/>
      <c r="H6" s="413"/>
      <c r="I6" s="415"/>
      <c r="J6" s="417" t="s">
        <v>16</v>
      </c>
      <c r="K6" s="417"/>
      <c r="L6" s="419"/>
      <c r="M6" s="425"/>
      <c r="N6" s="427"/>
      <c r="O6" s="5" t="s">
        <v>21</v>
      </c>
      <c r="P6" s="27" t="s">
        <v>22</v>
      </c>
      <c r="Q6" s="6" t="s">
        <v>21</v>
      </c>
      <c r="R6" s="27" t="s">
        <v>22</v>
      </c>
      <c r="S6" s="6" t="s">
        <v>21</v>
      </c>
      <c r="T6" s="27" t="s">
        <v>22</v>
      </c>
      <c r="U6" s="6" t="s">
        <v>21</v>
      </c>
      <c r="V6" s="27" t="s">
        <v>22</v>
      </c>
      <c r="W6" s="6" t="s">
        <v>21</v>
      </c>
      <c r="X6" s="27" t="s">
        <v>22</v>
      </c>
      <c r="Y6" s="6" t="s">
        <v>21</v>
      </c>
      <c r="Z6" s="27" t="s">
        <v>22</v>
      </c>
      <c r="AA6" s="6" t="s">
        <v>21</v>
      </c>
      <c r="AB6" s="27" t="s">
        <v>23</v>
      </c>
      <c r="AC6" s="6" t="s">
        <v>21</v>
      </c>
      <c r="AD6" s="27" t="s">
        <v>23</v>
      </c>
      <c r="AE6" s="6" t="s">
        <v>21</v>
      </c>
      <c r="AF6" s="28" t="s">
        <v>23</v>
      </c>
      <c r="AG6" s="423"/>
      <c r="AH6" s="431"/>
      <c r="AI6" s="433"/>
      <c r="AJ6" s="435"/>
    </row>
    <row r="7" spans="2:36" ht="78" customHeight="1" thickBot="1">
      <c r="B7" s="106" t="s">
        <v>149</v>
      </c>
      <c r="C7" s="436" t="s">
        <v>442</v>
      </c>
      <c r="D7" s="437"/>
      <c r="E7" s="437"/>
      <c r="F7" s="437"/>
      <c r="G7" s="437"/>
      <c r="H7" s="437"/>
      <c r="I7" s="7" t="s">
        <v>443</v>
      </c>
      <c r="J7" s="7" t="s">
        <v>444</v>
      </c>
      <c r="K7" s="121">
        <v>1</v>
      </c>
      <c r="L7" s="121">
        <v>1</v>
      </c>
      <c r="M7" s="121">
        <v>1</v>
      </c>
      <c r="N7" s="121">
        <v>1</v>
      </c>
      <c r="O7" s="10">
        <f>+O8</f>
        <v>3750000</v>
      </c>
      <c r="P7" s="10">
        <f aca="true" t="shared" si="0" ref="P7:AD7">+P8</f>
        <v>3750000</v>
      </c>
      <c r="Q7" s="10">
        <f t="shared" si="0"/>
        <v>0</v>
      </c>
      <c r="R7" s="10">
        <f t="shared" si="0"/>
        <v>0</v>
      </c>
      <c r="S7" s="10">
        <f t="shared" si="0"/>
        <v>23544020</v>
      </c>
      <c r="T7" s="10">
        <f t="shared" si="0"/>
        <v>23544020</v>
      </c>
      <c r="U7" s="10">
        <f t="shared" si="0"/>
        <v>0</v>
      </c>
      <c r="V7" s="10">
        <f t="shared" si="0"/>
        <v>0</v>
      </c>
      <c r="W7" s="10">
        <f t="shared" si="0"/>
        <v>0</v>
      </c>
      <c r="X7" s="10">
        <f t="shared" si="0"/>
        <v>0</v>
      </c>
      <c r="Y7" s="10">
        <f t="shared" si="0"/>
        <v>0</v>
      </c>
      <c r="Z7" s="10">
        <f t="shared" si="0"/>
        <v>0</v>
      </c>
      <c r="AA7" s="10">
        <f t="shared" si="0"/>
        <v>0</v>
      </c>
      <c r="AB7" s="10">
        <f t="shared" si="0"/>
        <v>0</v>
      </c>
      <c r="AC7" s="10">
        <f t="shared" si="0"/>
        <v>0</v>
      </c>
      <c r="AD7" s="10">
        <f t="shared" si="0"/>
        <v>0</v>
      </c>
      <c r="AE7" s="10">
        <f>+AE8</f>
        <v>27294020</v>
      </c>
      <c r="AF7" s="11">
        <f>+AF8</f>
        <v>27294020</v>
      </c>
      <c r="AG7" s="12"/>
      <c r="AH7" s="13"/>
      <c r="AI7" s="13"/>
      <c r="AJ7" s="14"/>
    </row>
    <row r="8" spans="2:36" ht="96.75" customHeight="1">
      <c r="B8" s="15" t="s">
        <v>13</v>
      </c>
      <c r="C8" s="16" t="s">
        <v>28</v>
      </c>
      <c r="D8" s="16" t="s">
        <v>14</v>
      </c>
      <c r="E8" s="16" t="s">
        <v>24</v>
      </c>
      <c r="F8" s="16" t="s">
        <v>25</v>
      </c>
      <c r="G8" s="16" t="s">
        <v>26</v>
      </c>
      <c r="H8" s="31" t="s">
        <v>214</v>
      </c>
      <c r="I8" s="40" t="s">
        <v>29</v>
      </c>
      <c r="J8" s="21" t="s">
        <v>16</v>
      </c>
      <c r="K8" s="21" t="s">
        <v>4</v>
      </c>
      <c r="L8" s="21" t="s">
        <v>110</v>
      </c>
      <c r="M8" s="21" t="s">
        <v>18</v>
      </c>
      <c r="N8" s="32" t="s">
        <v>19</v>
      </c>
      <c r="O8" s="41">
        <f>SUM(O9:O30)</f>
        <v>3750000</v>
      </c>
      <c r="P8" s="96">
        <f aca="true" t="shared" si="1" ref="P8:AD8">SUM(P9:P30)</f>
        <v>3750000</v>
      </c>
      <c r="Q8" s="41">
        <f t="shared" si="1"/>
        <v>0</v>
      </c>
      <c r="R8" s="96">
        <f t="shared" si="1"/>
        <v>0</v>
      </c>
      <c r="S8" s="41">
        <f t="shared" si="1"/>
        <v>23544020</v>
      </c>
      <c r="T8" s="96">
        <f t="shared" si="1"/>
        <v>23544020</v>
      </c>
      <c r="U8" s="41">
        <f t="shared" si="1"/>
        <v>0</v>
      </c>
      <c r="V8" s="96">
        <f t="shared" si="1"/>
        <v>0</v>
      </c>
      <c r="W8" s="41">
        <f t="shared" si="1"/>
        <v>0</v>
      </c>
      <c r="X8" s="96">
        <f t="shared" si="1"/>
        <v>0</v>
      </c>
      <c r="Y8" s="41">
        <f t="shared" si="1"/>
        <v>0</v>
      </c>
      <c r="Z8" s="96">
        <f t="shared" si="1"/>
        <v>0</v>
      </c>
      <c r="AA8" s="41">
        <f t="shared" si="1"/>
        <v>0</v>
      </c>
      <c r="AB8" s="96">
        <f t="shared" si="1"/>
        <v>0</v>
      </c>
      <c r="AC8" s="41">
        <f t="shared" si="1"/>
        <v>0</v>
      </c>
      <c r="AD8" s="96">
        <f t="shared" si="1"/>
        <v>0</v>
      </c>
      <c r="AE8" s="41">
        <f>+O8+Q8+S8+U8+W8+Y8+AA8+AC8</f>
        <v>27294020</v>
      </c>
      <c r="AF8" s="96">
        <f>+P8+R8+T8+V8+X8+Z8+AB8+AD8</f>
        <v>27294020</v>
      </c>
      <c r="AG8" s="17"/>
      <c r="AH8" s="18"/>
      <c r="AI8" s="18"/>
      <c r="AJ8" s="19"/>
    </row>
    <row r="9" spans="2:36" ht="56.25" customHeight="1">
      <c r="B9" s="438" t="s">
        <v>399</v>
      </c>
      <c r="C9" s="438" t="s">
        <v>461</v>
      </c>
      <c r="D9" s="120" t="s">
        <v>577</v>
      </c>
      <c r="E9" s="97"/>
      <c r="F9" s="45"/>
      <c r="G9" s="20"/>
      <c r="H9" s="98" t="s">
        <v>401</v>
      </c>
      <c r="I9" s="98" t="s">
        <v>402</v>
      </c>
      <c r="J9" s="43">
        <v>0</v>
      </c>
      <c r="K9" s="43">
        <v>1</v>
      </c>
      <c r="L9" s="43">
        <v>1</v>
      </c>
      <c r="M9" s="81">
        <v>0</v>
      </c>
      <c r="N9" s="81">
        <v>1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f>+O9+Q9+S9+U9+W9+Y9+AA9+AC9</f>
        <v>0</v>
      </c>
      <c r="AF9" s="35">
        <f>+P9+R9+T9+V9+X9+Z9+AB9+AD9</f>
        <v>0</v>
      </c>
      <c r="AG9" s="78"/>
      <c r="AH9" s="68"/>
      <c r="AI9" s="68"/>
      <c r="AJ9" s="77"/>
    </row>
    <row r="10" spans="2:36" ht="56.25" customHeight="1">
      <c r="B10" s="438"/>
      <c r="C10" s="438"/>
      <c r="D10" s="120" t="s">
        <v>577</v>
      </c>
      <c r="E10" s="97"/>
      <c r="F10" s="45"/>
      <c r="G10" s="20"/>
      <c r="H10" s="98" t="s">
        <v>403</v>
      </c>
      <c r="I10" s="98" t="s">
        <v>404</v>
      </c>
      <c r="J10" s="43">
        <v>0</v>
      </c>
      <c r="K10" s="43">
        <v>4</v>
      </c>
      <c r="L10" s="43">
        <v>1</v>
      </c>
      <c r="M10" s="81">
        <v>0</v>
      </c>
      <c r="N10" s="81">
        <v>1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f aca="true" t="shared" si="2" ref="AE10:AE30">+O10+Q10+S10+U10+W10+Y10+AA10+AC10</f>
        <v>0</v>
      </c>
      <c r="AF10" s="35">
        <f aca="true" t="shared" si="3" ref="AF10:AF30">+P10+R10+T10+V10+X10+Z10+AB10+AD10</f>
        <v>0</v>
      </c>
      <c r="AG10" s="78"/>
      <c r="AH10" s="68"/>
      <c r="AI10" s="68"/>
      <c r="AJ10" s="77"/>
    </row>
    <row r="11" spans="2:36" ht="94.5" customHeight="1">
      <c r="B11" s="438"/>
      <c r="C11" s="438"/>
      <c r="D11" s="120" t="s">
        <v>577</v>
      </c>
      <c r="E11" s="97"/>
      <c r="F11" s="45"/>
      <c r="G11" s="20"/>
      <c r="H11" s="98" t="s">
        <v>405</v>
      </c>
      <c r="I11" s="98" t="s">
        <v>406</v>
      </c>
      <c r="J11" s="43">
        <v>0</v>
      </c>
      <c r="K11" s="43">
        <v>4</v>
      </c>
      <c r="L11" s="43">
        <v>1</v>
      </c>
      <c r="M11" s="81">
        <v>0</v>
      </c>
      <c r="N11" s="81">
        <v>1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f t="shared" si="2"/>
        <v>0</v>
      </c>
      <c r="AF11" s="35">
        <f t="shared" si="3"/>
        <v>0</v>
      </c>
      <c r="AG11" s="78"/>
      <c r="AH11" s="68"/>
      <c r="AI11" s="68"/>
      <c r="AJ11" s="77"/>
    </row>
    <row r="12" spans="2:36" ht="86.25" customHeight="1">
      <c r="B12" s="438"/>
      <c r="C12" s="438"/>
      <c r="D12" s="120" t="s">
        <v>577</v>
      </c>
      <c r="E12" s="97"/>
      <c r="F12" s="45"/>
      <c r="G12" s="20"/>
      <c r="H12" s="98" t="s">
        <v>407</v>
      </c>
      <c r="I12" s="98" t="s">
        <v>290</v>
      </c>
      <c r="J12" s="43">
        <v>0</v>
      </c>
      <c r="K12" s="43">
        <v>4</v>
      </c>
      <c r="L12" s="43">
        <v>1</v>
      </c>
      <c r="M12" s="81">
        <v>0</v>
      </c>
      <c r="N12" s="81">
        <v>1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f t="shared" si="2"/>
        <v>0</v>
      </c>
      <c r="AF12" s="35">
        <f t="shared" si="3"/>
        <v>0</v>
      </c>
      <c r="AG12" s="78"/>
      <c r="AH12" s="68"/>
      <c r="AI12" s="68"/>
      <c r="AJ12" s="77"/>
    </row>
    <row r="13" spans="2:36" ht="51">
      <c r="B13" s="438"/>
      <c r="C13" s="438"/>
      <c r="D13" s="120" t="s">
        <v>577</v>
      </c>
      <c r="E13" s="114"/>
      <c r="F13" s="114"/>
      <c r="G13" s="114"/>
      <c r="H13" s="98" t="s">
        <v>408</v>
      </c>
      <c r="I13" s="98" t="s">
        <v>409</v>
      </c>
      <c r="J13" s="43">
        <v>0</v>
      </c>
      <c r="K13" s="43">
        <v>1</v>
      </c>
      <c r="L13" s="43">
        <v>1</v>
      </c>
      <c r="M13" s="81">
        <v>0</v>
      </c>
      <c r="N13" s="81">
        <v>1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f t="shared" si="2"/>
        <v>0</v>
      </c>
      <c r="AF13" s="35">
        <f t="shared" si="3"/>
        <v>0</v>
      </c>
      <c r="AG13" s="114"/>
      <c r="AH13" s="114"/>
      <c r="AI13" s="114"/>
      <c r="AJ13" s="114"/>
    </row>
    <row r="14" spans="2:36" ht="114.75">
      <c r="B14" s="438"/>
      <c r="C14" s="438"/>
      <c r="D14" s="136" t="s">
        <v>573</v>
      </c>
      <c r="E14" s="114"/>
      <c r="F14" s="114"/>
      <c r="G14" s="114"/>
      <c r="H14" s="98" t="s">
        <v>410</v>
      </c>
      <c r="I14" s="98" t="s">
        <v>411</v>
      </c>
      <c r="J14" s="43">
        <v>0</v>
      </c>
      <c r="K14" s="120">
        <v>1</v>
      </c>
      <c r="L14" s="120">
        <v>1</v>
      </c>
      <c r="M14" s="81">
        <v>0</v>
      </c>
      <c r="N14" s="81">
        <v>1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f t="shared" si="2"/>
        <v>0</v>
      </c>
      <c r="AF14" s="35">
        <f t="shared" si="3"/>
        <v>0</v>
      </c>
      <c r="AG14" s="114"/>
      <c r="AH14" s="114"/>
      <c r="AI14" s="114"/>
      <c r="AJ14" s="114"/>
    </row>
    <row r="15" spans="2:36" ht="102">
      <c r="B15" s="438"/>
      <c r="C15" s="438"/>
      <c r="D15" s="136" t="s">
        <v>573</v>
      </c>
      <c r="E15" s="114"/>
      <c r="F15" s="114"/>
      <c r="G15" s="114"/>
      <c r="H15" s="98" t="s">
        <v>412</v>
      </c>
      <c r="I15" s="98" t="s">
        <v>413</v>
      </c>
      <c r="J15" s="43">
        <v>0</v>
      </c>
      <c r="K15" s="120">
        <v>1</v>
      </c>
      <c r="L15" s="120">
        <v>1</v>
      </c>
      <c r="M15" s="81">
        <v>0</v>
      </c>
      <c r="N15" s="81">
        <v>1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f t="shared" si="2"/>
        <v>0</v>
      </c>
      <c r="AF15" s="35">
        <f t="shared" si="3"/>
        <v>0</v>
      </c>
      <c r="AG15" s="114"/>
      <c r="AH15" s="114"/>
      <c r="AI15" s="114"/>
      <c r="AJ15" s="114"/>
    </row>
    <row r="16" spans="2:36" ht="127.5">
      <c r="B16" s="438"/>
      <c r="C16" s="438"/>
      <c r="D16" s="136" t="s">
        <v>574</v>
      </c>
      <c r="E16" s="114"/>
      <c r="F16" s="114"/>
      <c r="G16" s="114"/>
      <c r="H16" s="98" t="s">
        <v>414</v>
      </c>
      <c r="I16" s="98" t="s">
        <v>415</v>
      </c>
      <c r="J16" s="43">
        <v>0</v>
      </c>
      <c r="K16" s="120">
        <v>1</v>
      </c>
      <c r="L16" s="120">
        <v>1</v>
      </c>
      <c r="M16" s="81">
        <v>0</v>
      </c>
      <c r="N16" s="81">
        <v>1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f t="shared" si="2"/>
        <v>0</v>
      </c>
      <c r="AF16" s="35">
        <f t="shared" si="3"/>
        <v>0</v>
      </c>
      <c r="AG16" s="114"/>
      <c r="AH16" s="114"/>
      <c r="AI16" s="114"/>
      <c r="AJ16" s="114"/>
    </row>
    <row r="17" spans="2:36" ht="204">
      <c r="B17" s="438"/>
      <c r="C17" s="438"/>
      <c r="D17" s="120" t="s">
        <v>575</v>
      </c>
      <c r="E17" s="114"/>
      <c r="F17" s="114"/>
      <c r="G17" s="114"/>
      <c r="H17" s="98" t="s">
        <v>416</v>
      </c>
      <c r="I17" s="98" t="s">
        <v>417</v>
      </c>
      <c r="J17" s="43">
        <v>0</v>
      </c>
      <c r="K17" s="120">
        <v>1</v>
      </c>
      <c r="L17" s="120">
        <v>1</v>
      </c>
      <c r="M17" s="81">
        <v>0</v>
      </c>
      <c r="N17" s="81">
        <v>1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f t="shared" si="2"/>
        <v>0</v>
      </c>
      <c r="AF17" s="35">
        <f t="shared" si="3"/>
        <v>0</v>
      </c>
      <c r="AG17" s="114"/>
      <c r="AH17" s="114"/>
      <c r="AI17" s="114"/>
      <c r="AJ17" s="114"/>
    </row>
    <row r="18" spans="2:36" ht="165.75">
      <c r="B18" s="438"/>
      <c r="C18" s="438"/>
      <c r="D18" s="120" t="s">
        <v>577</v>
      </c>
      <c r="E18" s="114"/>
      <c r="F18" s="114"/>
      <c r="G18" s="114"/>
      <c r="H18" s="98" t="s">
        <v>418</v>
      </c>
      <c r="I18" s="98" t="s">
        <v>419</v>
      </c>
      <c r="J18" s="43">
        <v>0</v>
      </c>
      <c r="K18" s="120">
        <v>1</v>
      </c>
      <c r="L18" s="120">
        <v>1</v>
      </c>
      <c r="M18" s="81">
        <v>0</v>
      </c>
      <c r="N18" s="81">
        <v>1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f t="shared" si="2"/>
        <v>0</v>
      </c>
      <c r="AF18" s="35">
        <f t="shared" si="3"/>
        <v>0</v>
      </c>
      <c r="AG18" s="114"/>
      <c r="AH18" s="114"/>
      <c r="AI18" s="114"/>
      <c r="AJ18" s="114"/>
    </row>
    <row r="19" spans="2:36" ht="102">
      <c r="B19" s="438"/>
      <c r="C19" s="438"/>
      <c r="D19" s="120" t="s">
        <v>577</v>
      </c>
      <c r="E19" s="114"/>
      <c r="F19" s="114"/>
      <c r="G19" s="114"/>
      <c r="H19" s="98" t="s">
        <v>420</v>
      </c>
      <c r="I19" s="98" t="s">
        <v>325</v>
      </c>
      <c r="J19" s="43">
        <v>0</v>
      </c>
      <c r="K19" s="120">
        <v>1</v>
      </c>
      <c r="L19" s="120">
        <v>1</v>
      </c>
      <c r="M19" s="81">
        <v>0</v>
      </c>
      <c r="N19" s="81">
        <v>1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f t="shared" si="2"/>
        <v>0</v>
      </c>
      <c r="AF19" s="35">
        <f t="shared" si="3"/>
        <v>0</v>
      </c>
      <c r="AG19" s="114"/>
      <c r="AH19" s="114"/>
      <c r="AI19" s="114"/>
      <c r="AJ19" s="114"/>
    </row>
    <row r="20" spans="2:36" ht="140.25">
      <c r="B20" s="438"/>
      <c r="C20" s="438"/>
      <c r="D20" s="120" t="s">
        <v>578</v>
      </c>
      <c r="E20" s="114"/>
      <c r="F20" s="114"/>
      <c r="G20" s="114"/>
      <c r="H20" s="98" t="s">
        <v>421</v>
      </c>
      <c r="I20" s="98" t="s">
        <v>422</v>
      </c>
      <c r="J20" s="43">
        <v>0</v>
      </c>
      <c r="K20" s="120">
        <v>4</v>
      </c>
      <c r="L20" s="120">
        <v>1</v>
      </c>
      <c r="M20" s="81">
        <v>0</v>
      </c>
      <c r="N20" s="81">
        <v>1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f t="shared" si="2"/>
        <v>0</v>
      </c>
      <c r="AF20" s="35">
        <f t="shared" si="3"/>
        <v>0</v>
      </c>
      <c r="AG20" s="114"/>
      <c r="AH20" s="114"/>
      <c r="AI20" s="114"/>
      <c r="AJ20" s="114"/>
    </row>
    <row r="21" spans="2:36" ht="144.75" customHeight="1">
      <c r="B21" s="438"/>
      <c r="C21" s="438"/>
      <c r="D21" s="137" t="s">
        <v>580</v>
      </c>
      <c r="E21" s="138"/>
      <c r="F21" s="138"/>
      <c r="G21" s="138"/>
      <c r="H21" s="126" t="s">
        <v>423</v>
      </c>
      <c r="I21" s="126" t="s">
        <v>325</v>
      </c>
      <c r="J21" s="123">
        <v>0</v>
      </c>
      <c r="K21" s="139">
        <v>4</v>
      </c>
      <c r="L21" s="139">
        <v>1</v>
      </c>
      <c r="M21" s="81">
        <v>0</v>
      </c>
      <c r="N21" s="81">
        <v>1</v>
      </c>
      <c r="O21" s="35">
        <v>1875000</v>
      </c>
      <c r="P21" s="35">
        <v>1875000</v>
      </c>
      <c r="Q21" s="35">
        <v>0</v>
      </c>
      <c r="R21" s="35">
        <v>0</v>
      </c>
      <c r="S21" s="35">
        <v>11772010</v>
      </c>
      <c r="T21" s="35">
        <v>11772010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f t="shared" si="2"/>
        <v>13647010</v>
      </c>
      <c r="AF21" s="35">
        <f t="shared" si="3"/>
        <v>13647010</v>
      </c>
      <c r="AG21" s="138"/>
      <c r="AH21" s="138"/>
      <c r="AI21" s="138"/>
      <c r="AJ21" s="138"/>
    </row>
    <row r="22" spans="2:36" ht="74.25" customHeight="1">
      <c r="B22" s="438"/>
      <c r="C22" s="438"/>
      <c r="D22" s="120"/>
      <c r="E22" s="114"/>
      <c r="F22" s="114"/>
      <c r="G22" s="114"/>
      <c r="H22" s="98" t="s">
        <v>424</v>
      </c>
      <c r="I22" s="98" t="s">
        <v>425</v>
      </c>
      <c r="J22" s="43">
        <v>0</v>
      </c>
      <c r="K22" s="120">
        <v>1</v>
      </c>
      <c r="L22" s="120">
        <v>1</v>
      </c>
      <c r="M22" s="81">
        <v>0</v>
      </c>
      <c r="N22" s="81">
        <v>1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f t="shared" si="2"/>
        <v>0</v>
      </c>
      <c r="AF22" s="35">
        <f t="shared" si="3"/>
        <v>0</v>
      </c>
      <c r="AG22" s="114"/>
      <c r="AH22" s="114"/>
      <c r="AI22" s="114"/>
      <c r="AJ22" s="114"/>
    </row>
    <row r="23" spans="2:36" ht="140.25">
      <c r="B23" s="438"/>
      <c r="C23" s="438"/>
      <c r="D23" s="120" t="s">
        <v>577</v>
      </c>
      <c r="E23" s="114"/>
      <c r="F23" s="114"/>
      <c r="G23" s="114"/>
      <c r="H23" s="98" t="s">
        <v>426</v>
      </c>
      <c r="I23" s="98" t="s">
        <v>427</v>
      </c>
      <c r="J23" s="43">
        <v>0</v>
      </c>
      <c r="K23" s="120">
        <v>1</v>
      </c>
      <c r="L23" s="120">
        <v>1</v>
      </c>
      <c r="M23" s="81">
        <v>0</v>
      </c>
      <c r="N23" s="81">
        <v>1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f t="shared" si="2"/>
        <v>0</v>
      </c>
      <c r="AF23" s="35">
        <f t="shared" si="3"/>
        <v>0</v>
      </c>
      <c r="AG23" s="114"/>
      <c r="AH23" s="114"/>
      <c r="AI23" s="114"/>
      <c r="AJ23" s="114"/>
    </row>
    <row r="24" spans="2:36" ht="117.75" customHeight="1">
      <c r="B24" s="438"/>
      <c r="C24" s="438"/>
      <c r="D24" s="120" t="s">
        <v>577</v>
      </c>
      <c r="E24" s="114"/>
      <c r="F24" s="114"/>
      <c r="G24" s="114"/>
      <c r="H24" s="98" t="s">
        <v>428</v>
      </c>
      <c r="I24" s="98" t="s">
        <v>429</v>
      </c>
      <c r="J24" s="43">
        <v>0</v>
      </c>
      <c r="K24" s="120">
        <v>1</v>
      </c>
      <c r="L24" s="120">
        <v>1</v>
      </c>
      <c r="M24" s="81">
        <v>0</v>
      </c>
      <c r="N24" s="81">
        <v>1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f t="shared" si="2"/>
        <v>0</v>
      </c>
      <c r="AF24" s="35">
        <f t="shared" si="3"/>
        <v>0</v>
      </c>
      <c r="AG24" s="114"/>
      <c r="AH24" s="114"/>
      <c r="AI24" s="114"/>
      <c r="AJ24" s="114"/>
    </row>
    <row r="25" spans="2:36" ht="63.75">
      <c r="B25" s="438"/>
      <c r="C25" s="438"/>
      <c r="D25" s="120" t="s">
        <v>577</v>
      </c>
      <c r="E25" s="114"/>
      <c r="F25" s="114"/>
      <c r="G25" s="114"/>
      <c r="H25" s="98" t="s">
        <v>430</v>
      </c>
      <c r="I25" s="98" t="s">
        <v>431</v>
      </c>
      <c r="J25" s="43">
        <v>0</v>
      </c>
      <c r="K25" s="120">
        <v>4</v>
      </c>
      <c r="L25" s="120">
        <v>1</v>
      </c>
      <c r="M25" s="81">
        <v>0</v>
      </c>
      <c r="N25" s="81">
        <v>1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f t="shared" si="2"/>
        <v>0</v>
      </c>
      <c r="AF25" s="35">
        <f t="shared" si="3"/>
        <v>0</v>
      </c>
      <c r="AG25" s="114"/>
      <c r="AH25" s="114"/>
      <c r="AI25" s="114"/>
      <c r="AJ25" s="114"/>
    </row>
    <row r="26" spans="2:36" ht="114.75">
      <c r="B26" s="438"/>
      <c r="C26" s="438"/>
      <c r="D26" s="120" t="s">
        <v>577</v>
      </c>
      <c r="E26" s="114"/>
      <c r="F26" s="114"/>
      <c r="G26" s="114"/>
      <c r="H26" s="98" t="s">
        <v>432</v>
      </c>
      <c r="I26" s="98" t="s">
        <v>433</v>
      </c>
      <c r="J26" s="43">
        <v>0</v>
      </c>
      <c r="K26" s="120">
        <v>4</v>
      </c>
      <c r="L26" s="120">
        <v>1</v>
      </c>
      <c r="M26" s="81">
        <v>0</v>
      </c>
      <c r="N26" s="81">
        <v>1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f t="shared" si="2"/>
        <v>0</v>
      </c>
      <c r="AF26" s="35">
        <f t="shared" si="3"/>
        <v>0</v>
      </c>
      <c r="AG26" s="114"/>
      <c r="AH26" s="114"/>
      <c r="AI26" s="114"/>
      <c r="AJ26" s="114"/>
    </row>
    <row r="27" spans="2:36" ht="63.75">
      <c r="B27" s="438"/>
      <c r="C27" s="438"/>
      <c r="D27" s="120" t="s">
        <v>579</v>
      </c>
      <c r="E27" s="114"/>
      <c r="F27" s="114"/>
      <c r="G27" s="114"/>
      <c r="H27" s="98" t="s">
        <v>434</v>
      </c>
      <c r="I27" s="98" t="s">
        <v>435</v>
      </c>
      <c r="J27" s="43">
        <v>0</v>
      </c>
      <c r="K27" s="120">
        <v>4</v>
      </c>
      <c r="L27" s="120">
        <v>1</v>
      </c>
      <c r="M27" s="81">
        <v>0</v>
      </c>
      <c r="N27" s="81">
        <v>1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f t="shared" si="2"/>
        <v>0</v>
      </c>
      <c r="AF27" s="35">
        <f t="shared" si="3"/>
        <v>0</v>
      </c>
      <c r="AG27" s="114"/>
      <c r="AH27" s="114"/>
      <c r="AI27" s="114"/>
      <c r="AJ27" s="114"/>
    </row>
    <row r="28" spans="2:36" ht="127.5">
      <c r="B28" s="438"/>
      <c r="C28" s="438"/>
      <c r="D28" s="137" t="s">
        <v>580</v>
      </c>
      <c r="E28" s="138"/>
      <c r="F28" s="138"/>
      <c r="G28" s="138"/>
      <c r="H28" s="126" t="s">
        <v>436</v>
      </c>
      <c r="I28" s="126" t="s">
        <v>437</v>
      </c>
      <c r="J28" s="123">
        <v>0</v>
      </c>
      <c r="K28" s="139">
        <v>4</v>
      </c>
      <c r="L28" s="139">
        <v>1</v>
      </c>
      <c r="M28" s="81">
        <v>0</v>
      </c>
      <c r="N28" s="81">
        <v>1</v>
      </c>
      <c r="O28" s="35">
        <v>1875000</v>
      </c>
      <c r="P28" s="35">
        <v>1875000</v>
      </c>
      <c r="Q28" s="35">
        <v>0</v>
      </c>
      <c r="R28" s="35">
        <v>0</v>
      </c>
      <c r="S28" s="35">
        <v>11772010</v>
      </c>
      <c r="T28" s="35">
        <v>11772010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f t="shared" si="2"/>
        <v>13647010</v>
      </c>
      <c r="AF28" s="35">
        <f t="shared" si="3"/>
        <v>13647010</v>
      </c>
      <c r="AG28" s="138"/>
      <c r="AH28" s="138"/>
      <c r="AI28" s="138"/>
      <c r="AJ28" s="138"/>
    </row>
    <row r="29" spans="2:36" ht="114.75">
      <c r="B29" s="438"/>
      <c r="C29" s="438"/>
      <c r="D29" s="120" t="s">
        <v>576</v>
      </c>
      <c r="E29" s="114"/>
      <c r="F29" s="114"/>
      <c r="G29" s="114"/>
      <c r="H29" s="98" t="s">
        <v>438</v>
      </c>
      <c r="I29" s="98" t="s">
        <v>439</v>
      </c>
      <c r="J29" s="43">
        <v>0</v>
      </c>
      <c r="K29" s="120">
        <v>4</v>
      </c>
      <c r="L29" s="120">
        <v>1</v>
      </c>
      <c r="M29" s="81">
        <v>0</v>
      </c>
      <c r="N29" s="81">
        <v>1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f t="shared" si="2"/>
        <v>0</v>
      </c>
      <c r="AF29" s="35">
        <f t="shared" si="3"/>
        <v>0</v>
      </c>
      <c r="AG29" s="114"/>
      <c r="AH29" s="114"/>
      <c r="AI29" s="114"/>
      <c r="AJ29" s="114"/>
    </row>
    <row r="30" spans="2:36" ht="127.5">
      <c r="B30" s="438"/>
      <c r="C30" s="438"/>
      <c r="D30" s="120" t="s">
        <v>576</v>
      </c>
      <c r="E30" s="114"/>
      <c r="F30" s="114"/>
      <c r="G30" s="114"/>
      <c r="H30" s="98" t="s">
        <v>440</v>
      </c>
      <c r="I30" s="98" t="s">
        <v>441</v>
      </c>
      <c r="J30" s="43">
        <v>0</v>
      </c>
      <c r="K30" s="120">
        <v>4</v>
      </c>
      <c r="L30" s="120">
        <v>1</v>
      </c>
      <c r="M30" s="81">
        <v>0</v>
      </c>
      <c r="N30" s="81">
        <v>1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f t="shared" si="2"/>
        <v>0</v>
      </c>
      <c r="AF30" s="35">
        <f t="shared" si="3"/>
        <v>0</v>
      </c>
      <c r="AG30" s="114"/>
      <c r="AH30" s="114"/>
      <c r="AI30" s="114"/>
      <c r="AJ30" s="114"/>
    </row>
  </sheetData>
  <sheetProtection password="C7FF" sheet="1"/>
  <mergeCells count="33">
    <mergeCell ref="AH5:AH6"/>
    <mergeCell ref="AI5:AI6"/>
    <mergeCell ref="AJ5:AJ6"/>
    <mergeCell ref="C7:H7"/>
    <mergeCell ref="B9:B30"/>
    <mergeCell ref="C9:C30"/>
    <mergeCell ref="W5:X5"/>
    <mergeCell ref="Y5:Z5"/>
    <mergeCell ref="AA5:AB5"/>
    <mergeCell ref="AC5:AD5"/>
    <mergeCell ref="AE5:AF5"/>
    <mergeCell ref="AG5:AG6"/>
    <mergeCell ref="M5:M6"/>
    <mergeCell ref="N5:N6"/>
    <mergeCell ref="O5:P5"/>
    <mergeCell ref="Q5:R5"/>
    <mergeCell ref="S5:T5"/>
    <mergeCell ref="U5:V5"/>
    <mergeCell ref="B5:B6"/>
    <mergeCell ref="C5:H6"/>
    <mergeCell ref="I5:I6"/>
    <mergeCell ref="J5:J6"/>
    <mergeCell ref="K5:K6"/>
    <mergeCell ref="L5:L6"/>
    <mergeCell ref="B4:D4"/>
    <mergeCell ref="F4:N4"/>
    <mergeCell ref="O4:AF4"/>
    <mergeCell ref="AG4:AJ4"/>
    <mergeCell ref="B1:AJ1"/>
    <mergeCell ref="B2:AJ2"/>
    <mergeCell ref="B3:H3"/>
    <mergeCell ref="I3:T3"/>
    <mergeCell ref="U3:AJ3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AK13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5"/>
  <cols>
    <col min="1" max="1" width="0.9921875" style="1" customWidth="1"/>
    <col min="2" max="2" width="16.57421875" style="1" customWidth="1"/>
    <col min="3" max="3" width="21.7109375" style="1" customWidth="1"/>
    <col min="4" max="4" width="21.140625" style="1" customWidth="1"/>
    <col min="5" max="5" width="15.00390625" style="1" customWidth="1"/>
    <col min="6" max="6" width="17.421875" style="1" customWidth="1"/>
    <col min="7" max="7" width="16.8515625" style="1" customWidth="1"/>
    <col min="8" max="8" width="31.28125" style="1" customWidth="1"/>
    <col min="9" max="9" width="16.28125" style="1" customWidth="1"/>
    <col min="10" max="10" width="21.7109375" style="1" customWidth="1"/>
    <col min="11" max="14" width="11.421875" style="1" customWidth="1"/>
    <col min="15" max="36" width="5.28125" style="1" customWidth="1"/>
    <col min="37" max="16384" width="11.421875" style="1" customWidth="1"/>
  </cols>
  <sheetData>
    <row r="1" spans="2:36" ht="15">
      <c r="B1" s="394" t="s">
        <v>66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6"/>
    </row>
    <row r="2" spans="2:36" ht="15.75" thickBot="1">
      <c r="B2" s="397" t="s">
        <v>67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9"/>
    </row>
    <row r="3" spans="2:36" ht="33.75" customHeight="1">
      <c r="B3" s="400" t="s">
        <v>35</v>
      </c>
      <c r="C3" s="401"/>
      <c r="D3" s="401"/>
      <c r="E3" s="401"/>
      <c r="F3" s="401"/>
      <c r="G3" s="401"/>
      <c r="H3" s="402"/>
      <c r="I3" s="403" t="s">
        <v>234</v>
      </c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5"/>
      <c r="U3" s="403" t="s">
        <v>333</v>
      </c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7"/>
    </row>
    <row r="4" spans="2:37" ht="39" customHeight="1" thickBot="1">
      <c r="B4" s="383" t="s">
        <v>378</v>
      </c>
      <c r="C4" s="384"/>
      <c r="D4" s="385"/>
      <c r="E4" s="69"/>
      <c r="F4" s="386" t="s">
        <v>379</v>
      </c>
      <c r="G4" s="386"/>
      <c r="H4" s="386"/>
      <c r="I4" s="386"/>
      <c r="J4" s="386"/>
      <c r="K4" s="386"/>
      <c r="L4" s="386"/>
      <c r="M4" s="386"/>
      <c r="N4" s="387"/>
      <c r="O4" s="388" t="s">
        <v>0</v>
      </c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90"/>
      <c r="AG4" s="391" t="s">
        <v>1</v>
      </c>
      <c r="AH4" s="392"/>
      <c r="AI4" s="392"/>
      <c r="AJ4" s="393"/>
      <c r="AK4" s="1" t="s">
        <v>34</v>
      </c>
    </row>
    <row r="5" spans="2:36" ht="16.5" customHeight="1">
      <c r="B5" s="408" t="s">
        <v>36</v>
      </c>
      <c r="C5" s="410" t="s">
        <v>2</v>
      </c>
      <c r="D5" s="411"/>
      <c r="E5" s="411"/>
      <c r="F5" s="411"/>
      <c r="G5" s="411"/>
      <c r="H5" s="411"/>
      <c r="I5" s="414" t="s">
        <v>3</v>
      </c>
      <c r="J5" s="416" t="s">
        <v>16</v>
      </c>
      <c r="K5" s="416" t="s">
        <v>4</v>
      </c>
      <c r="L5" s="418" t="s">
        <v>110</v>
      </c>
      <c r="M5" s="424" t="s">
        <v>18</v>
      </c>
      <c r="N5" s="426" t="s">
        <v>19</v>
      </c>
      <c r="O5" s="428" t="s">
        <v>30</v>
      </c>
      <c r="P5" s="429"/>
      <c r="Q5" s="420" t="s">
        <v>31</v>
      </c>
      <c r="R5" s="429"/>
      <c r="S5" s="420" t="s">
        <v>32</v>
      </c>
      <c r="T5" s="429"/>
      <c r="U5" s="420" t="s">
        <v>7</v>
      </c>
      <c r="V5" s="429"/>
      <c r="W5" s="420" t="s">
        <v>6</v>
      </c>
      <c r="X5" s="429"/>
      <c r="Y5" s="420" t="s">
        <v>33</v>
      </c>
      <c r="Z5" s="429"/>
      <c r="AA5" s="420" t="s">
        <v>5</v>
      </c>
      <c r="AB5" s="429"/>
      <c r="AC5" s="420" t="s">
        <v>8</v>
      </c>
      <c r="AD5" s="429"/>
      <c r="AE5" s="420" t="s">
        <v>9</v>
      </c>
      <c r="AF5" s="421"/>
      <c r="AG5" s="422" t="s">
        <v>10</v>
      </c>
      <c r="AH5" s="430" t="s">
        <v>11</v>
      </c>
      <c r="AI5" s="432" t="s">
        <v>12</v>
      </c>
      <c r="AJ5" s="434" t="s">
        <v>20</v>
      </c>
    </row>
    <row r="6" spans="2:36" ht="76.5" customHeight="1" thickBot="1">
      <c r="B6" s="409"/>
      <c r="C6" s="412"/>
      <c r="D6" s="413"/>
      <c r="E6" s="413"/>
      <c r="F6" s="413"/>
      <c r="G6" s="413"/>
      <c r="H6" s="413"/>
      <c r="I6" s="415"/>
      <c r="J6" s="417" t="s">
        <v>16</v>
      </c>
      <c r="K6" s="417"/>
      <c r="L6" s="419"/>
      <c r="M6" s="425"/>
      <c r="N6" s="427"/>
      <c r="O6" s="5" t="s">
        <v>21</v>
      </c>
      <c r="P6" s="27" t="s">
        <v>22</v>
      </c>
      <c r="Q6" s="6" t="s">
        <v>21</v>
      </c>
      <c r="R6" s="27" t="s">
        <v>22</v>
      </c>
      <c r="S6" s="6" t="s">
        <v>21</v>
      </c>
      <c r="T6" s="27" t="s">
        <v>22</v>
      </c>
      <c r="U6" s="6" t="s">
        <v>21</v>
      </c>
      <c r="V6" s="27" t="s">
        <v>22</v>
      </c>
      <c r="W6" s="6" t="s">
        <v>21</v>
      </c>
      <c r="X6" s="27" t="s">
        <v>22</v>
      </c>
      <c r="Y6" s="6" t="s">
        <v>21</v>
      </c>
      <c r="Z6" s="27" t="s">
        <v>22</v>
      </c>
      <c r="AA6" s="6" t="s">
        <v>21</v>
      </c>
      <c r="AB6" s="27" t="s">
        <v>23</v>
      </c>
      <c r="AC6" s="6" t="s">
        <v>21</v>
      </c>
      <c r="AD6" s="27" t="s">
        <v>23</v>
      </c>
      <c r="AE6" s="6" t="s">
        <v>21</v>
      </c>
      <c r="AF6" s="28" t="s">
        <v>23</v>
      </c>
      <c r="AG6" s="423"/>
      <c r="AH6" s="431"/>
      <c r="AI6" s="433"/>
      <c r="AJ6" s="435"/>
    </row>
    <row r="7" spans="2:36" ht="78" customHeight="1" thickBot="1">
      <c r="B7" s="106" t="s">
        <v>149</v>
      </c>
      <c r="C7" s="436" t="s">
        <v>380</v>
      </c>
      <c r="D7" s="437"/>
      <c r="E7" s="437"/>
      <c r="F7" s="437"/>
      <c r="G7" s="437"/>
      <c r="H7" s="437"/>
      <c r="I7" s="7" t="s">
        <v>382</v>
      </c>
      <c r="J7" s="7" t="s">
        <v>381</v>
      </c>
      <c r="K7" s="116" t="s">
        <v>382</v>
      </c>
      <c r="L7" s="7" t="s">
        <v>383</v>
      </c>
      <c r="M7" s="7" t="s">
        <v>384</v>
      </c>
      <c r="N7" s="7" t="s">
        <v>384</v>
      </c>
      <c r="O7" s="10">
        <f>+O8</f>
        <v>2000000</v>
      </c>
      <c r="P7" s="10">
        <f aca="true" t="shared" si="0" ref="P7:AF7">+P8</f>
        <v>0</v>
      </c>
      <c r="Q7" s="10">
        <f t="shared" si="0"/>
        <v>0</v>
      </c>
      <c r="R7" s="10">
        <f t="shared" si="0"/>
        <v>0</v>
      </c>
      <c r="S7" s="10">
        <f t="shared" si="0"/>
        <v>49170720</v>
      </c>
      <c r="T7" s="10">
        <f t="shared" si="0"/>
        <v>42608990</v>
      </c>
      <c r="U7" s="10">
        <f t="shared" si="0"/>
        <v>0</v>
      </c>
      <c r="V7" s="10">
        <f t="shared" si="0"/>
        <v>0</v>
      </c>
      <c r="W7" s="10">
        <f t="shared" si="0"/>
        <v>0</v>
      </c>
      <c r="X7" s="10">
        <f t="shared" si="0"/>
        <v>0</v>
      </c>
      <c r="Y7" s="10">
        <f t="shared" si="0"/>
        <v>0</v>
      </c>
      <c r="Z7" s="10">
        <f t="shared" si="0"/>
        <v>0</v>
      </c>
      <c r="AA7" s="10">
        <f t="shared" si="0"/>
        <v>0</v>
      </c>
      <c r="AB7" s="10">
        <f t="shared" si="0"/>
        <v>0</v>
      </c>
      <c r="AC7" s="10">
        <f t="shared" si="0"/>
        <v>0</v>
      </c>
      <c r="AD7" s="10">
        <f t="shared" si="0"/>
        <v>0</v>
      </c>
      <c r="AE7" s="10">
        <f t="shared" si="0"/>
        <v>51170720</v>
      </c>
      <c r="AF7" s="11">
        <f t="shared" si="0"/>
        <v>42608990</v>
      </c>
      <c r="AG7" s="12"/>
      <c r="AH7" s="13"/>
      <c r="AI7" s="13"/>
      <c r="AJ7" s="14"/>
    </row>
    <row r="8" spans="2:36" ht="96.75" customHeight="1">
      <c r="B8" s="15" t="s">
        <v>13</v>
      </c>
      <c r="C8" s="16" t="s">
        <v>28</v>
      </c>
      <c r="D8" s="16" t="s">
        <v>14</v>
      </c>
      <c r="E8" s="16" t="s">
        <v>24</v>
      </c>
      <c r="F8" s="16" t="s">
        <v>25</v>
      </c>
      <c r="G8" s="16" t="s">
        <v>26</v>
      </c>
      <c r="H8" s="31" t="s">
        <v>214</v>
      </c>
      <c r="I8" s="40" t="s">
        <v>29</v>
      </c>
      <c r="J8" s="21" t="s">
        <v>16</v>
      </c>
      <c r="K8" s="21" t="s">
        <v>4</v>
      </c>
      <c r="L8" s="21" t="s">
        <v>110</v>
      </c>
      <c r="M8" s="21" t="s">
        <v>18</v>
      </c>
      <c r="N8" s="32" t="s">
        <v>19</v>
      </c>
      <c r="O8" s="41">
        <f>SUM(O9:O30)</f>
        <v>2000000</v>
      </c>
      <c r="P8" s="96">
        <f aca="true" t="shared" si="1" ref="P8:AD8">SUM(P9:P30)</f>
        <v>0</v>
      </c>
      <c r="Q8" s="41">
        <f t="shared" si="1"/>
        <v>0</v>
      </c>
      <c r="R8" s="96">
        <f t="shared" si="1"/>
        <v>0</v>
      </c>
      <c r="S8" s="41">
        <f t="shared" si="1"/>
        <v>49170720</v>
      </c>
      <c r="T8" s="96">
        <f t="shared" si="1"/>
        <v>42608990</v>
      </c>
      <c r="U8" s="41">
        <f t="shared" si="1"/>
        <v>0</v>
      </c>
      <c r="V8" s="96">
        <f t="shared" si="1"/>
        <v>0</v>
      </c>
      <c r="W8" s="41">
        <f t="shared" si="1"/>
        <v>0</v>
      </c>
      <c r="X8" s="96">
        <f t="shared" si="1"/>
        <v>0</v>
      </c>
      <c r="Y8" s="41">
        <f t="shared" si="1"/>
        <v>0</v>
      </c>
      <c r="Z8" s="96">
        <f t="shared" si="1"/>
        <v>0</v>
      </c>
      <c r="AA8" s="41">
        <f t="shared" si="1"/>
        <v>0</v>
      </c>
      <c r="AB8" s="96">
        <f t="shared" si="1"/>
        <v>0</v>
      </c>
      <c r="AC8" s="41">
        <f t="shared" si="1"/>
        <v>0</v>
      </c>
      <c r="AD8" s="96">
        <f t="shared" si="1"/>
        <v>0</v>
      </c>
      <c r="AE8" s="41">
        <f aca="true" t="shared" si="2" ref="AE8:AF13">+O8+Q8+S8+U8+W8+Y8+AA8+AC8</f>
        <v>51170720</v>
      </c>
      <c r="AF8" s="96">
        <f t="shared" si="2"/>
        <v>42608990</v>
      </c>
      <c r="AG8" s="17"/>
      <c r="AH8" s="18"/>
      <c r="AI8" s="18"/>
      <c r="AJ8" s="19"/>
    </row>
    <row r="9" spans="2:36" ht="172.5" customHeight="1">
      <c r="B9" s="438" t="s">
        <v>385</v>
      </c>
      <c r="C9" s="438" t="s">
        <v>400</v>
      </c>
      <c r="D9" s="98" t="s">
        <v>537</v>
      </c>
      <c r="E9" s="98" t="s">
        <v>536</v>
      </c>
      <c r="F9" s="98" t="s">
        <v>536</v>
      </c>
      <c r="G9" s="98" t="s">
        <v>536</v>
      </c>
      <c r="H9" s="98" t="s">
        <v>387</v>
      </c>
      <c r="I9" s="98" t="s">
        <v>392</v>
      </c>
      <c r="J9" s="43">
        <v>0</v>
      </c>
      <c r="K9" s="43">
        <v>1</v>
      </c>
      <c r="L9" s="43">
        <v>1</v>
      </c>
      <c r="M9" s="81">
        <v>0</v>
      </c>
      <c r="N9" s="81">
        <v>1</v>
      </c>
      <c r="O9" s="35">
        <v>1000000</v>
      </c>
      <c r="P9" s="35">
        <v>0</v>
      </c>
      <c r="Q9" s="35">
        <v>0</v>
      </c>
      <c r="R9" s="35">
        <v>0</v>
      </c>
      <c r="S9" s="35">
        <v>24585360</v>
      </c>
      <c r="T9" s="35">
        <v>21304495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f t="shared" si="2"/>
        <v>25585360</v>
      </c>
      <c r="AF9" s="35">
        <f t="shared" si="2"/>
        <v>21304495</v>
      </c>
      <c r="AG9" s="78"/>
      <c r="AH9" s="68"/>
      <c r="AI9" s="68"/>
      <c r="AJ9" s="77"/>
    </row>
    <row r="10" spans="2:36" ht="121.5" customHeight="1">
      <c r="B10" s="438"/>
      <c r="C10" s="438"/>
      <c r="D10" s="98" t="s">
        <v>538</v>
      </c>
      <c r="E10" s="122">
        <v>0.8</v>
      </c>
      <c r="F10" s="122">
        <v>0.4</v>
      </c>
      <c r="G10" s="122">
        <v>0.4</v>
      </c>
      <c r="H10" s="98" t="s">
        <v>388</v>
      </c>
      <c r="I10" s="98" t="s">
        <v>393</v>
      </c>
      <c r="J10" s="43">
        <v>0</v>
      </c>
      <c r="K10" s="43">
        <v>4</v>
      </c>
      <c r="L10" s="43">
        <v>1</v>
      </c>
      <c r="M10" s="81">
        <v>0</v>
      </c>
      <c r="N10" s="81">
        <v>1</v>
      </c>
      <c r="O10" s="35">
        <v>1000000</v>
      </c>
      <c r="P10" s="35">
        <v>0</v>
      </c>
      <c r="Q10" s="35">
        <v>0</v>
      </c>
      <c r="R10" s="35">
        <v>0</v>
      </c>
      <c r="S10" s="35">
        <v>24585360</v>
      </c>
      <c r="T10" s="35">
        <v>21304495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f t="shared" si="2"/>
        <v>25585360</v>
      </c>
      <c r="AF10" s="35">
        <f t="shared" si="2"/>
        <v>21304495</v>
      </c>
      <c r="AG10" s="78"/>
      <c r="AH10" s="68"/>
      <c r="AI10" s="68"/>
      <c r="AJ10" s="77"/>
    </row>
    <row r="11" spans="2:36" ht="113.25" customHeight="1">
      <c r="B11" s="438"/>
      <c r="C11" s="438"/>
      <c r="D11" s="98" t="s">
        <v>465</v>
      </c>
      <c r="E11" s="98">
        <v>0</v>
      </c>
      <c r="F11" s="98">
        <v>0</v>
      </c>
      <c r="G11" s="98">
        <v>0</v>
      </c>
      <c r="H11" s="98" t="s">
        <v>389</v>
      </c>
      <c r="I11" s="98" t="s">
        <v>394</v>
      </c>
      <c r="J11" s="43">
        <v>0</v>
      </c>
      <c r="K11" s="43">
        <v>1</v>
      </c>
      <c r="L11" s="43">
        <v>1</v>
      </c>
      <c r="M11" s="81">
        <v>0</v>
      </c>
      <c r="N11" s="81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f t="shared" si="2"/>
        <v>0</v>
      </c>
      <c r="AF11" s="35">
        <f t="shared" si="2"/>
        <v>0</v>
      </c>
      <c r="AG11" s="78"/>
      <c r="AH11" s="68"/>
      <c r="AI11" s="68"/>
      <c r="AJ11" s="77"/>
    </row>
    <row r="12" spans="2:36" ht="86.25" customHeight="1">
      <c r="B12" s="438"/>
      <c r="C12" s="438"/>
      <c r="D12" s="98" t="s">
        <v>465</v>
      </c>
      <c r="E12" s="98">
        <v>0</v>
      </c>
      <c r="F12" s="98">
        <v>0</v>
      </c>
      <c r="G12" s="98">
        <v>0</v>
      </c>
      <c r="H12" s="98" t="s">
        <v>390</v>
      </c>
      <c r="I12" s="98" t="s">
        <v>395</v>
      </c>
      <c r="J12" s="43">
        <v>0</v>
      </c>
      <c r="K12" s="43">
        <v>4</v>
      </c>
      <c r="L12" s="43">
        <v>1</v>
      </c>
      <c r="M12" s="81">
        <v>0</v>
      </c>
      <c r="N12" s="81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f t="shared" si="2"/>
        <v>0</v>
      </c>
      <c r="AF12" s="35">
        <f t="shared" si="2"/>
        <v>0</v>
      </c>
      <c r="AG12" s="78"/>
      <c r="AH12" s="68"/>
      <c r="AI12" s="68"/>
      <c r="AJ12" s="77"/>
    </row>
    <row r="13" spans="2:36" ht="86.25" customHeight="1">
      <c r="B13" s="438"/>
      <c r="C13" s="438"/>
      <c r="D13" s="98" t="s">
        <v>539</v>
      </c>
      <c r="E13" s="98" t="s">
        <v>540</v>
      </c>
      <c r="F13" s="98">
        <v>0</v>
      </c>
      <c r="G13" s="98">
        <v>1</v>
      </c>
      <c r="H13" s="98" t="s">
        <v>391</v>
      </c>
      <c r="I13" s="98" t="s">
        <v>396</v>
      </c>
      <c r="J13" s="43">
        <v>0</v>
      </c>
      <c r="K13" s="43">
        <v>2</v>
      </c>
      <c r="L13" s="43">
        <v>0</v>
      </c>
      <c r="M13" s="81">
        <v>1</v>
      </c>
      <c r="N13" s="81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f t="shared" si="2"/>
        <v>0</v>
      </c>
      <c r="AF13" s="35">
        <f t="shared" si="2"/>
        <v>0</v>
      </c>
      <c r="AG13" s="114"/>
      <c r="AH13" s="114"/>
      <c r="AI13" s="114"/>
      <c r="AJ13" s="114"/>
    </row>
  </sheetData>
  <sheetProtection password="C7FF" sheet="1"/>
  <mergeCells count="33">
    <mergeCell ref="AH5:AH6"/>
    <mergeCell ref="AI5:AI6"/>
    <mergeCell ref="AJ5:AJ6"/>
    <mergeCell ref="C7:H7"/>
    <mergeCell ref="B9:B13"/>
    <mergeCell ref="C9:C13"/>
    <mergeCell ref="W5:X5"/>
    <mergeCell ref="Y5:Z5"/>
    <mergeCell ref="AA5:AB5"/>
    <mergeCell ref="AC5:AD5"/>
    <mergeCell ref="AE5:AF5"/>
    <mergeCell ref="AG5:AG6"/>
    <mergeCell ref="M5:M6"/>
    <mergeCell ref="N5:N6"/>
    <mergeCell ref="O5:P5"/>
    <mergeCell ref="Q5:R5"/>
    <mergeCell ref="S5:T5"/>
    <mergeCell ref="U5:V5"/>
    <mergeCell ref="B5:B6"/>
    <mergeCell ref="C5:H6"/>
    <mergeCell ref="I5:I6"/>
    <mergeCell ref="J5:J6"/>
    <mergeCell ref="K5:K6"/>
    <mergeCell ref="L5:L6"/>
    <mergeCell ref="B4:D4"/>
    <mergeCell ref="F4:N4"/>
    <mergeCell ref="O4:AF4"/>
    <mergeCell ref="AG4:AJ4"/>
    <mergeCell ref="B1:AJ1"/>
    <mergeCell ref="B2:AJ2"/>
    <mergeCell ref="B3:H3"/>
    <mergeCell ref="I3:T3"/>
    <mergeCell ref="U3:AJ3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AK15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5"/>
  <cols>
    <col min="1" max="1" width="0.9921875" style="1" customWidth="1"/>
    <col min="2" max="2" width="16.57421875" style="1" customWidth="1"/>
    <col min="3" max="3" width="13.00390625" style="1" customWidth="1"/>
    <col min="4" max="4" width="25.421875" style="1" customWidth="1"/>
    <col min="5" max="5" width="15.57421875" style="1" customWidth="1"/>
    <col min="6" max="7" width="11.421875" style="1" customWidth="1"/>
    <col min="8" max="8" width="31.28125" style="1" customWidth="1"/>
    <col min="9" max="9" width="16.28125" style="1" customWidth="1"/>
    <col min="10" max="10" width="21.7109375" style="1" customWidth="1"/>
    <col min="11" max="14" width="11.421875" style="1" customWidth="1"/>
    <col min="15" max="36" width="5.57421875" style="1" customWidth="1"/>
    <col min="37" max="16384" width="11.421875" style="1" customWidth="1"/>
  </cols>
  <sheetData>
    <row r="1" spans="2:36" ht="15">
      <c r="B1" s="394" t="s">
        <v>66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6"/>
    </row>
    <row r="2" spans="2:36" ht="15.75" thickBot="1">
      <c r="B2" s="397" t="s">
        <v>67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9"/>
    </row>
    <row r="3" spans="2:36" ht="33.75" customHeight="1">
      <c r="B3" s="400" t="s">
        <v>35</v>
      </c>
      <c r="C3" s="401"/>
      <c r="D3" s="401"/>
      <c r="E3" s="401"/>
      <c r="F3" s="401"/>
      <c r="G3" s="401"/>
      <c r="H3" s="402"/>
      <c r="I3" s="403" t="s">
        <v>234</v>
      </c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5"/>
      <c r="U3" s="403" t="s">
        <v>333</v>
      </c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7"/>
    </row>
    <row r="4" spans="2:37" ht="39" customHeight="1" thickBot="1">
      <c r="B4" s="383" t="s">
        <v>362</v>
      </c>
      <c r="C4" s="384"/>
      <c r="D4" s="385"/>
      <c r="E4" s="69"/>
      <c r="F4" s="386" t="s">
        <v>363</v>
      </c>
      <c r="G4" s="386"/>
      <c r="H4" s="386"/>
      <c r="I4" s="386"/>
      <c r="J4" s="386"/>
      <c r="K4" s="386"/>
      <c r="L4" s="386"/>
      <c r="M4" s="386"/>
      <c r="N4" s="387"/>
      <c r="O4" s="388" t="s">
        <v>0</v>
      </c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90"/>
      <c r="AG4" s="391" t="s">
        <v>1</v>
      </c>
      <c r="AH4" s="392"/>
      <c r="AI4" s="392"/>
      <c r="AJ4" s="393"/>
      <c r="AK4" s="1" t="s">
        <v>34</v>
      </c>
    </row>
    <row r="5" spans="2:36" ht="16.5" customHeight="1">
      <c r="B5" s="408" t="s">
        <v>36</v>
      </c>
      <c r="C5" s="410" t="s">
        <v>2</v>
      </c>
      <c r="D5" s="411"/>
      <c r="E5" s="411"/>
      <c r="F5" s="411"/>
      <c r="G5" s="411"/>
      <c r="H5" s="411"/>
      <c r="I5" s="414" t="s">
        <v>3</v>
      </c>
      <c r="J5" s="416" t="s">
        <v>16</v>
      </c>
      <c r="K5" s="416" t="s">
        <v>4</v>
      </c>
      <c r="L5" s="418" t="s">
        <v>110</v>
      </c>
      <c r="M5" s="424" t="s">
        <v>18</v>
      </c>
      <c r="N5" s="426" t="s">
        <v>19</v>
      </c>
      <c r="O5" s="428" t="s">
        <v>30</v>
      </c>
      <c r="P5" s="429"/>
      <c r="Q5" s="420" t="s">
        <v>31</v>
      </c>
      <c r="R5" s="429"/>
      <c r="S5" s="420" t="s">
        <v>32</v>
      </c>
      <c r="T5" s="429"/>
      <c r="U5" s="420" t="s">
        <v>7</v>
      </c>
      <c r="V5" s="429"/>
      <c r="W5" s="420" t="s">
        <v>6</v>
      </c>
      <c r="X5" s="429"/>
      <c r="Y5" s="420" t="s">
        <v>33</v>
      </c>
      <c r="Z5" s="429"/>
      <c r="AA5" s="420" t="s">
        <v>5</v>
      </c>
      <c r="AB5" s="429"/>
      <c r="AC5" s="420" t="s">
        <v>8</v>
      </c>
      <c r="AD5" s="429"/>
      <c r="AE5" s="420" t="s">
        <v>9</v>
      </c>
      <c r="AF5" s="421"/>
      <c r="AG5" s="422" t="s">
        <v>10</v>
      </c>
      <c r="AH5" s="430" t="s">
        <v>11</v>
      </c>
      <c r="AI5" s="432" t="s">
        <v>12</v>
      </c>
      <c r="AJ5" s="434" t="s">
        <v>20</v>
      </c>
    </row>
    <row r="6" spans="2:36" ht="76.5" customHeight="1" thickBot="1">
      <c r="B6" s="409"/>
      <c r="C6" s="412"/>
      <c r="D6" s="413"/>
      <c r="E6" s="413"/>
      <c r="F6" s="413"/>
      <c r="G6" s="413"/>
      <c r="H6" s="413"/>
      <c r="I6" s="415"/>
      <c r="J6" s="417" t="s">
        <v>16</v>
      </c>
      <c r="K6" s="417"/>
      <c r="L6" s="419"/>
      <c r="M6" s="425"/>
      <c r="N6" s="427"/>
      <c r="O6" s="5" t="s">
        <v>21</v>
      </c>
      <c r="P6" s="27" t="s">
        <v>22</v>
      </c>
      <c r="Q6" s="6" t="s">
        <v>21</v>
      </c>
      <c r="R6" s="27" t="s">
        <v>22</v>
      </c>
      <c r="S6" s="6" t="s">
        <v>21</v>
      </c>
      <c r="T6" s="27" t="s">
        <v>22</v>
      </c>
      <c r="U6" s="6" t="s">
        <v>21</v>
      </c>
      <c r="V6" s="27" t="s">
        <v>22</v>
      </c>
      <c r="W6" s="6" t="s">
        <v>21</v>
      </c>
      <c r="X6" s="27" t="s">
        <v>22</v>
      </c>
      <c r="Y6" s="6" t="s">
        <v>21</v>
      </c>
      <c r="Z6" s="27" t="s">
        <v>22</v>
      </c>
      <c r="AA6" s="6" t="s">
        <v>21</v>
      </c>
      <c r="AB6" s="27" t="s">
        <v>23</v>
      </c>
      <c r="AC6" s="6" t="s">
        <v>21</v>
      </c>
      <c r="AD6" s="27" t="s">
        <v>23</v>
      </c>
      <c r="AE6" s="6" t="s">
        <v>21</v>
      </c>
      <c r="AF6" s="28" t="s">
        <v>23</v>
      </c>
      <c r="AG6" s="423"/>
      <c r="AH6" s="431"/>
      <c r="AI6" s="433"/>
      <c r="AJ6" s="435"/>
    </row>
    <row r="7" spans="2:36" ht="78" customHeight="1" thickBot="1">
      <c r="B7" s="106" t="s">
        <v>149</v>
      </c>
      <c r="C7" s="436" t="s">
        <v>374</v>
      </c>
      <c r="D7" s="437"/>
      <c r="E7" s="437"/>
      <c r="F7" s="437"/>
      <c r="G7" s="437"/>
      <c r="H7" s="437"/>
      <c r="I7" s="29" t="s">
        <v>375</v>
      </c>
      <c r="J7" s="7" t="s">
        <v>376</v>
      </c>
      <c r="K7" s="116" t="s">
        <v>377</v>
      </c>
      <c r="L7" s="117">
        <v>0.3</v>
      </c>
      <c r="M7" s="117">
        <v>0.15</v>
      </c>
      <c r="N7" s="117">
        <v>0.15</v>
      </c>
      <c r="O7" s="10">
        <f>+O8</f>
        <v>0</v>
      </c>
      <c r="P7" s="10">
        <f aca="true" t="shared" si="0" ref="P7:AF7">+P8</f>
        <v>0</v>
      </c>
      <c r="Q7" s="10">
        <f t="shared" si="0"/>
        <v>0</v>
      </c>
      <c r="R7" s="10">
        <f t="shared" si="0"/>
        <v>0</v>
      </c>
      <c r="S7" s="10">
        <f t="shared" si="0"/>
        <v>30000000</v>
      </c>
      <c r="T7" s="10">
        <f t="shared" si="0"/>
        <v>26788300</v>
      </c>
      <c r="U7" s="10">
        <f t="shared" si="0"/>
        <v>0</v>
      </c>
      <c r="V7" s="10">
        <f t="shared" si="0"/>
        <v>0</v>
      </c>
      <c r="W7" s="10">
        <f t="shared" si="0"/>
        <v>0</v>
      </c>
      <c r="X7" s="10">
        <f t="shared" si="0"/>
        <v>0</v>
      </c>
      <c r="Y7" s="10">
        <f t="shared" si="0"/>
        <v>0</v>
      </c>
      <c r="Z7" s="10">
        <f t="shared" si="0"/>
        <v>0</v>
      </c>
      <c r="AA7" s="10">
        <f t="shared" si="0"/>
        <v>0</v>
      </c>
      <c r="AB7" s="10">
        <f t="shared" si="0"/>
        <v>0</v>
      </c>
      <c r="AC7" s="10">
        <f t="shared" si="0"/>
        <v>2400000</v>
      </c>
      <c r="AD7" s="10">
        <f t="shared" si="0"/>
        <v>2400000</v>
      </c>
      <c r="AE7" s="10">
        <f t="shared" si="0"/>
        <v>32400000</v>
      </c>
      <c r="AF7" s="11">
        <f t="shared" si="0"/>
        <v>29188300</v>
      </c>
      <c r="AG7" s="12"/>
      <c r="AH7" s="13"/>
      <c r="AI7" s="13"/>
      <c r="AJ7" s="14"/>
    </row>
    <row r="8" spans="2:36" ht="96.75" customHeight="1">
      <c r="B8" s="15" t="s">
        <v>13</v>
      </c>
      <c r="C8" s="16" t="s">
        <v>28</v>
      </c>
      <c r="D8" s="16" t="s">
        <v>14</v>
      </c>
      <c r="E8" s="16" t="s">
        <v>24</v>
      </c>
      <c r="F8" s="16" t="s">
        <v>25</v>
      </c>
      <c r="G8" s="16" t="s">
        <v>26</v>
      </c>
      <c r="H8" s="31" t="s">
        <v>214</v>
      </c>
      <c r="I8" s="40" t="s">
        <v>29</v>
      </c>
      <c r="J8" s="21" t="s">
        <v>16</v>
      </c>
      <c r="K8" s="21" t="s">
        <v>4</v>
      </c>
      <c r="L8" s="21" t="s">
        <v>110</v>
      </c>
      <c r="M8" s="21" t="s">
        <v>18</v>
      </c>
      <c r="N8" s="32" t="s">
        <v>19</v>
      </c>
      <c r="O8" s="41">
        <f>SUM(O9:O30)</f>
        <v>0</v>
      </c>
      <c r="P8" s="96">
        <f aca="true" t="shared" si="1" ref="P8:AD8">SUM(P9:P30)</f>
        <v>0</v>
      </c>
      <c r="Q8" s="41">
        <f t="shared" si="1"/>
        <v>0</v>
      </c>
      <c r="R8" s="96">
        <f t="shared" si="1"/>
        <v>0</v>
      </c>
      <c r="S8" s="41">
        <f t="shared" si="1"/>
        <v>30000000</v>
      </c>
      <c r="T8" s="96">
        <f t="shared" si="1"/>
        <v>26788300</v>
      </c>
      <c r="U8" s="41">
        <f t="shared" si="1"/>
        <v>0</v>
      </c>
      <c r="V8" s="96">
        <f t="shared" si="1"/>
        <v>0</v>
      </c>
      <c r="W8" s="41">
        <f t="shared" si="1"/>
        <v>0</v>
      </c>
      <c r="X8" s="96">
        <f t="shared" si="1"/>
        <v>0</v>
      </c>
      <c r="Y8" s="41">
        <f t="shared" si="1"/>
        <v>0</v>
      </c>
      <c r="Z8" s="96">
        <f t="shared" si="1"/>
        <v>0</v>
      </c>
      <c r="AA8" s="41">
        <f t="shared" si="1"/>
        <v>0</v>
      </c>
      <c r="AB8" s="96">
        <f t="shared" si="1"/>
        <v>0</v>
      </c>
      <c r="AC8" s="41">
        <f t="shared" si="1"/>
        <v>2400000</v>
      </c>
      <c r="AD8" s="96">
        <f t="shared" si="1"/>
        <v>2400000</v>
      </c>
      <c r="AE8" s="41">
        <f>+O8+Q8+S8+U8+W8+Y8+AA8+AC8</f>
        <v>32400000</v>
      </c>
      <c r="AF8" s="96">
        <f>+P8+R8+T8+V8+X8+Z8+AB8+AD8</f>
        <v>29188300</v>
      </c>
      <c r="AG8" s="17"/>
      <c r="AH8" s="18"/>
      <c r="AI8" s="18"/>
      <c r="AJ8" s="19"/>
    </row>
    <row r="9" spans="2:36" ht="79.5" customHeight="1">
      <c r="B9" s="438" t="s">
        <v>361</v>
      </c>
      <c r="C9" s="438" t="s">
        <v>386</v>
      </c>
      <c r="D9" s="98" t="s">
        <v>465</v>
      </c>
      <c r="E9" s="98">
        <v>0</v>
      </c>
      <c r="F9" s="98">
        <v>0</v>
      </c>
      <c r="G9" s="98">
        <v>0</v>
      </c>
      <c r="H9" s="98" t="s">
        <v>364</v>
      </c>
      <c r="I9" s="98" t="s">
        <v>371</v>
      </c>
      <c r="J9" s="43">
        <v>0</v>
      </c>
      <c r="K9" s="43">
        <v>1</v>
      </c>
      <c r="L9" s="43">
        <v>0</v>
      </c>
      <c r="M9" s="81">
        <v>0</v>
      </c>
      <c r="N9" s="81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f aca="true" t="shared" si="2" ref="AE9:AF15">+O9+Q9+S9+U9+W9+Y9+AA9+AC9</f>
        <v>0</v>
      </c>
      <c r="AF9" s="35">
        <f t="shared" si="2"/>
        <v>0</v>
      </c>
      <c r="AG9" s="78"/>
      <c r="AH9" s="68"/>
      <c r="AI9" s="68"/>
      <c r="AJ9" s="77"/>
    </row>
    <row r="10" spans="2:36" ht="56.25" customHeight="1">
      <c r="B10" s="438"/>
      <c r="C10" s="438"/>
      <c r="D10" s="98" t="s">
        <v>465</v>
      </c>
      <c r="E10" s="98">
        <v>0</v>
      </c>
      <c r="F10" s="98">
        <v>0</v>
      </c>
      <c r="G10" s="98">
        <v>0</v>
      </c>
      <c r="H10" s="98" t="s">
        <v>365</v>
      </c>
      <c r="I10" s="98" t="s">
        <v>372</v>
      </c>
      <c r="J10" s="43">
        <v>0</v>
      </c>
      <c r="K10" s="43">
        <v>1</v>
      </c>
      <c r="L10" s="43">
        <v>0</v>
      </c>
      <c r="M10" s="81">
        <v>0</v>
      </c>
      <c r="N10" s="81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f t="shared" si="2"/>
        <v>0</v>
      </c>
      <c r="AF10" s="35">
        <f t="shared" si="2"/>
        <v>0</v>
      </c>
      <c r="AG10" s="78"/>
      <c r="AH10" s="68"/>
      <c r="AI10" s="68"/>
      <c r="AJ10" s="77"/>
    </row>
    <row r="11" spans="2:36" ht="94.5" customHeight="1">
      <c r="B11" s="438"/>
      <c r="C11" s="438"/>
      <c r="D11" s="98" t="s">
        <v>465</v>
      </c>
      <c r="E11" s="98">
        <v>0</v>
      </c>
      <c r="F11" s="98">
        <v>0</v>
      </c>
      <c r="G11" s="98">
        <v>0</v>
      </c>
      <c r="H11" s="98" t="s">
        <v>366</v>
      </c>
      <c r="I11" s="98" t="s">
        <v>217</v>
      </c>
      <c r="J11" s="43">
        <v>0</v>
      </c>
      <c r="K11" s="43">
        <v>1</v>
      </c>
      <c r="L11" s="43">
        <v>0</v>
      </c>
      <c r="M11" s="81">
        <v>0</v>
      </c>
      <c r="N11" s="81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f t="shared" si="2"/>
        <v>0</v>
      </c>
      <c r="AF11" s="35">
        <f t="shared" si="2"/>
        <v>0</v>
      </c>
      <c r="AG11" s="78"/>
      <c r="AH11" s="68"/>
      <c r="AI11" s="68"/>
      <c r="AJ11" s="77"/>
    </row>
    <row r="12" spans="2:36" ht="86.25" customHeight="1">
      <c r="B12" s="438"/>
      <c r="C12" s="438"/>
      <c r="D12" s="98" t="s">
        <v>527</v>
      </c>
      <c r="E12" s="98" t="s">
        <v>528</v>
      </c>
      <c r="F12" s="45">
        <v>1</v>
      </c>
      <c r="G12" s="20">
        <v>0</v>
      </c>
      <c r="H12" s="98" t="s">
        <v>367</v>
      </c>
      <c r="I12" s="98" t="s">
        <v>217</v>
      </c>
      <c r="J12" s="43">
        <v>0</v>
      </c>
      <c r="K12" s="43">
        <v>4</v>
      </c>
      <c r="L12" s="43">
        <v>1</v>
      </c>
      <c r="M12" s="81">
        <v>0</v>
      </c>
      <c r="N12" s="81">
        <v>1</v>
      </c>
      <c r="O12" s="35">
        <v>0</v>
      </c>
      <c r="P12" s="35">
        <v>0</v>
      </c>
      <c r="Q12" s="35">
        <v>0</v>
      </c>
      <c r="R12" s="35">
        <v>0</v>
      </c>
      <c r="S12" s="35">
        <v>7500000</v>
      </c>
      <c r="T12" s="35">
        <v>6697075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600000</v>
      </c>
      <c r="AD12" s="35">
        <v>600000</v>
      </c>
      <c r="AE12" s="35">
        <f t="shared" si="2"/>
        <v>8100000</v>
      </c>
      <c r="AF12" s="35">
        <f t="shared" si="2"/>
        <v>7297075</v>
      </c>
      <c r="AG12" s="78"/>
      <c r="AH12" s="68"/>
      <c r="AI12" s="68"/>
      <c r="AJ12" s="77"/>
    </row>
    <row r="13" spans="2:36" ht="80.25" customHeight="1">
      <c r="B13" s="438"/>
      <c r="C13" s="438"/>
      <c r="D13" s="98" t="s">
        <v>529</v>
      </c>
      <c r="E13" s="98" t="s">
        <v>530</v>
      </c>
      <c r="F13" s="45">
        <v>3</v>
      </c>
      <c r="G13" s="20">
        <v>0</v>
      </c>
      <c r="H13" s="98" t="s">
        <v>368</v>
      </c>
      <c r="I13" s="98" t="s">
        <v>297</v>
      </c>
      <c r="J13" s="43">
        <v>0</v>
      </c>
      <c r="K13" s="43">
        <v>4</v>
      </c>
      <c r="L13" s="43">
        <v>1</v>
      </c>
      <c r="M13" s="81">
        <v>1</v>
      </c>
      <c r="N13" s="81">
        <v>1</v>
      </c>
      <c r="O13" s="35">
        <v>0</v>
      </c>
      <c r="P13" s="35">
        <v>0</v>
      </c>
      <c r="Q13" s="35">
        <v>0</v>
      </c>
      <c r="R13" s="35">
        <v>0</v>
      </c>
      <c r="S13" s="35">
        <v>7500000</v>
      </c>
      <c r="T13" s="35">
        <v>6697075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600000</v>
      </c>
      <c r="AD13" s="35">
        <v>600000</v>
      </c>
      <c r="AE13" s="35">
        <f t="shared" si="2"/>
        <v>8100000</v>
      </c>
      <c r="AF13" s="35">
        <f t="shared" si="2"/>
        <v>7297075</v>
      </c>
      <c r="AG13" s="114"/>
      <c r="AH13" s="114"/>
      <c r="AI13" s="114"/>
      <c r="AJ13" s="114"/>
    </row>
    <row r="14" spans="2:36" ht="51">
      <c r="B14" s="438"/>
      <c r="C14" s="438"/>
      <c r="D14" s="98" t="s">
        <v>531</v>
      </c>
      <c r="E14" s="98" t="s">
        <v>532</v>
      </c>
      <c r="F14" s="45">
        <v>7</v>
      </c>
      <c r="G14" s="20">
        <v>8</v>
      </c>
      <c r="H14" s="98" t="s">
        <v>369</v>
      </c>
      <c r="I14" s="98" t="s">
        <v>373</v>
      </c>
      <c r="J14" s="43">
        <v>62</v>
      </c>
      <c r="K14" s="43">
        <v>112</v>
      </c>
      <c r="L14" s="43">
        <v>13</v>
      </c>
      <c r="M14" s="81">
        <v>7</v>
      </c>
      <c r="N14" s="81">
        <v>8</v>
      </c>
      <c r="O14" s="35">
        <v>0</v>
      </c>
      <c r="P14" s="35">
        <v>0</v>
      </c>
      <c r="Q14" s="35">
        <v>0</v>
      </c>
      <c r="R14" s="35">
        <v>0</v>
      </c>
      <c r="S14" s="35">
        <v>7500000</v>
      </c>
      <c r="T14" s="35">
        <v>6697075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600000</v>
      </c>
      <c r="AD14" s="35">
        <v>600000</v>
      </c>
      <c r="AE14" s="35">
        <f t="shared" si="2"/>
        <v>8100000</v>
      </c>
      <c r="AF14" s="35">
        <f t="shared" si="2"/>
        <v>7297075</v>
      </c>
      <c r="AG14" s="114"/>
      <c r="AH14" s="114"/>
      <c r="AI14" s="114"/>
      <c r="AJ14" s="114"/>
    </row>
    <row r="15" spans="2:36" ht="51">
      <c r="B15" s="438"/>
      <c r="C15" s="438"/>
      <c r="D15" s="98" t="s">
        <v>533</v>
      </c>
      <c r="E15" s="98" t="s">
        <v>528</v>
      </c>
      <c r="F15" s="45">
        <v>1</v>
      </c>
      <c r="G15" s="20">
        <v>0</v>
      </c>
      <c r="H15" s="98" t="s">
        <v>370</v>
      </c>
      <c r="I15" s="98" t="s">
        <v>204</v>
      </c>
      <c r="J15" s="43">
        <v>0</v>
      </c>
      <c r="K15" s="43">
        <v>4</v>
      </c>
      <c r="L15" s="43">
        <v>1</v>
      </c>
      <c r="M15" s="81">
        <v>0</v>
      </c>
      <c r="N15" s="81">
        <v>1</v>
      </c>
      <c r="O15" s="35">
        <v>0</v>
      </c>
      <c r="P15" s="35">
        <v>0</v>
      </c>
      <c r="Q15" s="35">
        <v>0</v>
      </c>
      <c r="R15" s="35">
        <v>0</v>
      </c>
      <c r="S15" s="35">
        <v>7500000</v>
      </c>
      <c r="T15" s="35">
        <v>6697075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600000</v>
      </c>
      <c r="AD15" s="35">
        <v>600000</v>
      </c>
      <c r="AE15" s="35">
        <f t="shared" si="2"/>
        <v>8100000</v>
      </c>
      <c r="AF15" s="35">
        <f t="shared" si="2"/>
        <v>7297075</v>
      </c>
      <c r="AG15" s="114"/>
      <c r="AH15" s="114"/>
      <c r="AI15" s="114"/>
      <c r="AJ15" s="114"/>
    </row>
  </sheetData>
  <sheetProtection password="C7FF" sheet="1"/>
  <mergeCells count="33">
    <mergeCell ref="AH5:AH6"/>
    <mergeCell ref="AI5:AI6"/>
    <mergeCell ref="AJ5:AJ6"/>
    <mergeCell ref="C7:H7"/>
    <mergeCell ref="B9:B15"/>
    <mergeCell ref="C9:C15"/>
    <mergeCell ref="W5:X5"/>
    <mergeCell ref="Y5:Z5"/>
    <mergeCell ref="AA5:AB5"/>
    <mergeCell ref="AC5:AD5"/>
    <mergeCell ref="AE5:AF5"/>
    <mergeCell ref="AG5:AG6"/>
    <mergeCell ref="M5:M6"/>
    <mergeCell ref="N5:N6"/>
    <mergeCell ref="O5:P5"/>
    <mergeCell ref="Q5:R5"/>
    <mergeCell ref="S5:T5"/>
    <mergeCell ref="U5:V5"/>
    <mergeCell ref="B5:B6"/>
    <mergeCell ref="C5:H6"/>
    <mergeCell ref="I5:I6"/>
    <mergeCell ref="J5:J6"/>
    <mergeCell ref="K5:K6"/>
    <mergeCell ref="L5:L6"/>
    <mergeCell ref="B4:D4"/>
    <mergeCell ref="F4:N4"/>
    <mergeCell ref="O4:AF4"/>
    <mergeCell ref="AG4:AJ4"/>
    <mergeCell ref="B1:AJ1"/>
    <mergeCell ref="B2:AJ2"/>
    <mergeCell ref="B3:H3"/>
    <mergeCell ref="I3:T3"/>
    <mergeCell ref="U3:AJ3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1:AK24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5"/>
  <cols>
    <col min="1" max="1" width="0.9921875" style="1" customWidth="1"/>
    <col min="2" max="2" width="16.57421875" style="1" customWidth="1"/>
    <col min="3" max="3" width="13.00390625" style="1" customWidth="1"/>
    <col min="4" max="4" width="19.8515625" style="1" customWidth="1"/>
    <col min="5" max="5" width="16.28125" style="1" customWidth="1"/>
    <col min="6" max="7" width="11.421875" style="1" customWidth="1"/>
    <col min="8" max="8" width="31.28125" style="1" customWidth="1"/>
    <col min="9" max="9" width="16.28125" style="1" customWidth="1"/>
    <col min="10" max="10" width="21.7109375" style="1" customWidth="1"/>
    <col min="11" max="14" width="11.421875" style="1" customWidth="1"/>
    <col min="15" max="36" width="6.421875" style="1" customWidth="1"/>
    <col min="37" max="16384" width="11.421875" style="1" customWidth="1"/>
  </cols>
  <sheetData>
    <row r="1" spans="2:36" ht="15">
      <c r="B1" s="394" t="s">
        <v>66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6"/>
    </row>
    <row r="2" spans="2:36" ht="15.75" thickBot="1">
      <c r="B2" s="397" t="s">
        <v>67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9"/>
    </row>
    <row r="3" spans="2:36" ht="33.75" customHeight="1">
      <c r="B3" s="400" t="s">
        <v>35</v>
      </c>
      <c r="C3" s="401"/>
      <c r="D3" s="401"/>
      <c r="E3" s="401"/>
      <c r="F3" s="401"/>
      <c r="G3" s="401"/>
      <c r="H3" s="402"/>
      <c r="I3" s="403" t="s">
        <v>234</v>
      </c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5"/>
      <c r="U3" s="403" t="s">
        <v>333</v>
      </c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7"/>
    </row>
    <row r="4" spans="2:37" ht="39" customHeight="1" thickBot="1">
      <c r="B4" s="383" t="s">
        <v>337</v>
      </c>
      <c r="C4" s="384"/>
      <c r="D4" s="385"/>
      <c r="E4" s="69"/>
      <c r="F4" s="386" t="s">
        <v>338</v>
      </c>
      <c r="G4" s="386"/>
      <c r="H4" s="386"/>
      <c r="I4" s="386"/>
      <c r="J4" s="386"/>
      <c r="K4" s="386"/>
      <c r="L4" s="386"/>
      <c r="M4" s="386"/>
      <c r="N4" s="387"/>
      <c r="O4" s="388" t="s">
        <v>0</v>
      </c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90"/>
      <c r="AG4" s="391" t="s">
        <v>1</v>
      </c>
      <c r="AH4" s="392"/>
      <c r="AI4" s="392"/>
      <c r="AJ4" s="393"/>
      <c r="AK4" s="1" t="s">
        <v>34</v>
      </c>
    </row>
    <row r="5" spans="2:36" ht="16.5" customHeight="1">
      <c r="B5" s="408" t="s">
        <v>36</v>
      </c>
      <c r="C5" s="410" t="s">
        <v>2</v>
      </c>
      <c r="D5" s="411"/>
      <c r="E5" s="411"/>
      <c r="F5" s="411"/>
      <c r="G5" s="411"/>
      <c r="H5" s="411"/>
      <c r="I5" s="414" t="s">
        <v>3</v>
      </c>
      <c r="J5" s="416" t="s">
        <v>16</v>
      </c>
      <c r="K5" s="416" t="s">
        <v>4</v>
      </c>
      <c r="L5" s="418" t="s">
        <v>110</v>
      </c>
      <c r="M5" s="424" t="s">
        <v>18</v>
      </c>
      <c r="N5" s="426" t="s">
        <v>19</v>
      </c>
      <c r="O5" s="428" t="s">
        <v>30</v>
      </c>
      <c r="P5" s="429"/>
      <c r="Q5" s="420" t="s">
        <v>31</v>
      </c>
      <c r="R5" s="429"/>
      <c r="S5" s="420" t="s">
        <v>32</v>
      </c>
      <c r="T5" s="429"/>
      <c r="U5" s="420" t="s">
        <v>7</v>
      </c>
      <c r="V5" s="429"/>
      <c r="W5" s="420" t="s">
        <v>6</v>
      </c>
      <c r="X5" s="429"/>
      <c r="Y5" s="420" t="s">
        <v>33</v>
      </c>
      <c r="Z5" s="429"/>
      <c r="AA5" s="420" t="s">
        <v>5</v>
      </c>
      <c r="AB5" s="429"/>
      <c r="AC5" s="420" t="s">
        <v>8</v>
      </c>
      <c r="AD5" s="429"/>
      <c r="AE5" s="420" t="s">
        <v>9</v>
      </c>
      <c r="AF5" s="421"/>
      <c r="AG5" s="422" t="s">
        <v>10</v>
      </c>
      <c r="AH5" s="430" t="s">
        <v>11</v>
      </c>
      <c r="AI5" s="432" t="s">
        <v>12</v>
      </c>
      <c r="AJ5" s="434" t="s">
        <v>20</v>
      </c>
    </row>
    <row r="6" spans="2:36" ht="76.5" customHeight="1" thickBot="1">
      <c r="B6" s="409"/>
      <c r="C6" s="412"/>
      <c r="D6" s="413"/>
      <c r="E6" s="413"/>
      <c r="F6" s="413"/>
      <c r="G6" s="413"/>
      <c r="H6" s="413"/>
      <c r="I6" s="415"/>
      <c r="J6" s="417" t="s">
        <v>16</v>
      </c>
      <c r="K6" s="417"/>
      <c r="L6" s="419"/>
      <c r="M6" s="425"/>
      <c r="N6" s="427"/>
      <c r="O6" s="5" t="s">
        <v>21</v>
      </c>
      <c r="P6" s="27" t="s">
        <v>22</v>
      </c>
      <c r="Q6" s="6" t="s">
        <v>21</v>
      </c>
      <c r="R6" s="27" t="s">
        <v>22</v>
      </c>
      <c r="S6" s="6" t="s">
        <v>21</v>
      </c>
      <c r="T6" s="27" t="s">
        <v>22</v>
      </c>
      <c r="U6" s="6" t="s">
        <v>21</v>
      </c>
      <c r="V6" s="27" t="s">
        <v>22</v>
      </c>
      <c r="W6" s="6" t="s">
        <v>21</v>
      </c>
      <c r="X6" s="27" t="s">
        <v>22</v>
      </c>
      <c r="Y6" s="6" t="s">
        <v>21</v>
      </c>
      <c r="Z6" s="27" t="s">
        <v>22</v>
      </c>
      <c r="AA6" s="6" t="s">
        <v>21</v>
      </c>
      <c r="AB6" s="27" t="s">
        <v>23</v>
      </c>
      <c r="AC6" s="6" t="s">
        <v>21</v>
      </c>
      <c r="AD6" s="27" t="s">
        <v>23</v>
      </c>
      <c r="AE6" s="6" t="s">
        <v>21</v>
      </c>
      <c r="AF6" s="28" t="s">
        <v>23</v>
      </c>
      <c r="AG6" s="423"/>
      <c r="AH6" s="431"/>
      <c r="AI6" s="433"/>
      <c r="AJ6" s="435"/>
    </row>
    <row r="7" spans="2:36" ht="78" customHeight="1" thickBot="1">
      <c r="B7" s="106" t="s">
        <v>149</v>
      </c>
      <c r="C7" s="436" t="s">
        <v>339</v>
      </c>
      <c r="D7" s="437"/>
      <c r="E7" s="437"/>
      <c r="F7" s="437"/>
      <c r="G7" s="437"/>
      <c r="H7" s="437"/>
      <c r="I7" s="29" t="s">
        <v>340</v>
      </c>
      <c r="J7" s="7" t="s">
        <v>341</v>
      </c>
      <c r="K7" s="116" t="s">
        <v>342</v>
      </c>
      <c r="L7" s="117">
        <v>1</v>
      </c>
      <c r="M7" s="117">
        <v>1</v>
      </c>
      <c r="N7" s="117">
        <v>1</v>
      </c>
      <c r="O7" s="10">
        <f>+O8</f>
        <v>0</v>
      </c>
      <c r="P7" s="10">
        <f aca="true" t="shared" si="0" ref="P7:AF7">+P8</f>
        <v>0</v>
      </c>
      <c r="Q7" s="10">
        <f t="shared" si="0"/>
        <v>0</v>
      </c>
      <c r="R7" s="10">
        <f t="shared" si="0"/>
        <v>0</v>
      </c>
      <c r="S7" s="10">
        <f t="shared" si="0"/>
        <v>43099999.99999999</v>
      </c>
      <c r="T7" s="10">
        <f t="shared" si="0"/>
        <v>29099999.999999996</v>
      </c>
      <c r="U7" s="10">
        <f t="shared" si="0"/>
        <v>0</v>
      </c>
      <c r="V7" s="10">
        <f t="shared" si="0"/>
        <v>0</v>
      </c>
      <c r="W7" s="10">
        <f t="shared" si="0"/>
        <v>0</v>
      </c>
      <c r="X7" s="10">
        <f t="shared" si="0"/>
        <v>0</v>
      </c>
      <c r="Y7" s="10">
        <f t="shared" si="0"/>
        <v>0</v>
      </c>
      <c r="Z7" s="10">
        <f t="shared" si="0"/>
        <v>0</v>
      </c>
      <c r="AA7" s="10">
        <f t="shared" si="0"/>
        <v>0</v>
      </c>
      <c r="AB7" s="10">
        <f t="shared" si="0"/>
        <v>0</v>
      </c>
      <c r="AC7" s="10">
        <f t="shared" si="0"/>
        <v>0</v>
      </c>
      <c r="AD7" s="10">
        <f t="shared" si="0"/>
        <v>0</v>
      </c>
      <c r="AE7" s="10">
        <f t="shared" si="0"/>
        <v>43099999.99999999</v>
      </c>
      <c r="AF7" s="11">
        <f t="shared" si="0"/>
        <v>29099999.999999996</v>
      </c>
      <c r="AG7" s="12"/>
      <c r="AH7" s="13"/>
      <c r="AI7" s="13"/>
      <c r="AJ7" s="14"/>
    </row>
    <row r="8" spans="2:36" ht="96.75" customHeight="1">
      <c r="B8" s="15" t="s">
        <v>13</v>
      </c>
      <c r="C8" s="16" t="s">
        <v>28</v>
      </c>
      <c r="D8" s="16" t="s">
        <v>14</v>
      </c>
      <c r="E8" s="16" t="s">
        <v>24</v>
      </c>
      <c r="F8" s="16" t="s">
        <v>25</v>
      </c>
      <c r="G8" s="16" t="s">
        <v>26</v>
      </c>
      <c r="H8" s="31" t="s">
        <v>214</v>
      </c>
      <c r="I8" s="40" t="s">
        <v>29</v>
      </c>
      <c r="J8" s="21" t="s">
        <v>16</v>
      </c>
      <c r="K8" s="21" t="s">
        <v>4</v>
      </c>
      <c r="L8" s="21" t="s">
        <v>110</v>
      </c>
      <c r="M8" s="21" t="s">
        <v>18</v>
      </c>
      <c r="N8" s="32" t="s">
        <v>19</v>
      </c>
      <c r="O8" s="41">
        <f>SUM(O9:O30)</f>
        <v>0</v>
      </c>
      <c r="P8" s="96">
        <f aca="true" t="shared" si="1" ref="P8:AD8">SUM(P9:P30)</f>
        <v>0</v>
      </c>
      <c r="Q8" s="41">
        <f t="shared" si="1"/>
        <v>0</v>
      </c>
      <c r="R8" s="96">
        <f t="shared" si="1"/>
        <v>0</v>
      </c>
      <c r="S8" s="41">
        <f t="shared" si="1"/>
        <v>43099999.99999999</v>
      </c>
      <c r="T8" s="96">
        <f t="shared" si="1"/>
        <v>29099999.999999996</v>
      </c>
      <c r="U8" s="41">
        <f t="shared" si="1"/>
        <v>0</v>
      </c>
      <c r="V8" s="96">
        <f t="shared" si="1"/>
        <v>0</v>
      </c>
      <c r="W8" s="41">
        <f t="shared" si="1"/>
        <v>0</v>
      </c>
      <c r="X8" s="96">
        <f t="shared" si="1"/>
        <v>0</v>
      </c>
      <c r="Y8" s="41">
        <f t="shared" si="1"/>
        <v>0</v>
      </c>
      <c r="Z8" s="96">
        <f t="shared" si="1"/>
        <v>0</v>
      </c>
      <c r="AA8" s="41">
        <f t="shared" si="1"/>
        <v>0</v>
      </c>
      <c r="AB8" s="96">
        <f t="shared" si="1"/>
        <v>0</v>
      </c>
      <c r="AC8" s="41">
        <f t="shared" si="1"/>
        <v>0</v>
      </c>
      <c r="AD8" s="96">
        <f t="shared" si="1"/>
        <v>0</v>
      </c>
      <c r="AE8" s="41">
        <f>+O8+Q8+S8+U8+W8+Y8+AA8+AC8</f>
        <v>43099999.99999999</v>
      </c>
      <c r="AF8" s="96">
        <f>+P8+R8+T8+V8+X8+Z8+AB8+AD8</f>
        <v>29099999.999999996</v>
      </c>
      <c r="AG8" s="17"/>
      <c r="AH8" s="18"/>
      <c r="AI8" s="18"/>
      <c r="AJ8" s="19"/>
    </row>
    <row r="9" spans="2:36" ht="121.5" customHeight="1">
      <c r="B9" s="438" t="s">
        <v>361</v>
      </c>
      <c r="C9" s="438" t="s">
        <v>360</v>
      </c>
      <c r="D9" s="98" t="s">
        <v>549</v>
      </c>
      <c r="E9" s="98" t="s">
        <v>550</v>
      </c>
      <c r="F9" s="98">
        <v>0</v>
      </c>
      <c r="G9" s="98">
        <v>1</v>
      </c>
      <c r="H9" s="98" t="s">
        <v>343</v>
      </c>
      <c r="I9" s="98" t="s">
        <v>185</v>
      </c>
      <c r="J9" s="43">
        <v>0</v>
      </c>
      <c r="K9" s="118">
        <v>1</v>
      </c>
      <c r="L9" s="118">
        <v>1</v>
      </c>
      <c r="M9" s="81">
        <v>0</v>
      </c>
      <c r="N9" s="119">
        <v>1</v>
      </c>
      <c r="O9" s="35">
        <v>0</v>
      </c>
      <c r="P9" s="35">
        <v>0</v>
      </c>
      <c r="Q9" s="35">
        <v>0</v>
      </c>
      <c r="R9" s="35">
        <v>0</v>
      </c>
      <c r="S9" s="35">
        <v>1894505.4945054946</v>
      </c>
      <c r="T9" s="35">
        <v>1279120.879120879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f>+O9+Q9+S9+U9+W9+Y9+AA9+AC9</f>
        <v>1894505.4945054946</v>
      </c>
      <c r="AF9" s="35">
        <f>+P9+R9+T9+V9+X9+Z9+AB9+AD9</f>
        <v>1279120.879120879</v>
      </c>
      <c r="AG9" s="78"/>
      <c r="AH9" s="68"/>
      <c r="AI9" s="68"/>
      <c r="AJ9" s="77"/>
    </row>
    <row r="10" spans="2:36" ht="56.25" customHeight="1">
      <c r="B10" s="438"/>
      <c r="C10" s="438"/>
      <c r="D10" s="98" t="s">
        <v>487</v>
      </c>
      <c r="E10" s="98">
        <v>0</v>
      </c>
      <c r="F10" s="98">
        <v>0</v>
      </c>
      <c r="G10" s="98">
        <v>0</v>
      </c>
      <c r="H10" s="98" t="s">
        <v>344</v>
      </c>
      <c r="I10" s="98" t="s">
        <v>356</v>
      </c>
      <c r="J10" s="43">
        <v>0</v>
      </c>
      <c r="K10" s="43">
        <v>1</v>
      </c>
      <c r="L10" s="43">
        <v>0</v>
      </c>
      <c r="M10" s="81">
        <v>0</v>
      </c>
      <c r="N10" s="81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f aca="true" t="shared" si="2" ref="AE10:AE18">+O10+Q10+S10+U10+W10+Y10+AA10+AC10</f>
        <v>0</v>
      </c>
      <c r="AF10" s="35">
        <f aca="true" t="shared" si="3" ref="AF10:AF18">+P10+R10+T10+V10+X10+Z10+AB10+AD10</f>
        <v>0</v>
      </c>
      <c r="AG10" s="78"/>
      <c r="AH10" s="68"/>
      <c r="AI10" s="68"/>
      <c r="AJ10" s="77"/>
    </row>
    <row r="11" spans="2:36" ht="135" customHeight="1">
      <c r="B11" s="438"/>
      <c r="C11" s="438"/>
      <c r="D11" s="98" t="s">
        <v>558</v>
      </c>
      <c r="E11" s="98" t="s">
        <v>528</v>
      </c>
      <c r="F11" s="98">
        <v>1</v>
      </c>
      <c r="G11" s="98">
        <v>0</v>
      </c>
      <c r="H11" s="98" t="s">
        <v>345</v>
      </c>
      <c r="I11" s="98" t="s">
        <v>217</v>
      </c>
      <c r="J11" s="43">
        <v>0</v>
      </c>
      <c r="K11" s="43">
        <v>4</v>
      </c>
      <c r="L11" s="43">
        <v>1</v>
      </c>
      <c r="M11" s="81">
        <v>0</v>
      </c>
      <c r="N11" s="81">
        <v>1</v>
      </c>
      <c r="O11" s="35">
        <v>0</v>
      </c>
      <c r="P11" s="35">
        <v>0</v>
      </c>
      <c r="Q11" s="35">
        <v>0</v>
      </c>
      <c r="R11" s="35">
        <v>0</v>
      </c>
      <c r="S11" s="35">
        <v>1420879.120879121</v>
      </c>
      <c r="T11" s="35">
        <v>959340.6593406594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f t="shared" si="2"/>
        <v>1420879.120879121</v>
      </c>
      <c r="AF11" s="35">
        <f t="shared" si="3"/>
        <v>959340.6593406594</v>
      </c>
      <c r="AG11" s="78"/>
      <c r="AH11" s="68"/>
      <c r="AI11" s="68"/>
      <c r="AJ11" s="77"/>
    </row>
    <row r="12" spans="2:36" ht="127.5" customHeight="1">
      <c r="B12" s="438"/>
      <c r="C12" s="438"/>
      <c r="D12" s="98" t="s">
        <v>551</v>
      </c>
      <c r="E12" s="98" t="s">
        <v>89</v>
      </c>
      <c r="F12" s="98">
        <v>0</v>
      </c>
      <c r="G12" s="98">
        <v>1</v>
      </c>
      <c r="H12" s="98" t="s">
        <v>346</v>
      </c>
      <c r="I12" s="98" t="s">
        <v>325</v>
      </c>
      <c r="J12" s="43">
        <v>0</v>
      </c>
      <c r="K12" s="43">
        <v>4</v>
      </c>
      <c r="L12" s="43">
        <v>1</v>
      </c>
      <c r="M12" s="81">
        <v>0</v>
      </c>
      <c r="N12" s="81">
        <v>1</v>
      </c>
      <c r="O12" s="35">
        <v>0</v>
      </c>
      <c r="P12" s="35">
        <v>0</v>
      </c>
      <c r="Q12" s="35">
        <v>0</v>
      </c>
      <c r="R12" s="35">
        <v>0</v>
      </c>
      <c r="S12" s="35">
        <v>1420879.120879121</v>
      </c>
      <c r="T12" s="35">
        <v>959340.6593406594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f t="shared" si="2"/>
        <v>1420879.120879121</v>
      </c>
      <c r="AF12" s="35">
        <f t="shared" si="3"/>
        <v>959340.6593406594</v>
      </c>
      <c r="AG12" s="78"/>
      <c r="AH12" s="68"/>
      <c r="AI12" s="68"/>
      <c r="AJ12" s="77"/>
    </row>
    <row r="13" spans="2:36" ht="38.25">
      <c r="B13" s="438"/>
      <c r="C13" s="438"/>
      <c r="D13" s="126" t="s">
        <v>565</v>
      </c>
      <c r="E13" s="126">
        <v>0</v>
      </c>
      <c r="F13" s="126">
        <v>0</v>
      </c>
      <c r="G13" s="126">
        <v>0</v>
      </c>
      <c r="H13" s="98" t="s">
        <v>347</v>
      </c>
      <c r="I13" s="98" t="s">
        <v>357</v>
      </c>
      <c r="J13" s="43">
        <v>0</v>
      </c>
      <c r="K13" s="43">
        <v>4</v>
      </c>
      <c r="L13" s="43">
        <v>0</v>
      </c>
      <c r="M13" s="81">
        <v>0</v>
      </c>
      <c r="N13" s="81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f t="shared" si="2"/>
        <v>0</v>
      </c>
      <c r="AF13" s="35">
        <f t="shared" si="3"/>
        <v>0</v>
      </c>
      <c r="AG13" s="114"/>
      <c r="AH13" s="114"/>
      <c r="AI13" s="114"/>
      <c r="AJ13" s="114"/>
    </row>
    <row r="14" spans="2:36" ht="63.75">
      <c r="B14" s="438"/>
      <c r="C14" s="438"/>
      <c r="D14" s="126" t="s">
        <v>487</v>
      </c>
      <c r="E14" s="126">
        <v>0</v>
      </c>
      <c r="F14" s="126">
        <v>0</v>
      </c>
      <c r="G14" s="126">
        <v>0</v>
      </c>
      <c r="H14" s="98" t="s">
        <v>348</v>
      </c>
      <c r="I14" s="98" t="s">
        <v>358</v>
      </c>
      <c r="J14" s="43">
        <v>0</v>
      </c>
      <c r="K14" s="43">
        <v>1</v>
      </c>
      <c r="L14" s="43">
        <v>0</v>
      </c>
      <c r="M14" s="81">
        <v>0</v>
      </c>
      <c r="N14" s="81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f t="shared" si="2"/>
        <v>0</v>
      </c>
      <c r="AF14" s="35">
        <f t="shared" si="3"/>
        <v>0</v>
      </c>
      <c r="AG14" s="114"/>
      <c r="AH14" s="114"/>
      <c r="AI14" s="114"/>
      <c r="AJ14" s="114"/>
    </row>
    <row r="15" spans="2:36" ht="106.5" customHeight="1">
      <c r="B15" s="438"/>
      <c r="C15" s="438"/>
      <c r="D15" s="98" t="s">
        <v>518</v>
      </c>
      <c r="E15" s="122">
        <v>0.15</v>
      </c>
      <c r="F15" s="122">
        <v>0.15</v>
      </c>
      <c r="G15" s="98">
        <v>0</v>
      </c>
      <c r="H15" s="98" t="s">
        <v>349</v>
      </c>
      <c r="I15" s="98" t="s">
        <v>359</v>
      </c>
      <c r="J15" s="43">
        <v>0</v>
      </c>
      <c r="K15" s="43">
        <v>4</v>
      </c>
      <c r="L15" s="43">
        <v>1</v>
      </c>
      <c r="M15" s="81">
        <v>0</v>
      </c>
      <c r="N15" s="81">
        <v>1</v>
      </c>
      <c r="O15" s="35">
        <v>0</v>
      </c>
      <c r="P15" s="35">
        <v>0</v>
      </c>
      <c r="Q15" s="35">
        <v>0</v>
      </c>
      <c r="R15" s="35">
        <v>0</v>
      </c>
      <c r="S15" s="35">
        <v>1894505.4945054946</v>
      </c>
      <c r="T15" s="35">
        <v>1279120.879120879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f t="shared" si="2"/>
        <v>1894505.4945054946</v>
      </c>
      <c r="AF15" s="35">
        <f t="shared" si="3"/>
        <v>1279120.879120879</v>
      </c>
      <c r="AG15" s="114"/>
      <c r="AH15" s="114"/>
      <c r="AI15" s="114"/>
      <c r="AJ15" s="114"/>
    </row>
    <row r="16" spans="2:36" ht="93.75" customHeight="1">
      <c r="B16" s="438"/>
      <c r="C16" s="438"/>
      <c r="D16" s="98" t="s">
        <v>519</v>
      </c>
      <c r="E16" s="122">
        <v>0.12</v>
      </c>
      <c r="F16" s="122">
        <v>0.12</v>
      </c>
      <c r="G16" s="122">
        <v>0</v>
      </c>
      <c r="H16" s="98" t="s">
        <v>350</v>
      </c>
      <c r="I16" s="98" t="s">
        <v>359</v>
      </c>
      <c r="J16" s="43">
        <v>0</v>
      </c>
      <c r="K16" s="43">
        <v>4</v>
      </c>
      <c r="L16" s="43">
        <v>1</v>
      </c>
      <c r="M16" s="81">
        <v>0</v>
      </c>
      <c r="N16" s="81">
        <v>1</v>
      </c>
      <c r="O16" s="35">
        <v>0</v>
      </c>
      <c r="P16" s="35">
        <v>0</v>
      </c>
      <c r="Q16" s="35">
        <v>0</v>
      </c>
      <c r="R16" s="35">
        <v>0</v>
      </c>
      <c r="S16" s="35">
        <v>1894505.4945054946</v>
      </c>
      <c r="T16" s="35">
        <v>1279120.879120879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f t="shared" si="2"/>
        <v>1894505.4945054946</v>
      </c>
      <c r="AF16" s="35">
        <f t="shared" si="3"/>
        <v>1279120.879120879</v>
      </c>
      <c r="AG16" s="114"/>
      <c r="AH16" s="114"/>
      <c r="AI16" s="114"/>
      <c r="AJ16" s="114"/>
    </row>
    <row r="17" spans="2:36" ht="114.75" customHeight="1">
      <c r="B17" s="438"/>
      <c r="C17" s="438"/>
      <c r="D17" s="98" t="s">
        <v>552</v>
      </c>
      <c r="E17" s="98" t="s">
        <v>553</v>
      </c>
      <c r="F17" s="98">
        <v>1</v>
      </c>
      <c r="G17" s="98">
        <v>0</v>
      </c>
      <c r="H17" s="98" t="s">
        <v>351</v>
      </c>
      <c r="I17" s="98" t="s">
        <v>291</v>
      </c>
      <c r="J17" s="43">
        <v>0</v>
      </c>
      <c r="K17" s="43">
        <v>4</v>
      </c>
      <c r="L17" s="43">
        <v>1</v>
      </c>
      <c r="M17" s="81">
        <v>0</v>
      </c>
      <c r="N17" s="81">
        <v>1</v>
      </c>
      <c r="O17" s="35">
        <v>0</v>
      </c>
      <c r="P17" s="35">
        <v>0</v>
      </c>
      <c r="Q17" s="35">
        <v>0</v>
      </c>
      <c r="R17" s="35">
        <v>0</v>
      </c>
      <c r="S17" s="35">
        <v>26996703.29670329</v>
      </c>
      <c r="T17" s="35">
        <v>18227472.527472526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f t="shared" si="2"/>
        <v>26996703.29670329</v>
      </c>
      <c r="AF17" s="35">
        <f t="shared" si="3"/>
        <v>18227472.527472526</v>
      </c>
      <c r="AG17" s="114"/>
      <c r="AH17" s="114"/>
      <c r="AI17" s="114"/>
      <c r="AJ17" s="114"/>
    </row>
    <row r="18" spans="2:36" ht="63.75" customHeight="1">
      <c r="B18" s="438"/>
      <c r="C18" s="438"/>
      <c r="D18" s="98" t="s">
        <v>559</v>
      </c>
      <c r="E18" s="98" t="s">
        <v>555</v>
      </c>
      <c r="F18" s="98">
        <v>0</v>
      </c>
      <c r="G18" s="98">
        <v>1</v>
      </c>
      <c r="H18" s="445" t="s">
        <v>352</v>
      </c>
      <c r="I18" s="445" t="s">
        <v>297</v>
      </c>
      <c r="J18" s="445">
        <v>0</v>
      </c>
      <c r="K18" s="445">
        <v>4</v>
      </c>
      <c r="L18" s="445">
        <v>1</v>
      </c>
      <c r="M18" s="439">
        <v>0</v>
      </c>
      <c r="N18" s="439">
        <v>1</v>
      </c>
      <c r="O18" s="442">
        <v>0</v>
      </c>
      <c r="P18" s="442">
        <v>0</v>
      </c>
      <c r="Q18" s="442">
        <v>0</v>
      </c>
      <c r="R18" s="442">
        <v>0</v>
      </c>
      <c r="S18" s="442">
        <v>1894505.4945054946</v>
      </c>
      <c r="T18" s="442">
        <v>1279120.879120879</v>
      </c>
      <c r="U18" s="442">
        <v>0</v>
      </c>
      <c r="V18" s="442">
        <v>0</v>
      </c>
      <c r="W18" s="442">
        <v>0</v>
      </c>
      <c r="X18" s="442">
        <v>0</v>
      </c>
      <c r="Y18" s="442">
        <v>0</v>
      </c>
      <c r="Z18" s="442">
        <v>0</v>
      </c>
      <c r="AA18" s="442">
        <v>0</v>
      </c>
      <c r="AB18" s="442">
        <v>0</v>
      </c>
      <c r="AC18" s="442">
        <v>0</v>
      </c>
      <c r="AD18" s="442">
        <v>0</v>
      </c>
      <c r="AE18" s="442">
        <f t="shared" si="2"/>
        <v>1894505.4945054946</v>
      </c>
      <c r="AF18" s="442">
        <f t="shared" si="3"/>
        <v>1279120.879120879</v>
      </c>
      <c r="AG18" s="448"/>
      <c r="AH18" s="448"/>
      <c r="AI18" s="448"/>
      <c r="AJ18" s="448"/>
    </row>
    <row r="19" spans="2:36" ht="63.75" customHeight="1">
      <c r="B19" s="438"/>
      <c r="C19" s="438"/>
      <c r="D19" s="98" t="s">
        <v>560</v>
      </c>
      <c r="E19" s="98" t="s">
        <v>555</v>
      </c>
      <c r="F19" s="98">
        <v>0</v>
      </c>
      <c r="G19" s="98">
        <v>1</v>
      </c>
      <c r="H19" s="446"/>
      <c r="I19" s="446"/>
      <c r="J19" s="446"/>
      <c r="K19" s="446"/>
      <c r="L19" s="446"/>
      <c r="M19" s="440"/>
      <c r="N19" s="440"/>
      <c r="O19" s="443"/>
      <c r="P19" s="443">
        <v>0</v>
      </c>
      <c r="Q19" s="443">
        <v>0</v>
      </c>
      <c r="R19" s="443">
        <v>0</v>
      </c>
      <c r="S19" s="443"/>
      <c r="T19" s="443"/>
      <c r="U19" s="443">
        <v>0</v>
      </c>
      <c r="V19" s="443">
        <v>0</v>
      </c>
      <c r="W19" s="443">
        <v>0</v>
      </c>
      <c r="X19" s="443">
        <v>0</v>
      </c>
      <c r="Y19" s="443">
        <v>0</v>
      </c>
      <c r="Z19" s="443">
        <v>0</v>
      </c>
      <c r="AA19" s="443">
        <v>0</v>
      </c>
      <c r="AB19" s="443">
        <v>0</v>
      </c>
      <c r="AC19" s="443">
        <v>0</v>
      </c>
      <c r="AD19" s="443">
        <v>0</v>
      </c>
      <c r="AE19" s="443"/>
      <c r="AF19" s="443">
        <f>+P19+R19+T22+V19+X19+Z19+AB19+AD19</f>
        <v>1279120.879120879</v>
      </c>
      <c r="AG19" s="449"/>
      <c r="AH19" s="449"/>
      <c r="AI19" s="449"/>
      <c r="AJ19" s="449"/>
    </row>
    <row r="20" spans="2:36" ht="63.75" customHeight="1">
      <c r="B20" s="438"/>
      <c r="C20" s="438"/>
      <c r="D20" s="98" t="s">
        <v>561</v>
      </c>
      <c r="E20" s="98" t="s">
        <v>562</v>
      </c>
      <c r="F20" s="98">
        <v>0</v>
      </c>
      <c r="G20" s="98">
        <v>4</v>
      </c>
      <c r="H20" s="446"/>
      <c r="I20" s="446"/>
      <c r="J20" s="446"/>
      <c r="K20" s="446"/>
      <c r="L20" s="446"/>
      <c r="M20" s="440"/>
      <c r="N20" s="440"/>
      <c r="O20" s="443"/>
      <c r="P20" s="443">
        <v>0</v>
      </c>
      <c r="Q20" s="443">
        <v>0</v>
      </c>
      <c r="R20" s="443">
        <v>0</v>
      </c>
      <c r="S20" s="443"/>
      <c r="T20" s="443"/>
      <c r="U20" s="443">
        <v>0</v>
      </c>
      <c r="V20" s="443">
        <v>0</v>
      </c>
      <c r="W20" s="443">
        <v>0</v>
      </c>
      <c r="X20" s="443">
        <v>0</v>
      </c>
      <c r="Y20" s="443">
        <v>0</v>
      </c>
      <c r="Z20" s="443">
        <v>0</v>
      </c>
      <c r="AA20" s="443">
        <v>0</v>
      </c>
      <c r="AB20" s="443">
        <v>0</v>
      </c>
      <c r="AC20" s="443">
        <v>0</v>
      </c>
      <c r="AD20" s="443">
        <v>0</v>
      </c>
      <c r="AE20" s="443"/>
      <c r="AF20" s="443">
        <f>+P20+R20+T23+V20+X20+Z20+AB20+AD20</f>
        <v>1279120.879120879</v>
      </c>
      <c r="AG20" s="449"/>
      <c r="AH20" s="449"/>
      <c r="AI20" s="449"/>
      <c r="AJ20" s="449"/>
    </row>
    <row r="21" spans="2:36" ht="63.75" customHeight="1">
      <c r="B21" s="438"/>
      <c r="C21" s="438"/>
      <c r="D21" s="98" t="s">
        <v>563</v>
      </c>
      <c r="E21" s="98" t="s">
        <v>564</v>
      </c>
      <c r="F21" s="98">
        <v>0</v>
      </c>
      <c r="G21" s="98">
        <v>16</v>
      </c>
      <c r="H21" s="447"/>
      <c r="I21" s="447"/>
      <c r="J21" s="447"/>
      <c r="K21" s="447"/>
      <c r="L21" s="447"/>
      <c r="M21" s="441"/>
      <c r="N21" s="441"/>
      <c r="O21" s="444"/>
      <c r="P21" s="444">
        <v>0</v>
      </c>
      <c r="Q21" s="444">
        <v>0</v>
      </c>
      <c r="R21" s="444">
        <v>0</v>
      </c>
      <c r="S21" s="444"/>
      <c r="T21" s="444"/>
      <c r="U21" s="444">
        <v>0</v>
      </c>
      <c r="V21" s="444">
        <v>0</v>
      </c>
      <c r="W21" s="444">
        <v>0</v>
      </c>
      <c r="X21" s="444">
        <v>0</v>
      </c>
      <c r="Y21" s="444">
        <v>0</v>
      </c>
      <c r="Z21" s="444">
        <v>0</v>
      </c>
      <c r="AA21" s="444">
        <v>0</v>
      </c>
      <c r="AB21" s="444">
        <v>0</v>
      </c>
      <c r="AC21" s="444">
        <v>0</v>
      </c>
      <c r="AD21" s="444">
        <v>0</v>
      </c>
      <c r="AE21" s="444"/>
      <c r="AF21" s="444">
        <f>+P21+R21+T24+V21+X21+Z21+AB21+AD21</f>
        <v>1279120.879120879</v>
      </c>
      <c r="AG21" s="450"/>
      <c r="AH21" s="450"/>
      <c r="AI21" s="450"/>
      <c r="AJ21" s="450"/>
    </row>
    <row r="22" spans="2:36" ht="60.75" customHeight="1">
      <c r="B22" s="438"/>
      <c r="C22" s="438"/>
      <c r="D22" s="98" t="s">
        <v>554</v>
      </c>
      <c r="E22" s="98" t="s">
        <v>555</v>
      </c>
      <c r="F22" s="98">
        <v>0</v>
      </c>
      <c r="G22" s="98">
        <v>1</v>
      </c>
      <c r="H22" s="98" t="s">
        <v>353</v>
      </c>
      <c r="I22" s="98" t="s">
        <v>297</v>
      </c>
      <c r="J22" s="43">
        <v>0</v>
      </c>
      <c r="K22" s="43">
        <v>4</v>
      </c>
      <c r="L22" s="43">
        <v>1</v>
      </c>
      <c r="M22" s="81">
        <v>0</v>
      </c>
      <c r="N22" s="81">
        <v>1</v>
      </c>
      <c r="O22" s="35">
        <v>0</v>
      </c>
      <c r="P22" s="35">
        <v>0</v>
      </c>
      <c r="Q22" s="35">
        <v>0</v>
      </c>
      <c r="R22" s="35">
        <v>0</v>
      </c>
      <c r="S22" s="35">
        <v>1894505.4945054946</v>
      </c>
      <c r="T22" s="35">
        <v>1279120.879120879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f aca="true" t="shared" si="4" ref="AE22:AF24">+O22+Q22+S22+U22+W22+Y22+AA22+AC22</f>
        <v>1894505.4945054946</v>
      </c>
      <c r="AF22" s="35">
        <f t="shared" si="4"/>
        <v>1279120.879120879</v>
      </c>
      <c r="AG22" s="114"/>
      <c r="AH22" s="114"/>
      <c r="AI22" s="114"/>
      <c r="AJ22" s="114"/>
    </row>
    <row r="23" spans="2:36" ht="61.5" customHeight="1">
      <c r="B23" s="438"/>
      <c r="C23" s="438"/>
      <c r="D23" s="98" t="s">
        <v>556</v>
      </c>
      <c r="E23" s="98" t="s">
        <v>557</v>
      </c>
      <c r="F23" s="98">
        <v>0</v>
      </c>
      <c r="G23" s="98">
        <v>1</v>
      </c>
      <c r="H23" s="98" t="s">
        <v>354</v>
      </c>
      <c r="I23" s="98" t="s">
        <v>295</v>
      </c>
      <c r="J23" s="43">
        <v>0</v>
      </c>
      <c r="K23" s="43">
        <v>4</v>
      </c>
      <c r="L23" s="43">
        <v>1</v>
      </c>
      <c r="M23" s="81">
        <v>0</v>
      </c>
      <c r="N23" s="81">
        <v>1</v>
      </c>
      <c r="O23" s="35">
        <v>0</v>
      </c>
      <c r="P23" s="35">
        <v>0</v>
      </c>
      <c r="Q23" s="35">
        <v>0</v>
      </c>
      <c r="R23" s="35">
        <v>0</v>
      </c>
      <c r="S23" s="35">
        <v>1894505.4945054946</v>
      </c>
      <c r="T23" s="35">
        <v>1279120.879120879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f t="shared" si="4"/>
        <v>1894505.4945054946</v>
      </c>
      <c r="AF23" s="35">
        <f t="shared" si="4"/>
        <v>1279120.879120879</v>
      </c>
      <c r="AG23" s="114"/>
      <c r="AH23" s="114"/>
      <c r="AI23" s="114"/>
      <c r="AJ23" s="114"/>
    </row>
    <row r="24" spans="2:36" ht="63.75">
      <c r="B24" s="438"/>
      <c r="C24" s="438"/>
      <c r="D24" s="98" t="s">
        <v>556</v>
      </c>
      <c r="E24" s="98" t="s">
        <v>557</v>
      </c>
      <c r="F24" s="98">
        <v>0</v>
      </c>
      <c r="G24" s="98">
        <v>1</v>
      </c>
      <c r="H24" s="98" t="s">
        <v>355</v>
      </c>
      <c r="I24" s="98" t="s">
        <v>295</v>
      </c>
      <c r="J24" s="43">
        <v>0</v>
      </c>
      <c r="K24" s="43">
        <v>4</v>
      </c>
      <c r="L24" s="43">
        <v>1</v>
      </c>
      <c r="M24" s="81">
        <v>0</v>
      </c>
      <c r="N24" s="81">
        <v>1</v>
      </c>
      <c r="O24" s="35">
        <v>0</v>
      </c>
      <c r="P24" s="35">
        <v>0</v>
      </c>
      <c r="Q24" s="35">
        <v>0</v>
      </c>
      <c r="R24" s="35">
        <v>0</v>
      </c>
      <c r="S24" s="35">
        <v>1894505.4945054946</v>
      </c>
      <c r="T24" s="35">
        <v>1279120.879120879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f t="shared" si="4"/>
        <v>1894505.4945054946</v>
      </c>
      <c r="AF24" s="35">
        <f t="shared" si="4"/>
        <v>1279120.879120879</v>
      </c>
      <c r="AG24" s="114"/>
      <c r="AH24" s="114"/>
      <c r="AI24" s="114"/>
      <c r="AJ24" s="114"/>
    </row>
  </sheetData>
  <sheetProtection password="C7FF" sheet="1"/>
  <mergeCells count="62">
    <mergeCell ref="AG18:AG21"/>
    <mergeCell ref="AH18:AH21"/>
    <mergeCell ref="AI18:AI21"/>
    <mergeCell ref="AJ18:AJ21"/>
    <mergeCell ref="AB18:AB21"/>
    <mergeCell ref="AC18:AC21"/>
    <mergeCell ref="AD18:AD21"/>
    <mergeCell ref="AE18:AE21"/>
    <mergeCell ref="AF18:AF21"/>
    <mergeCell ref="W18:W21"/>
    <mergeCell ref="X18:X21"/>
    <mergeCell ref="Y18:Y21"/>
    <mergeCell ref="Z18:Z21"/>
    <mergeCell ref="AA18:AA21"/>
    <mergeCell ref="R18:R21"/>
    <mergeCell ref="S18:S21"/>
    <mergeCell ref="T18:T21"/>
    <mergeCell ref="U18:U21"/>
    <mergeCell ref="V18:V21"/>
    <mergeCell ref="M18:M21"/>
    <mergeCell ref="N18:N21"/>
    <mergeCell ref="O18:O21"/>
    <mergeCell ref="P18:P21"/>
    <mergeCell ref="Q18:Q21"/>
    <mergeCell ref="H18:H21"/>
    <mergeCell ref="I18:I21"/>
    <mergeCell ref="J18:J21"/>
    <mergeCell ref="K18:K21"/>
    <mergeCell ref="L18:L21"/>
    <mergeCell ref="AH5:AH6"/>
    <mergeCell ref="AI5:AI6"/>
    <mergeCell ref="AJ5:AJ6"/>
    <mergeCell ref="C7:H7"/>
    <mergeCell ref="B9:B24"/>
    <mergeCell ref="C9:C24"/>
    <mergeCell ref="W5:X5"/>
    <mergeCell ref="Y5:Z5"/>
    <mergeCell ref="AA5:AB5"/>
    <mergeCell ref="AC5:AD5"/>
    <mergeCell ref="AE5:AF5"/>
    <mergeCell ref="AG5:AG6"/>
    <mergeCell ref="M5:M6"/>
    <mergeCell ref="N5:N6"/>
    <mergeCell ref="O5:P5"/>
    <mergeCell ref="Q5:R5"/>
    <mergeCell ref="S5:T5"/>
    <mergeCell ref="U5:V5"/>
    <mergeCell ref="B5:B6"/>
    <mergeCell ref="C5:H6"/>
    <mergeCell ref="I5:I6"/>
    <mergeCell ref="J5:J6"/>
    <mergeCell ref="K5:K6"/>
    <mergeCell ref="L5:L6"/>
    <mergeCell ref="B4:D4"/>
    <mergeCell ref="F4:N4"/>
    <mergeCell ref="O4:AF4"/>
    <mergeCell ref="AG4:AJ4"/>
    <mergeCell ref="B1:AJ1"/>
    <mergeCell ref="B2:AJ2"/>
    <mergeCell ref="B3:H3"/>
    <mergeCell ref="I3:T3"/>
    <mergeCell ref="U3:AJ3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1:AK26"/>
  <sheetViews>
    <sheetView zoomScale="75" zoomScaleNormal="75" zoomScalePageLayoutView="0" workbookViewId="0" topLeftCell="A10">
      <selection activeCell="A10" sqref="A1:IV16384"/>
    </sheetView>
  </sheetViews>
  <sheetFormatPr defaultColWidth="11.421875" defaultRowHeight="15"/>
  <cols>
    <col min="1" max="1" width="0.9921875" style="1" customWidth="1"/>
    <col min="2" max="2" width="16.57421875" style="1" customWidth="1"/>
    <col min="3" max="3" width="13.00390625" style="1" customWidth="1"/>
    <col min="4" max="4" width="18.57421875" style="1" customWidth="1"/>
    <col min="5" max="5" width="14.28125" style="1" customWidth="1"/>
    <col min="6" max="7" width="11.421875" style="1" customWidth="1"/>
    <col min="8" max="8" width="31.28125" style="1" customWidth="1"/>
    <col min="9" max="9" width="16.28125" style="1" customWidth="1"/>
    <col min="10" max="10" width="21.7109375" style="1" customWidth="1"/>
    <col min="11" max="14" width="11.421875" style="1" customWidth="1"/>
    <col min="15" max="36" width="5.00390625" style="1" customWidth="1"/>
    <col min="37" max="16384" width="11.421875" style="1" customWidth="1"/>
  </cols>
  <sheetData>
    <row r="1" spans="2:36" ht="15">
      <c r="B1" s="394" t="s">
        <v>66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6"/>
    </row>
    <row r="2" spans="2:36" ht="15.75" thickBot="1">
      <c r="B2" s="397" t="s">
        <v>67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9"/>
    </row>
    <row r="3" spans="2:36" ht="33.75" customHeight="1">
      <c r="B3" s="400" t="s">
        <v>35</v>
      </c>
      <c r="C3" s="401"/>
      <c r="D3" s="401"/>
      <c r="E3" s="401"/>
      <c r="F3" s="401"/>
      <c r="G3" s="401"/>
      <c r="H3" s="402"/>
      <c r="I3" s="403" t="s">
        <v>234</v>
      </c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5"/>
      <c r="U3" s="403" t="s">
        <v>333</v>
      </c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7"/>
    </row>
    <row r="4" spans="2:37" ht="39" customHeight="1" thickBot="1">
      <c r="B4" s="383" t="s">
        <v>301</v>
      </c>
      <c r="C4" s="384"/>
      <c r="D4" s="385"/>
      <c r="E4" s="69"/>
      <c r="F4" s="386" t="s">
        <v>336</v>
      </c>
      <c r="G4" s="386"/>
      <c r="H4" s="386"/>
      <c r="I4" s="386"/>
      <c r="J4" s="386"/>
      <c r="K4" s="386"/>
      <c r="L4" s="386"/>
      <c r="M4" s="386"/>
      <c r="N4" s="387"/>
      <c r="O4" s="388" t="s">
        <v>0</v>
      </c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90"/>
      <c r="AG4" s="391" t="s">
        <v>1</v>
      </c>
      <c r="AH4" s="392"/>
      <c r="AI4" s="392"/>
      <c r="AJ4" s="393"/>
      <c r="AK4" s="1" t="s">
        <v>34</v>
      </c>
    </row>
    <row r="5" spans="2:36" ht="16.5" customHeight="1">
      <c r="B5" s="408" t="s">
        <v>36</v>
      </c>
      <c r="C5" s="410" t="s">
        <v>2</v>
      </c>
      <c r="D5" s="411"/>
      <c r="E5" s="411"/>
      <c r="F5" s="411"/>
      <c r="G5" s="411"/>
      <c r="H5" s="411"/>
      <c r="I5" s="414" t="s">
        <v>3</v>
      </c>
      <c r="J5" s="416" t="s">
        <v>16</v>
      </c>
      <c r="K5" s="416" t="s">
        <v>4</v>
      </c>
      <c r="L5" s="418" t="s">
        <v>110</v>
      </c>
      <c r="M5" s="424" t="s">
        <v>18</v>
      </c>
      <c r="N5" s="426" t="s">
        <v>19</v>
      </c>
      <c r="O5" s="428" t="s">
        <v>30</v>
      </c>
      <c r="P5" s="429"/>
      <c r="Q5" s="420" t="s">
        <v>31</v>
      </c>
      <c r="R5" s="429"/>
      <c r="S5" s="420" t="s">
        <v>32</v>
      </c>
      <c r="T5" s="429"/>
      <c r="U5" s="420" t="s">
        <v>7</v>
      </c>
      <c r="V5" s="429"/>
      <c r="W5" s="420" t="s">
        <v>6</v>
      </c>
      <c r="X5" s="429"/>
      <c r="Y5" s="420" t="s">
        <v>33</v>
      </c>
      <c r="Z5" s="429"/>
      <c r="AA5" s="420" t="s">
        <v>5</v>
      </c>
      <c r="AB5" s="429"/>
      <c r="AC5" s="420" t="s">
        <v>8</v>
      </c>
      <c r="AD5" s="429"/>
      <c r="AE5" s="420" t="s">
        <v>9</v>
      </c>
      <c r="AF5" s="421"/>
      <c r="AG5" s="422" t="s">
        <v>10</v>
      </c>
      <c r="AH5" s="430" t="s">
        <v>11</v>
      </c>
      <c r="AI5" s="432" t="s">
        <v>12</v>
      </c>
      <c r="AJ5" s="434" t="s">
        <v>20</v>
      </c>
    </row>
    <row r="6" spans="2:36" ht="76.5" customHeight="1" thickBot="1">
      <c r="B6" s="409"/>
      <c r="C6" s="412"/>
      <c r="D6" s="413"/>
      <c r="E6" s="413"/>
      <c r="F6" s="413"/>
      <c r="G6" s="413"/>
      <c r="H6" s="413"/>
      <c r="I6" s="415"/>
      <c r="J6" s="417" t="s">
        <v>16</v>
      </c>
      <c r="K6" s="417"/>
      <c r="L6" s="419"/>
      <c r="M6" s="425"/>
      <c r="N6" s="427"/>
      <c r="O6" s="5" t="s">
        <v>21</v>
      </c>
      <c r="P6" s="27" t="s">
        <v>22</v>
      </c>
      <c r="Q6" s="6" t="s">
        <v>21</v>
      </c>
      <c r="R6" s="27" t="s">
        <v>22</v>
      </c>
      <c r="S6" s="6" t="s">
        <v>21</v>
      </c>
      <c r="T6" s="27" t="s">
        <v>22</v>
      </c>
      <c r="U6" s="6" t="s">
        <v>21</v>
      </c>
      <c r="V6" s="27" t="s">
        <v>22</v>
      </c>
      <c r="W6" s="6" t="s">
        <v>21</v>
      </c>
      <c r="X6" s="27" t="s">
        <v>22</v>
      </c>
      <c r="Y6" s="6" t="s">
        <v>21</v>
      </c>
      <c r="Z6" s="27" t="s">
        <v>22</v>
      </c>
      <c r="AA6" s="6" t="s">
        <v>21</v>
      </c>
      <c r="AB6" s="27" t="s">
        <v>23</v>
      </c>
      <c r="AC6" s="6" t="s">
        <v>21</v>
      </c>
      <c r="AD6" s="27" t="s">
        <v>23</v>
      </c>
      <c r="AE6" s="6" t="s">
        <v>21</v>
      </c>
      <c r="AF6" s="28" t="s">
        <v>23</v>
      </c>
      <c r="AG6" s="423"/>
      <c r="AH6" s="431"/>
      <c r="AI6" s="433"/>
      <c r="AJ6" s="435"/>
    </row>
    <row r="7" spans="2:36" ht="78" customHeight="1" thickBot="1">
      <c r="B7" s="106" t="s">
        <v>149</v>
      </c>
      <c r="C7" s="436" t="s">
        <v>328</v>
      </c>
      <c r="D7" s="437"/>
      <c r="E7" s="437"/>
      <c r="F7" s="437"/>
      <c r="G7" s="437"/>
      <c r="H7" s="437"/>
      <c r="I7" s="29" t="s">
        <v>260</v>
      </c>
      <c r="J7" s="7" t="s">
        <v>329</v>
      </c>
      <c r="K7" s="116" t="s">
        <v>262</v>
      </c>
      <c r="L7" s="117" t="s">
        <v>240</v>
      </c>
      <c r="M7" s="117">
        <v>1</v>
      </c>
      <c r="N7" s="117">
        <v>1</v>
      </c>
      <c r="O7" s="10">
        <f>+O8</f>
        <v>0</v>
      </c>
      <c r="P7" s="10">
        <f aca="true" t="shared" si="0" ref="P7:AF7">+P8</f>
        <v>0</v>
      </c>
      <c r="Q7" s="10">
        <f t="shared" si="0"/>
        <v>0</v>
      </c>
      <c r="R7" s="10">
        <f t="shared" si="0"/>
        <v>0</v>
      </c>
      <c r="S7" s="10">
        <f t="shared" si="0"/>
        <v>21396000</v>
      </c>
      <c r="T7" s="10">
        <f t="shared" si="0"/>
        <v>21396000</v>
      </c>
      <c r="U7" s="10">
        <f t="shared" si="0"/>
        <v>0</v>
      </c>
      <c r="V7" s="10">
        <f t="shared" si="0"/>
        <v>0</v>
      </c>
      <c r="W7" s="10">
        <f t="shared" si="0"/>
        <v>0</v>
      </c>
      <c r="X7" s="10">
        <f t="shared" si="0"/>
        <v>0</v>
      </c>
      <c r="Y7" s="10">
        <f t="shared" si="0"/>
        <v>0</v>
      </c>
      <c r="Z7" s="10">
        <f t="shared" si="0"/>
        <v>0</v>
      </c>
      <c r="AA7" s="10">
        <f t="shared" si="0"/>
        <v>0</v>
      </c>
      <c r="AB7" s="10">
        <f t="shared" si="0"/>
        <v>0</v>
      </c>
      <c r="AC7" s="10">
        <f t="shared" si="0"/>
        <v>0</v>
      </c>
      <c r="AD7" s="10">
        <f t="shared" si="0"/>
        <v>0</v>
      </c>
      <c r="AE7" s="10">
        <f t="shared" si="0"/>
        <v>21396000</v>
      </c>
      <c r="AF7" s="11">
        <f t="shared" si="0"/>
        <v>21396000</v>
      </c>
      <c r="AG7" s="12"/>
      <c r="AH7" s="13"/>
      <c r="AI7" s="13"/>
      <c r="AJ7" s="14"/>
    </row>
    <row r="8" spans="2:36" ht="96.75" customHeight="1">
      <c r="B8" s="15" t="s">
        <v>13</v>
      </c>
      <c r="C8" s="16" t="s">
        <v>28</v>
      </c>
      <c r="D8" s="16" t="s">
        <v>14</v>
      </c>
      <c r="E8" s="16" t="s">
        <v>24</v>
      </c>
      <c r="F8" s="16" t="s">
        <v>25</v>
      </c>
      <c r="G8" s="16" t="s">
        <v>26</v>
      </c>
      <c r="H8" s="31" t="s">
        <v>214</v>
      </c>
      <c r="I8" s="40" t="s">
        <v>29</v>
      </c>
      <c r="J8" s="21" t="s">
        <v>16</v>
      </c>
      <c r="K8" s="21" t="s">
        <v>4</v>
      </c>
      <c r="L8" s="21" t="s">
        <v>110</v>
      </c>
      <c r="M8" s="21" t="s">
        <v>18</v>
      </c>
      <c r="N8" s="32" t="s">
        <v>19</v>
      </c>
      <c r="O8" s="41">
        <f>SUM(O9:O30)</f>
        <v>0</v>
      </c>
      <c r="P8" s="96">
        <f aca="true" t="shared" si="1" ref="P8:AD8">SUM(P9:P30)</f>
        <v>0</v>
      </c>
      <c r="Q8" s="41">
        <f t="shared" si="1"/>
        <v>0</v>
      </c>
      <c r="R8" s="96">
        <f t="shared" si="1"/>
        <v>0</v>
      </c>
      <c r="S8" s="41">
        <f t="shared" si="1"/>
        <v>21396000</v>
      </c>
      <c r="T8" s="96">
        <f t="shared" si="1"/>
        <v>21396000</v>
      </c>
      <c r="U8" s="41">
        <f t="shared" si="1"/>
        <v>0</v>
      </c>
      <c r="V8" s="96">
        <f t="shared" si="1"/>
        <v>0</v>
      </c>
      <c r="W8" s="41">
        <f t="shared" si="1"/>
        <v>0</v>
      </c>
      <c r="X8" s="96">
        <f t="shared" si="1"/>
        <v>0</v>
      </c>
      <c r="Y8" s="41">
        <f t="shared" si="1"/>
        <v>0</v>
      </c>
      <c r="Z8" s="96">
        <f t="shared" si="1"/>
        <v>0</v>
      </c>
      <c r="AA8" s="41">
        <f t="shared" si="1"/>
        <v>0</v>
      </c>
      <c r="AB8" s="96">
        <f t="shared" si="1"/>
        <v>0</v>
      </c>
      <c r="AC8" s="41">
        <f t="shared" si="1"/>
        <v>0</v>
      </c>
      <c r="AD8" s="96">
        <f t="shared" si="1"/>
        <v>0</v>
      </c>
      <c r="AE8" s="41">
        <f>+O8+Q8+S8+U8+W8+Y8+AA8+AC8</f>
        <v>21396000</v>
      </c>
      <c r="AF8" s="96">
        <f>+P8+R8+T8+V8+X8+Z8+AB8+AD8</f>
        <v>21396000</v>
      </c>
      <c r="AG8" s="17"/>
      <c r="AH8" s="18"/>
      <c r="AI8" s="18"/>
      <c r="AJ8" s="19"/>
    </row>
    <row r="9" spans="2:36" ht="105" customHeight="1">
      <c r="B9" s="438" t="s">
        <v>302</v>
      </c>
      <c r="C9" s="438" t="s">
        <v>303</v>
      </c>
      <c r="D9" s="98" t="s">
        <v>497</v>
      </c>
      <c r="E9" s="122">
        <v>0.58</v>
      </c>
      <c r="F9" s="122">
        <v>0.29</v>
      </c>
      <c r="G9" s="122">
        <v>0.29</v>
      </c>
      <c r="H9" s="98" t="s">
        <v>304</v>
      </c>
      <c r="I9" s="98" t="s">
        <v>321</v>
      </c>
      <c r="J9" s="43">
        <v>0</v>
      </c>
      <c r="K9" s="118">
        <v>1</v>
      </c>
      <c r="L9" s="118">
        <v>1</v>
      </c>
      <c r="M9" s="81">
        <v>0</v>
      </c>
      <c r="N9" s="119">
        <v>1</v>
      </c>
      <c r="O9" s="35">
        <v>0</v>
      </c>
      <c r="P9" s="35">
        <v>0</v>
      </c>
      <c r="Q9" s="35">
        <v>0</v>
      </c>
      <c r="R9" s="35">
        <v>0</v>
      </c>
      <c r="S9" s="35">
        <v>257783.1325301205</v>
      </c>
      <c r="T9" s="35">
        <v>257783.1325301205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f aca="true" t="shared" si="2" ref="AE9:AF11">+O9+Q9+S9+U9+W9+Y9+AA9+AC9</f>
        <v>257783.1325301205</v>
      </c>
      <c r="AF9" s="35">
        <f t="shared" si="2"/>
        <v>257783.1325301205</v>
      </c>
      <c r="AG9" s="78"/>
      <c r="AH9" s="68"/>
      <c r="AI9" s="68"/>
      <c r="AJ9" s="77"/>
    </row>
    <row r="10" spans="2:36" ht="93.75" customHeight="1">
      <c r="B10" s="438"/>
      <c r="C10" s="438"/>
      <c r="D10" s="98" t="s">
        <v>500</v>
      </c>
      <c r="E10" s="122" t="s">
        <v>501</v>
      </c>
      <c r="F10" s="45">
        <v>0</v>
      </c>
      <c r="G10" s="20">
        <v>1</v>
      </c>
      <c r="H10" s="98" t="s">
        <v>305</v>
      </c>
      <c r="I10" s="98" t="s">
        <v>289</v>
      </c>
      <c r="J10" s="43">
        <v>0</v>
      </c>
      <c r="K10" s="43">
        <v>1</v>
      </c>
      <c r="L10" s="43">
        <v>1</v>
      </c>
      <c r="M10" s="81">
        <v>0</v>
      </c>
      <c r="N10" s="81">
        <v>1</v>
      </c>
      <c r="O10" s="35">
        <v>0</v>
      </c>
      <c r="P10" s="35">
        <v>0</v>
      </c>
      <c r="Q10" s="35">
        <v>0</v>
      </c>
      <c r="R10" s="35">
        <v>0</v>
      </c>
      <c r="S10" s="35">
        <v>1546698.7951807228</v>
      </c>
      <c r="T10" s="35">
        <v>1546698.7951807228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f t="shared" si="2"/>
        <v>1546698.7951807228</v>
      </c>
      <c r="AF10" s="35">
        <f t="shared" si="2"/>
        <v>1546698.7951807228</v>
      </c>
      <c r="AG10" s="78"/>
      <c r="AH10" s="68"/>
      <c r="AI10" s="68"/>
      <c r="AJ10" s="77"/>
    </row>
    <row r="11" spans="2:36" ht="121.5" customHeight="1">
      <c r="B11" s="438"/>
      <c r="C11" s="438"/>
      <c r="D11" s="98" t="s">
        <v>502</v>
      </c>
      <c r="E11" s="122" t="s">
        <v>503</v>
      </c>
      <c r="F11" s="45">
        <v>0</v>
      </c>
      <c r="G11" s="20">
        <v>1</v>
      </c>
      <c r="H11" s="98" t="s">
        <v>306</v>
      </c>
      <c r="I11" s="98" t="s">
        <v>289</v>
      </c>
      <c r="J11" s="43">
        <v>0</v>
      </c>
      <c r="K11" s="43">
        <v>4</v>
      </c>
      <c r="L11" s="43">
        <v>1</v>
      </c>
      <c r="M11" s="81">
        <v>0</v>
      </c>
      <c r="N11" s="81">
        <v>1</v>
      </c>
      <c r="O11" s="35">
        <v>0</v>
      </c>
      <c r="P11" s="35">
        <v>0</v>
      </c>
      <c r="Q11" s="35">
        <v>0</v>
      </c>
      <c r="R11" s="35">
        <v>0</v>
      </c>
      <c r="S11" s="35">
        <v>1546698.7951807228</v>
      </c>
      <c r="T11" s="35">
        <v>1546698.7951807228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f t="shared" si="2"/>
        <v>1546698.7951807228</v>
      </c>
      <c r="AF11" s="35">
        <f t="shared" si="2"/>
        <v>1546698.7951807228</v>
      </c>
      <c r="AG11" s="78"/>
      <c r="AH11" s="68"/>
      <c r="AI11" s="68"/>
      <c r="AJ11" s="77"/>
    </row>
    <row r="12" spans="2:36" ht="104.25" customHeight="1">
      <c r="B12" s="438"/>
      <c r="C12" s="438"/>
      <c r="D12" s="98" t="s">
        <v>465</v>
      </c>
      <c r="E12" s="45">
        <v>0</v>
      </c>
      <c r="F12" s="45">
        <v>0</v>
      </c>
      <c r="G12" s="20">
        <v>0</v>
      </c>
      <c r="H12" s="98" t="s">
        <v>307</v>
      </c>
      <c r="I12" s="98" t="s">
        <v>322</v>
      </c>
      <c r="J12" s="43">
        <v>0</v>
      </c>
      <c r="K12" s="43">
        <v>4</v>
      </c>
      <c r="L12" s="43">
        <v>0</v>
      </c>
      <c r="M12" s="81">
        <v>0</v>
      </c>
      <c r="N12" s="81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f aca="true" t="shared" si="3" ref="AE12:AE26">+O12+Q12+S12+U12+W12+Y12+AA12+AC12</f>
        <v>0</v>
      </c>
      <c r="AF12" s="35">
        <f aca="true" t="shared" si="4" ref="AF12:AF26">+P12+R12+T12+V12+X12+Z12+AB12+AD12</f>
        <v>0</v>
      </c>
      <c r="AG12" s="78"/>
      <c r="AH12" s="68"/>
      <c r="AI12" s="68"/>
      <c r="AJ12" s="77"/>
    </row>
    <row r="13" spans="2:36" ht="120" customHeight="1">
      <c r="B13" s="438"/>
      <c r="C13" s="438"/>
      <c r="D13" s="98" t="s">
        <v>480</v>
      </c>
      <c r="E13" s="98" t="s">
        <v>494</v>
      </c>
      <c r="F13" s="98">
        <v>2</v>
      </c>
      <c r="G13" s="98">
        <v>0</v>
      </c>
      <c r="H13" s="98" t="s">
        <v>308</v>
      </c>
      <c r="I13" s="98" t="s">
        <v>291</v>
      </c>
      <c r="J13" s="43">
        <v>0</v>
      </c>
      <c r="K13" s="43">
        <v>8</v>
      </c>
      <c r="L13" s="43">
        <v>2</v>
      </c>
      <c r="M13" s="81">
        <v>1</v>
      </c>
      <c r="N13" s="81">
        <v>1</v>
      </c>
      <c r="O13" s="35">
        <v>0</v>
      </c>
      <c r="P13" s="35">
        <v>0</v>
      </c>
      <c r="Q13" s="35">
        <v>0</v>
      </c>
      <c r="R13" s="35">
        <v>0</v>
      </c>
      <c r="S13" s="35">
        <v>1804481.9277108435</v>
      </c>
      <c r="T13" s="35">
        <v>1804481.9277108435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f t="shared" si="3"/>
        <v>1804481.9277108435</v>
      </c>
      <c r="AF13" s="35">
        <f t="shared" si="4"/>
        <v>1804481.9277108435</v>
      </c>
      <c r="AG13" s="114"/>
      <c r="AH13" s="114"/>
      <c r="AI13" s="114"/>
      <c r="AJ13" s="114"/>
    </row>
    <row r="14" spans="2:36" ht="64.5" customHeight="1">
      <c r="B14" s="438"/>
      <c r="C14" s="438"/>
      <c r="D14" s="98" t="s">
        <v>465</v>
      </c>
      <c r="E14" s="98">
        <v>0</v>
      </c>
      <c r="F14" s="98">
        <v>0</v>
      </c>
      <c r="G14" s="98">
        <v>0</v>
      </c>
      <c r="H14" s="98" t="s">
        <v>309</v>
      </c>
      <c r="I14" s="98" t="s">
        <v>323</v>
      </c>
      <c r="J14" s="43">
        <v>0</v>
      </c>
      <c r="K14" s="43">
        <v>4</v>
      </c>
      <c r="L14" s="43">
        <v>0</v>
      </c>
      <c r="M14" s="81">
        <v>0</v>
      </c>
      <c r="N14" s="81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f t="shared" si="3"/>
        <v>0</v>
      </c>
      <c r="AF14" s="35">
        <f t="shared" si="4"/>
        <v>0</v>
      </c>
      <c r="AG14" s="114"/>
      <c r="AH14" s="114"/>
      <c r="AI14" s="114"/>
      <c r="AJ14" s="114"/>
    </row>
    <row r="15" spans="2:36" ht="114" customHeight="1">
      <c r="B15" s="438"/>
      <c r="C15" s="438"/>
      <c r="D15" s="98" t="s">
        <v>518</v>
      </c>
      <c r="E15" s="127"/>
      <c r="F15" s="127"/>
      <c r="G15" s="125"/>
      <c r="H15" s="98" t="s">
        <v>310</v>
      </c>
      <c r="I15" s="98" t="s">
        <v>324</v>
      </c>
      <c r="J15" s="43">
        <v>0</v>
      </c>
      <c r="K15" s="43">
        <v>0.5</v>
      </c>
      <c r="L15" s="43">
        <v>0.15</v>
      </c>
      <c r="M15" s="81">
        <v>0</v>
      </c>
      <c r="N15" s="81">
        <v>0.15</v>
      </c>
      <c r="O15" s="35">
        <v>0</v>
      </c>
      <c r="P15" s="35">
        <v>0</v>
      </c>
      <c r="Q15" s="35">
        <v>0</v>
      </c>
      <c r="R15" s="35">
        <v>0</v>
      </c>
      <c r="S15" s="35">
        <v>257783.1325301205</v>
      </c>
      <c r="T15" s="35">
        <v>257783.1325301205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f t="shared" si="3"/>
        <v>257783.1325301205</v>
      </c>
      <c r="AF15" s="35">
        <f t="shared" si="4"/>
        <v>257783.1325301205</v>
      </c>
      <c r="AG15" s="114"/>
      <c r="AH15" s="114"/>
      <c r="AI15" s="114"/>
      <c r="AJ15" s="114"/>
    </row>
    <row r="16" spans="2:36" ht="112.5" customHeight="1">
      <c r="B16" s="438"/>
      <c r="C16" s="438"/>
      <c r="D16" s="98" t="s">
        <v>519</v>
      </c>
      <c r="E16" s="127"/>
      <c r="F16" s="127"/>
      <c r="G16" s="127"/>
      <c r="H16" s="98" t="s">
        <v>311</v>
      </c>
      <c r="I16" s="98" t="s">
        <v>324</v>
      </c>
      <c r="J16" s="43">
        <v>0</v>
      </c>
      <c r="K16" s="43">
        <v>0.5</v>
      </c>
      <c r="L16" s="43">
        <v>0.15</v>
      </c>
      <c r="M16" s="81">
        <v>0</v>
      </c>
      <c r="N16" s="81">
        <v>0.15</v>
      </c>
      <c r="O16" s="35">
        <v>0</v>
      </c>
      <c r="P16" s="35">
        <v>0</v>
      </c>
      <c r="Q16" s="35">
        <v>0</v>
      </c>
      <c r="R16" s="35">
        <v>0</v>
      </c>
      <c r="S16" s="35">
        <v>257783.1325301205</v>
      </c>
      <c r="T16" s="35">
        <v>257783.1325301205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f t="shared" si="3"/>
        <v>257783.1325301205</v>
      </c>
      <c r="AF16" s="35">
        <f t="shared" si="4"/>
        <v>257783.1325301205</v>
      </c>
      <c r="AG16" s="114"/>
      <c r="AH16" s="114"/>
      <c r="AI16" s="114"/>
      <c r="AJ16" s="114"/>
    </row>
    <row r="17" spans="2:36" ht="84" customHeight="1">
      <c r="B17" s="438"/>
      <c r="C17" s="438"/>
      <c r="D17" s="98" t="s">
        <v>520</v>
      </c>
      <c r="E17" s="122" t="s">
        <v>521</v>
      </c>
      <c r="F17" s="43">
        <v>0</v>
      </c>
      <c r="G17" s="43">
        <v>1</v>
      </c>
      <c r="H17" s="98" t="s">
        <v>312</v>
      </c>
      <c r="I17" s="98" t="s">
        <v>297</v>
      </c>
      <c r="J17" s="43">
        <v>0</v>
      </c>
      <c r="K17" s="43">
        <v>4</v>
      </c>
      <c r="L17" s="43">
        <v>1</v>
      </c>
      <c r="M17" s="81">
        <v>0</v>
      </c>
      <c r="N17" s="81">
        <v>1</v>
      </c>
      <c r="O17" s="35">
        <v>0</v>
      </c>
      <c r="P17" s="35">
        <v>0</v>
      </c>
      <c r="Q17" s="35">
        <v>0</v>
      </c>
      <c r="R17" s="35">
        <v>0</v>
      </c>
      <c r="S17" s="35">
        <v>1288915.6626506024</v>
      </c>
      <c r="T17" s="35">
        <v>1288915.6626506024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f t="shared" si="3"/>
        <v>1288915.6626506024</v>
      </c>
      <c r="AF17" s="35">
        <f t="shared" si="4"/>
        <v>1288915.6626506024</v>
      </c>
      <c r="AG17" s="114"/>
      <c r="AH17" s="114"/>
      <c r="AI17" s="114"/>
      <c r="AJ17" s="114"/>
    </row>
    <row r="18" spans="2:36" ht="76.5" customHeight="1">
      <c r="B18" s="438"/>
      <c r="C18" s="438"/>
      <c r="D18" s="98" t="s">
        <v>520</v>
      </c>
      <c r="E18" s="122" t="s">
        <v>521</v>
      </c>
      <c r="F18" s="43">
        <v>0</v>
      </c>
      <c r="G18" s="43">
        <v>1</v>
      </c>
      <c r="H18" s="98" t="s">
        <v>313</v>
      </c>
      <c r="I18" s="98" t="s">
        <v>297</v>
      </c>
      <c r="J18" s="43">
        <v>0</v>
      </c>
      <c r="K18" s="43">
        <v>4</v>
      </c>
      <c r="L18" s="43">
        <v>1</v>
      </c>
      <c r="M18" s="81">
        <v>0</v>
      </c>
      <c r="N18" s="81">
        <v>1</v>
      </c>
      <c r="O18" s="35">
        <v>0</v>
      </c>
      <c r="P18" s="35">
        <v>0</v>
      </c>
      <c r="Q18" s="35">
        <v>0</v>
      </c>
      <c r="R18" s="35">
        <v>0</v>
      </c>
      <c r="S18" s="35">
        <v>1288915.6626506024</v>
      </c>
      <c r="T18" s="35">
        <v>1288915.6626506024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f t="shared" si="3"/>
        <v>1288915.6626506024</v>
      </c>
      <c r="AF18" s="35">
        <f t="shared" si="4"/>
        <v>1288915.6626506024</v>
      </c>
      <c r="AG18" s="114"/>
      <c r="AH18" s="114"/>
      <c r="AI18" s="114"/>
      <c r="AJ18" s="114"/>
    </row>
    <row r="19" spans="2:36" ht="119.25" customHeight="1">
      <c r="B19" s="438"/>
      <c r="C19" s="438"/>
      <c r="D19" s="98" t="s">
        <v>465</v>
      </c>
      <c r="E19" s="43">
        <v>0</v>
      </c>
      <c r="F19" s="43">
        <v>0</v>
      </c>
      <c r="G19" s="43">
        <v>0</v>
      </c>
      <c r="H19" s="98" t="s">
        <v>314</v>
      </c>
      <c r="I19" s="98" t="s">
        <v>325</v>
      </c>
      <c r="J19" s="43">
        <v>0</v>
      </c>
      <c r="K19" s="43">
        <v>4</v>
      </c>
      <c r="L19" s="43">
        <v>0</v>
      </c>
      <c r="M19" s="81">
        <v>0</v>
      </c>
      <c r="N19" s="81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f t="shared" si="3"/>
        <v>0</v>
      </c>
      <c r="AF19" s="35">
        <f t="shared" si="4"/>
        <v>0</v>
      </c>
      <c r="AG19" s="114"/>
      <c r="AH19" s="114"/>
      <c r="AI19" s="114"/>
      <c r="AJ19" s="114"/>
    </row>
    <row r="20" spans="2:36" ht="114.75">
      <c r="B20" s="438"/>
      <c r="C20" s="438"/>
      <c r="D20" s="98" t="s">
        <v>522</v>
      </c>
      <c r="E20" s="43" t="s">
        <v>523</v>
      </c>
      <c r="F20" s="43">
        <v>1</v>
      </c>
      <c r="G20" s="43">
        <v>0</v>
      </c>
      <c r="H20" s="98" t="s">
        <v>315</v>
      </c>
      <c r="I20" s="98" t="s">
        <v>291</v>
      </c>
      <c r="J20" s="43">
        <v>0</v>
      </c>
      <c r="K20" s="43">
        <v>4</v>
      </c>
      <c r="L20" s="43">
        <v>1</v>
      </c>
      <c r="M20" s="81">
        <v>0</v>
      </c>
      <c r="N20" s="81">
        <v>1</v>
      </c>
      <c r="O20" s="35">
        <v>0</v>
      </c>
      <c r="P20" s="35">
        <v>0</v>
      </c>
      <c r="Q20" s="35">
        <v>0</v>
      </c>
      <c r="R20" s="35">
        <v>0</v>
      </c>
      <c r="S20" s="35">
        <v>8506843.373493977</v>
      </c>
      <c r="T20" s="35">
        <v>8506843.373493977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f t="shared" si="3"/>
        <v>8506843.373493977</v>
      </c>
      <c r="AF20" s="35">
        <f t="shared" si="4"/>
        <v>8506843.373493977</v>
      </c>
      <c r="AG20" s="114"/>
      <c r="AH20" s="114"/>
      <c r="AI20" s="114"/>
      <c r="AJ20" s="114"/>
    </row>
    <row r="21" spans="2:36" ht="38.25">
      <c r="B21" s="438"/>
      <c r="C21" s="438"/>
      <c r="D21" s="98" t="s">
        <v>465</v>
      </c>
      <c r="E21" s="43">
        <v>0</v>
      </c>
      <c r="F21" s="43">
        <v>0</v>
      </c>
      <c r="G21" s="43">
        <v>0</v>
      </c>
      <c r="H21" s="98" t="s">
        <v>283</v>
      </c>
      <c r="I21" s="98" t="s">
        <v>326</v>
      </c>
      <c r="J21" s="43">
        <v>0</v>
      </c>
      <c r="K21" s="43">
        <v>1</v>
      </c>
      <c r="L21" s="43">
        <v>0</v>
      </c>
      <c r="M21" s="81">
        <v>0</v>
      </c>
      <c r="N21" s="81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f t="shared" si="3"/>
        <v>0</v>
      </c>
      <c r="AF21" s="35">
        <f t="shared" si="4"/>
        <v>0</v>
      </c>
      <c r="AG21" s="114"/>
      <c r="AH21" s="114"/>
      <c r="AI21" s="114"/>
      <c r="AJ21" s="114"/>
    </row>
    <row r="22" spans="2:36" ht="38.25">
      <c r="B22" s="438"/>
      <c r="C22" s="438"/>
      <c r="D22" s="98" t="s">
        <v>465</v>
      </c>
      <c r="E22" s="43">
        <v>0</v>
      </c>
      <c r="F22" s="43">
        <v>0</v>
      </c>
      <c r="G22" s="43">
        <v>0</v>
      </c>
      <c r="H22" s="98" t="s">
        <v>316</v>
      </c>
      <c r="I22" s="98" t="s">
        <v>327</v>
      </c>
      <c r="J22" s="43">
        <v>0</v>
      </c>
      <c r="K22" s="43">
        <v>1</v>
      </c>
      <c r="L22" s="43">
        <v>0</v>
      </c>
      <c r="M22" s="81">
        <v>0</v>
      </c>
      <c r="N22" s="81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f t="shared" si="3"/>
        <v>0</v>
      </c>
      <c r="AF22" s="35">
        <f t="shared" si="4"/>
        <v>0</v>
      </c>
      <c r="AG22" s="114"/>
      <c r="AH22" s="114"/>
      <c r="AI22" s="114"/>
      <c r="AJ22" s="114"/>
    </row>
    <row r="23" spans="2:36" ht="66" customHeight="1">
      <c r="B23" s="438"/>
      <c r="C23" s="438"/>
      <c r="D23" s="98" t="s">
        <v>524</v>
      </c>
      <c r="E23" s="43" t="s">
        <v>509</v>
      </c>
      <c r="F23" s="43">
        <v>0</v>
      </c>
      <c r="G23" s="43">
        <v>1</v>
      </c>
      <c r="H23" s="98" t="s">
        <v>317</v>
      </c>
      <c r="I23" s="98" t="s">
        <v>295</v>
      </c>
      <c r="J23" s="43">
        <v>0</v>
      </c>
      <c r="K23" s="43">
        <v>4</v>
      </c>
      <c r="L23" s="43">
        <v>1</v>
      </c>
      <c r="M23" s="81">
        <v>0</v>
      </c>
      <c r="N23" s="81">
        <v>1</v>
      </c>
      <c r="O23" s="35">
        <v>0</v>
      </c>
      <c r="P23" s="35">
        <v>0</v>
      </c>
      <c r="Q23" s="35">
        <v>0</v>
      </c>
      <c r="R23" s="35">
        <v>0</v>
      </c>
      <c r="S23" s="35">
        <v>1546698.7951807228</v>
      </c>
      <c r="T23" s="35">
        <v>1546698.7951807228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f t="shared" si="3"/>
        <v>1546698.7951807228</v>
      </c>
      <c r="AF23" s="35">
        <f t="shared" si="4"/>
        <v>1546698.7951807228</v>
      </c>
      <c r="AG23" s="114"/>
      <c r="AH23" s="114"/>
      <c r="AI23" s="114"/>
      <c r="AJ23" s="114"/>
    </row>
    <row r="24" spans="2:36" ht="62.25" customHeight="1">
      <c r="B24" s="438"/>
      <c r="C24" s="438"/>
      <c r="D24" s="98" t="s">
        <v>465</v>
      </c>
      <c r="E24" s="43">
        <v>0</v>
      </c>
      <c r="F24" s="43">
        <v>0</v>
      </c>
      <c r="G24" s="43">
        <v>0</v>
      </c>
      <c r="H24" s="98" t="s">
        <v>318</v>
      </c>
      <c r="I24" s="98" t="s">
        <v>295</v>
      </c>
      <c r="J24" s="43">
        <v>0</v>
      </c>
      <c r="K24" s="43">
        <v>2</v>
      </c>
      <c r="L24" s="43">
        <v>0</v>
      </c>
      <c r="M24" s="81">
        <v>0</v>
      </c>
      <c r="N24" s="81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f t="shared" si="3"/>
        <v>0</v>
      </c>
      <c r="AF24" s="35">
        <f t="shared" si="4"/>
        <v>0</v>
      </c>
      <c r="AG24" s="114"/>
      <c r="AH24" s="114"/>
      <c r="AI24" s="114"/>
      <c r="AJ24" s="114"/>
    </row>
    <row r="25" spans="2:36" ht="90" customHeight="1">
      <c r="B25" s="438"/>
      <c r="C25" s="438"/>
      <c r="D25" s="98" t="s">
        <v>525</v>
      </c>
      <c r="E25" s="43" t="s">
        <v>509</v>
      </c>
      <c r="F25" s="43">
        <v>0</v>
      </c>
      <c r="G25" s="43">
        <v>1</v>
      </c>
      <c r="H25" s="98" t="s">
        <v>319</v>
      </c>
      <c r="I25" s="98" t="s">
        <v>295</v>
      </c>
      <c r="J25" s="43">
        <v>0</v>
      </c>
      <c r="K25" s="43">
        <v>4</v>
      </c>
      <c r="L25" s="43">
        <v>1</v>
      </c>
      <c r="M25" s="81">
        <v>0</v>
      </c>
      <c r="N25" s="81">
        <v>1</v>
      </c>
      <c r="O25" s="35">
        <v>0</v>
      </c>
      <c r="P25" s="35">
        <v>0</v>
      </c>
      <c r="Q25" s="35">
        <v>0</v>
      </c>
      <c r="R25" s="35">
        <v>0</v>
      </c>
      <c r="S25" s="35">
        <v>1546698.7951807228</v>
      </c>
      <c r="T25" s="35">
        <v>1546698.7951807228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f t="shared" si="3"/>
        <v>1546698.7951807228</v>
      </c>
      <c r="AF25" s="35">
        <f t="shared" si="4"/>
        <v>1546698.7951807228</v>
      </c>
      <c r="AG25" s="114"/>
      <c r="AH25" s="114"/>
      <c r="AI25" s="114"/>
      <c r="AJ25" s="114"/>
    </row>
    <row r="26" spans="2:36" ht="80.25" customHeight="1">
      <c r="B26" s="438"/>
      <c r="C26" s="438"/>
      <c r="D26" s="98" t="s">
        <v>526</v>
      </c>
      <c r="E26" s="43" t="s">
        <v>509</v>
      </c>
      <c r="F26" s="43">
        <v>0</v>
      </c>
      <c r="G26" s="43">
        <v>1</v>
      </c>
      <c r="H26" s="98" t="s">
        <v>320</v>
      </c>
      <c r="I26" s="98" t="s">
        <v>295</v>
      </c>
      <c r="J26" s="43">
        <v>0</v>
      </c>
      <c r="K26" s="43">
        <v>4</v>
      </c>
      <c r="L26" s="43">
        <v>1</v>
      </c>
      <c r="M26" s="81">
        <v>0</v>
      </c>
      <c r="N26" s="81">
        <v>1</v>
      </c>
      <c r="O26" s="35">
        <v>0</v>
      </c>
      <c r="P26" s="35">
        <v>0</v>
      </c>
      <c r="Q26" s="35">
        <v>0</v>
      </c>
      <c r="R26" s="35">
        <v>0</v>
      </c>
      <c r="S26" s="35">
        <v>1546698.7951807228</v>
      </c>
      <c r="T26" s="35">
        <v>1546698.7951807228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f t="shared" si="3"/>
        <v>1546698.7951807228</v>
      </c>
      <c r="AF26" s="35">
        <f t="shared" si="4"/>
        <v>1546698.7951807228</v>
      </c>
      <c r="AG26" s="114"/>
      <c r="AH26" s="114"/>
      <c r="AI26" s="114"/>
      <c r="AJ26" s="114"/>
    </row>
  </sheetData>
  <sheetProtection password="C7FF" sheet="1"/>
  <mergeCells count="33">
    <mergeCell ref="AH5:AH6"/>
    <mergeCell ref="AI5:AI6"/>
    <mergeCell ref="AJ5:AJ6"/>
    <mergeCell ref="C7:H7"/>
    <mergeCell ref="B9:B26"/>
    <mergeCell ref="C9:C26"/>
    <mergeCell ref="W5:X5"/>
    <mergeCell ref="Y5:Z5"/>
    <mergeCell ref="AA5:AB5"/>
    <mergeCell ref="AC5:AD5"/>
    <mergeCell ref="AE5:AF5"/>
    <mergeCell ref="AG5:AG6"/>
    <mergeCell ref="M5:M6"/>
    <mergeCell ref="N5:N6"/>
    <mergeCell ref="O5:P5"/>
    <mergeCell ref="Q5:R5"/>
    <mergeCell ref="S5:T5"/>
    <mergeCell ref="U5:V5"/>
    <mergeCell ref="B5:B6"/>
    <mergeCell ref="C5:H6"/>
    <mergeCell ref="I5:I6"/>
    <mergeCell ref="J5:J6"/>
    <mergeCell ref="K5:K6"/>
    <mergeCell ref="L5:L6"/>
    <mergeCell ref="B4:D4"/>
    <mergeCell ref="F4:N4"/>
    <mergeCell ref="O4:AF4"/>
    <mergeCell ref="AG4:AJ4"/>
    <mergeCell ref="B1:AJ1"/>
    <mergeCell ref="B2:AJ2"/>
    <mergeCell ref="B3:H3"/>
    <mergeCell ref="I3:T3"/>
    <mergeCell ref="U3:AJ3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1:AK34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5"/>
  <cols>
    <col min="1" max="1" width="0.9921875" style="1" customWidth="1"/>
    <col min="2" max="2" width="16.57421875" style="1" customWidth="1"/>
    <col min="3" max="3" width="13.00390625" style="1" customWidth="1"/>
    <col min="4" max="4" width="22.00390625" style="1" customWidth="1"/>
    <col min="5" max="5" width="17.57421875" style="1" customWidth="1"/>
    <col min="6" max="7" width="11.421875" style="1" customWidth="1"/>
    <col min="8" max="8" width="31.28125" style="1" customWidth="1"/>
    <col min="9" max="9" width="16.28125" style="1" customWidth="1"/>
    <col min="10" max="10" width="21.7109375" style="1" customWidth="1"/>
    <col min="11" max="14" width="11.421875" style="1" customWidth="1"/>
    <col min="15" max="36" width="4.421875" style="1" customWidth="1"/>
    <col min="37" max="16384" width="11.421875" style="1" customWidth="1"/>
  </cols>
  <sheetData>
    <row r="1" spans="2:36" ht="15">
      <c r="B1" s="394" t="s">
        <v>66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6"/>
    </row>
    <row r="2" spans="2:36" ht="15.75" thickBot="1">
      <c r="B2" s="397" t="s">
        <v>67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9"/>
    </row>
    <row r="3" spans="2:36" ht="45.75" customHeight="1">
      <c r="B3" s="400" t="s">
        <v>35</v>
      </c>
      <c r="C3" s="401"/>
      <c r="D3" s="401"/>
      <c r="E3" s="401"/>
      <c r="F3" s="401"/>
      <c r="G3" s="401"/>
      <c r="H3" s="402"/>
      <c r="I3" s="403" t="s">
        <v>234</v>
      </c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5"/>
      <c r="U3" s="403" t="s">
        <v>333</v>
      </c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7"/>
    </row>
    <row r="4" spans="2:37" ht="39" customHeight="1" thickBot="1">
      <c r="B4" s="383" t="s">
        <v>258</v>
      </c>
      <c r="C4" s="384"/>
      <c r="D4" s="385"/>
      <c r="E4" s="69"/>
      <c r="F4" s="386" t="s">
        <v>335</v>
      </c>
      <c r="G4" s="386"/>
      <c r="H4" s="386"/>
      <c r="I4" s="386"/>
      <c r="J4" s="386"/>
      <c r="K4" s="386"/>
      <c r="L4" s="386"/>
      <c r="M4" s="386"/>
      <c r="N4" s="387"/>
      <c r="O4" s="388" t="s">
        <v>0</v>
      </c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90"/>
      <c r="AG4" s="391" t="s">
        <v>1</v>
      </c>
      <c r="AH4" s="392"/>
      <c r="AI4" s="392"/>
      <c r="AJ4" s="393"/>
      <c r="AK4" s="1" t="s">
        <v>34</v>
      </c>
    </row>
    <row r="5" spans="2:36" ht="16.5" customHeight="1">
      <c r="B5" s="408" t="s">
        <v>36</v>
      </c>
      <c r="C5" s="410" t="s">
        <v>2</v>
      </c>
      <c r="D5" s="411"/>
      <c r="E5" s="411"/>
      <c r="F5" s="411"/>
      <c r="G5" s="411"/>
      <c r="H5" s="411"/>
      <c r="I5" s="414" t="s">
        <v>3</v>
      </c>
      <c r="J5" s="416" t="s">
        <v>16</v>
      </c>
      <c r="K5" s="416" t="s">
        <v>4</v>
      </c>
      <c r="L5" s="418" t="s">
        <v>110</v>
      </c>
      <c r="M5" s="424" t="s">
        <v>18</v>
      </c>
      <c r="N5" s="426" t="s">
        <v>19</v>
      </c>
      <c r="O5" s="428" t="s">
        <v>30</v>
      </c>
      <c r="P5" s="429"/>
      <c r="Q5" s="420" t="s">
        <v>31</v>
      </c>
      <c r="R5" s="429"/>
      <c r="S5" s="420" t="s">
        <v>32</v>
      </c>
      <c r="T5" s="429"/>
      <c r="U5" s="420" t="s">
        <v>7</v>
      </c>
      <c r="V5" s="429"/>
      <c r="W5" s="420" t="s">
        <v>6</v>
      </c>
      <c r="X5" s="429"/>
      <c r="Y5" s="420" t="s">
        <v>33</v>
      </c>
      <c r="Z5" s="429"/>
      <c r="AA5" s="420" t="s">
        <v>5</v>
      </c>
      <c r="AB5" s="429"/>
      <c r="AC5" s="420" t="s">
        <v>8</v>
      </c>
      <c r="AD5" s="429"/>
      <c r="AE5" s="420" t="s">
        <v>9</v>
      </c>
      <c r="AF5" s="421"/>
      <c r="AG5" s="422" t="s">
        <v>10</v>
      </c>
      <c r="AH5" s="430" t="s">
        <v>11</v>
      </c>
      <c r="AI5" s="432" t="s">
        <v>12</v>
      </c>
      <c r="AJ5" s="434" t="s">
        <v>20</v>
      </c>
    </row>
    <row r="6" spans="2:36" ht="76.5" customHeight="1" thickBot="1">
      <c r="B6" s="409"/>
      <c r="C6" s="412"/>
      <c r="D6" s="413"/>
      <c r="E6" s="413"/>
      <c r="F6" s="413"/>
      <c r="G6" s="413"/>
      <c r="H6" s="413"/>
      <c r="I6" s="415"/>
      <c r="J6" s="417" t="s">
        <v>16</v>
      </c>
      <c r="K6" s="417"/>
      <c r="L6" s="419"/>
      <c r="M6" s="425"/>
      <c r="N6" s="427"/>
      <c r="O6" s="5" t="s">
        <v>21</v>
      </c>
      <c r="P6" s="27" t="s">
        <v>22</v>
      </c>
      <c r="Q6" s="6" t="s">
        <v>21</v>
      </c>
      <c r="R6" s="27" t="s">
        <v>22</v>
      </c>
      <c r="S6" s="6" t="s">
        <v>21</v>
      </c>
      <c r="T6" s="27" t="s">
        <v>22</v>
      </c>
      <c r="U6" s="6" t="s">
        <v>21</v>
      </c>
      <c r="V6" s="27" t="s">
        <v>22</v>
      </c>
      <c r="W6" s="6" t="s">
        <v>21</v>
      </c>
      <c r="X6" s="27" t="s">
        <v>22</v>
      </c>
      <c r="Y6" s="6" t="s">
        <v>21</v>
      </c>
      <c r="Z6" s="27" t="s">
        <v>22</v>
      </c>
      <c r="AA6" s="6" t="s">
        <v>21</v>
      </c>
      <c r="AB6" s="27" t="s">
        <v>23</v>
      </c>
      <c r="AC6" s="6" t="s">
        <v>21</v>
      </c>
      <c r="AD6" s="27" t="s">
        <v>23</v>
      </c>
      <c r="AE6" s="6" t="s">
        <v>21</v>
      </c>
      <c r="AF6" s="28" t="s">
        <v>23</v>
      </c>
      <c r="AG6" s="423"/>
      <c r="AH6" s="431"/>
      <c r="AI6" s="433"/>
      <c r="AJ6" s="435"/>
    </row>
    <row r="7" spans="2:36" ht="78" customHeight="1" thickBot="1">
      <c r="B7" s="106" t="s">
        <v>149</v>
      </c>
      <c r="C7" s="436" t="s">
        <v>259</v>
      </c>
      <c r="D7" s="437"/>
      <c r="E7" s="437"/>
      <c r="F7" s="437"/>
      <c r="G7" s="437"/>
      <c r="H7" s="437"/>
      <c r="I7" s="29" t="s">
        <v>260</v>
      </c>
      <c r="J7" s="7" t="s">
        <v>261</v>
      </c>
      <c r="K7" s="116" t="s">
        <v>262</v>
      </c>
      <c r="L7" s="117" t="s">
        <v>240</v>
      </c>
      <c r="M7" s="117">
        <v>1</v>
      </c>
      <c r="N7" s="117">
        <v>1</v>
      </c>
      <c r="O7" s="10">
        <f>+O8</f>
        <v>0</v>
      </c>
      <c r="P7" s="10">
        <f aca="true" t="shared" si="0" ref="P7:AF7">+P8</f>
        <v>0</v>
      </c>
      <c r="Q7" s="10">
        <f t="shared" si="0"/>
        <v>11948391.999999998</v>
      </c>
      <c r="R7" s="10">
        <f t="shared" si="0"/>
        <v>0</v>
      </c>
      <c r="S7" s="10">
        <f t="shared" si="0"/>
        <v>32890633.000000004</v>
      </c>
      <c r="T7" s="10">
        <f t="shared" si="0"/>
        <v>25020000.000000007</v>
      </c>
      <c r="U7" s="10">
        <f t="shared" si="0"/>
        <v>0</v>
      </c>
      <c r="V7" s="10">
        <f t="shared" si="0"/>
        <v>0</v>
      </c>
      <c r="W7" s="10">
        <f t="shared" si="0"/>
        <v>0</v>
      </c>
      <c r="X7" s="10">
        <f t="shared" si="0"/>
        <v>0</v>
      </c>
      <c r="Y7" s="10">
        <f t="shared" si="0"/>
        <v>0</v>
      </c>
      <c r="Z7" s="10">
        <f t="shared" si="0"/>
        <v>0</v>
      </c>
      <c r="AA7" s="10">
        <f t="shared" si="0"/>
        <v>0</v>
      </c>
      <c r="AB7" s="10">
        <f t="shared" si="0"/>
        <v>0</v>
      </c>
      <c r="AC7" s="10">
        <f t="shared" si="0"/>
        <v>0</v>
      </c>
      <c r="AD7" s="10">
        <f t="shared" si="0"/>
        <v>0</v>
      </c>
      <c r="AE7" s="10">
        <f t="shared" si="0"/>
        <v>44839025</v>
      </c>
      <c r="AF7" s="11">
        <f t="shared" si="0"/>
        <v>25020000.000000007</v>
      </c>
      <c r="AG7" s="12"/>
      <c r="AH7" s="13"/>
      <c r="AI7" s="13"/>
      <c r="AJ7" s="14"/>
    </row>
    <row r="8" spans="2:36" ht="96.75" customHeight="1">
      <c r="B8" s="15" t="s">
        <v>13</v>
      </c>
      <c r="C8" s="16" t="s">
        <v>28</v>
      </c>
      <c r="D8" s="16" t="s">
        <v>14</v>
      </c>
      <c r="E8" s="16" t="s">
        <v>24</v>
      </c>
      <c r="F8" s="16" t="s">
        <v>25</v>
      </c>
      <c r="G8" s="16" t="s">
        <v>26</v>
      </c>
      <c r="H8" s="31" t="s">
        <v>214</v>
      </c>
      <c r="I8" s="40" t="s">
        <v>29</v>
      </c>
      <c r="J8" s="21" t="s">
        <v>16</v>
      </c>
      <c r="K8" s="21" t="s">
        <v>4</v>
      </c>
      <c r="L8" s="21" t="s">
        <v>110</v>
      </c>
      <c r="M8" s="21" t="s">
        <v>18</v>
      </c>
      <c r="N8" s="32" t="s">
        <v>19</v>
      </c>
      <c r="O8" s="41">
        <f>SUM(O9:O34)</f>
        <v>0</v>
      </c>
      <c r="P8" s="96">
        <f>SUM(P9:P34)</f>
        <v>0</v>
      </c>
      <c r="Q8" s="41">
        <f>SUM(Q9:Q34)</f>
        <v>11948391.999999998</v>
      </c>
      <c r="R8" s="96">
        <f aca="true" t="shared" si="1" ref="R8:AD8">SUM(R9:R34)</f>
        <v>0</v>
      </c>
      <c r="S8" s="41">
        <f>SUM(S9:S34)</f>
        <v>32890633.000000004</v>
      </c>
      <c r="T8" s="96">
        <f>SUM(T9:T34)</f>
        <v>25020000.000000007</v>
      </c>
      <c r="U8" s="41">
        <f t="shared" si="1"/>
        <v>0</v>
      </c>
      <c r="V8" s="96">
        <f t="shared" si="1"/>
        <v>0</v>
      </c>
      <c r="W8" s="41">
        <f t="shared" si="1"/>
        <v>0</v>
      </c>
      <c r="X8" s="96">
        <f t="shared" si="1"/>
        <v>0</v>
      </c>
      <c r="Y8" s="41">
        <f t="shared" si="1"/>
        <v>0</v>
      </c>
      <c r="Z8" s="96">
        <f t="shared" si="1"/>
        <v>0</v>
      </c>
      <c r="AA8" s="41">
        <f t="shared" si="1"/>
        <v>0</v>
      </c>
      <c r="AB8" s="96">
        <f t="shared" si="1"/>
        <v>0</v>
      </c>
      <c r="AC8" s="41">
        <f t="shared" si="1"/>
        <v>0</v>
      </c>
      <c r="AD8" s="96">
        <f t="shared" si="1"/>
        <v>0</v>
      </c>
      <c r="AE8" s="41">
        <f>+O8+Q8+S8+U8+W8+Y8+AA8+AC8</f>
        <v>44839025</v>
      </c>
      <c r="AF8" s="96">
        <f>+P8+R8+T8+V8+X8+Z8+AB8+AD8</f>
        <v>25020000.000000007</v>
      </c>
      <c r="AG8" s="17"/>
      <c r="AH8" s="18"/>
      <c r="AI8" s="18"/>
      <c r="AJ8" s="19"/>
    </row>
    <row r="9" spans="2:36" ht="75" customHeight="1">
      <c r="B9" s="438" t="s">
        <v>299</v>
      </c>
      <c r="C9" s="438" t="s">
        <v>300</v>
      </c>
      <c r="D9" s="98" t="s">
        <v>497</v>
      </c>
      <c r="E9" s="122">
        <v>0.58</v>
      </c>
      <c r="F9" s="122">
        <v>0.29</v>
      </c>
      <c r="G9" s="122">
        <v>0.29</v>
      </c>
      <c r="H9" s="98" t="s">
        <v>263</v>
      </c>
      <c r="I9" s="98" t="s">
        <v>287</v>
      </c>
      <c r="J9" s="43">
        <v>0</v>
      </c>
      <c r="K9" s="118">
        <v>1</v>
      </c>
      <c r="L9" s="118">
        <v>1</v>
      </c>
      <c r="M9" s="81">
        <v>0</v>
      </c>
      <c r="N9" s="119">
        <v>1</v>
      </c>
      <c r="O9" s="35">
        <v>0</v>
      </c>
      <c r="P9" s="35">
        <v>0</v>
      </c>
      <c r="Q9" s="35">
        <v>137337.83908045976</v>
      </c>
      <c r="R9" s="35">
        <v>0</v>
      </c>
      <c r="S9" s="35">
        <v>378053.2528735632</v>
      </c>
      <c r="T9" s="35">
        <v>287586.2068965517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f>+O9+Q9+S9+U9+W9+Y9+AA9+AC9</f>
        <v>515391.091954023</v>
      </c>
      <c r="AF9" s="35">
        <f>+P9+R9+T9+V9+X9+Z9+AB9+AD9</f>
        <v>287586.2068965517</v>
      </c>
      <c r="AG9" s="78"/>
      <c r="AH9" s="68"/>
      <c r="AI9" s="68"/>
      <c r="AJ9" s="77"/>
    </row>
    <row r="10" spans="2:36" ht="95.25" customHeight="1">
      <c r="B10" s="438"/>
      <c r="C10" s="438"/>
      <c r="D10" s="98" t="s">
        <v>498</v>
      </c>
      <c r="E10" s="98" t="s">
        <v>495</v>
      </c>
      <c r="F10" s="98">
        <v>0.5</v>
      </c>
      <c r="G10" s="98">
        <v>0.5</v>
      </c>
      <c r="H10" s="98" t="s">
        <v>264</v>
      </c>
      <c r="I10" s="98" t="s">
        <v>288</v>
      </c>
      <c r="J10" s="43">
        <v>0</v>
      </c>
      <c r="K10" s="43">
        <v>4</v>
      </c>
      <c r="L10" s="43">
        <v>1</v>
      </c>
      <c r="M10" s="81">
        <v>0</v>
      </c>
      <c r="N10" s="81">
        <v>1</v>
      </c>
      <c r="O10" s="35">
        <v>0</v>
      </c>
      <c r="P10" s="35">
        <v>0</v>
      </c>
      <c r="Q10" s="35">
        <v>686689.1954022988</v>
      </c>
      <c r="R10" s="35">
        <v>0</v>
      </c>
      <c r="S10" s="35">
        <v>1890266.264367816</v>
      </c>
      <c r="T10" s="35">
        <v>1437931.0344827585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f aca="true" t="shared" si="2" ref="AE10:AE34">+O10+Q10+S10+U10+W10+Y10+AA10+AC10</f>
        <v>2576955.459770115</v>
      </c>
      <c r="AF10" s="35">
        <f aca="true" t="shared" si="3" ref="AF10:AF34">+P10+R10+T10+V10+X10+Z10+AB10+AD10</f>
        <v>1437931.0344827585</v>
      </c>
      <c r="AG10" s="78"/>
      <c r="AH10" s="68"/>
      <c r="AI10" s="68"/>
      <c r="AJ10" s="77"/>
    </row>
    <row r="11" spans="2:36" ht="94.5" customHeight="1">
      <c r="B11" s="438"/>
      <c r="C11" s="438"/>
      <c r="D11" s="98" t="s">
        <v>499</v>
      </c>
      <c r="E11" s="98" t="s">
        <v>495</v>
      </c>
      <c r="F11" s="98">
        <v>0.5</v>
      </c>
      <c r="G11" s="98">
        <v>0.5</v>
      </c>
      <c r="H11" s="98" t="s">
        <v>265</v>
      </c>
      <c r="I11" s="98" t="s">
        <v>288</v>
      </c>
      <c r="J11" s="43">
        <v>0</v>
      </c>
      <c r="K11" s="43">
        <v>4</v>
      </c>
      <c r="L11" s="43">
        <v>1</v>
      </c>
      <c r="M11" s="81">
        <v>0</v>
      </c>
      <c r="N11" s="81">
        <v>1</v>
      </c>
      <c r="O11" s="35">
        <v>0</v>
      </c>
      <c r="P11" s="35">
        <v>0</v>
      </c>
      <c r="Q11" s="35">
        <v>686689.1954022988</v>
      </c>
      <c r="R11" s="35">
        <v>0</v>
      </c>
      <c r="S11" s="35">
        <v>1890266.264367816</v>
      </c>
      <c r="T11" s="35">
        <v>1437931.0344827585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f t="shared" si="2"/>
        <v>2576955.459770115</v>
      </c>
      <c r="AF11" s="35">
        <f t="shared" si="3"/>
        <v>1437931.0344827585</v>
      </c>
      <c r="AG11" s="78"/>
      <c r="AH11" s="68"/>
      <c r="AI11" s="68"/>
      <c r="AJ11" s="77"/>
    </row>
    <row r="12" spans="2:36" ht="86.25" customHeight="1">
      <c r="B12" s="438"/>
      <c r="C12" s="438"/>
      <c r="D12" s="98" t="s">
        <v>476</v>
      </c>
      <c r="E12" s="124">
        <v>1</v>
      </c>
      <c r="F12" s="124">
        <v>0.5</v>
      </c>
      <c r="G12" s="124">
        <v>0.5</v>
      </c>
      <c r="H12" s="98" t="s">
        <v>266</v>
      </c>
      <c r="I12" s="98" t="s">
        <v>287</v>
      </c>
      <c r="J12" s="43">
        <v>0</v>
      </c>
      <c r="K12" s="43">
        <v>4</v>
      </c>
      <c r="L12" s="43">
        <v>1</v>
      </c>
      <c r="M12" s="81">
        <v>0</v>
      </c>
      <c r="N12" s="81">
        <v>1</v>
      </c>
      <c r="O12" s="35">
        <v>0</v>
      </c>
      <c r="P12" s="35">
        <v>0</v>
      </c>
      <c r="Q12" s="35">
        <v>686689.1954022988</v>
      </c>
      <c r="R12" s="35">
        <v>0</v>
      </c>
      <c r="S12" s="35">
        <v>1890266.264367816</v>
      </c>
      <c r="T12" s="35">
        <v>1437931.0344827585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f t="shared" si="2"/>
        <v>2576955.459770115</v>
      </c>
      <c r="AF12" s="35">
        <f t="shared" si="3"/>
        <v>1437931.0344827585</v>
      </c>
      <c r="AG12" s="78"/>
      <c r="AH12" s="68"/>
      <c r="AI12" s="68"/>
      <c r="AJ12" s="77"/>
    </row>
    <row r="13" spans="2:36" ht="61.5" customHeight="1">
      <c r="B13" s="438"/>
      <c r="C13" s="438"/>
      <c r="D13" s="98" t="s">
        <v>477</v>
      </c>
      <c r="E13" s="98">
        <v>0</v>
      </c>
      <c r="F13" s="98">
        <v>0</v>
      </c>
      <c r="G13" s="98">
        <v>0</v>
      </c>
      <c r="H13" s="98" t="s">
        <v>267</v>
      </c>
      <c r="I13" s="98" t="s">
        <v>289</v>
      </c>
      <c r="J13" s="43">
        <v>0</v>
      </c>
      <c r="K13" s="43">
        <v>1</v>
      </c>
      <c r="L13" s="43">
        <v>0</v>
      </c>
      <c r="M13" s="81">
        <v>0</v>
      </c>
      <c r="N13" s="81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f t="shared" si="2"/>
        <v>0</v>
      </c>
      <c r="AF13" s="35">
        <f t="shared" si="3"/>
        <v>0</v>
      </c>
      <c r="AG13" s="114"/>
      <c r="AH13" s="114"/>
      <c r="AI13" s="114"/>
      <c r="AJ13" s="114"/>
    </row>
    <row r="14" spans="2:36" ht="89.25">
      <c r="B14" s="438"/>
      <c r="C14" s="438"/>
      <c r="D14" s="98" t="s">
        <v>478</v>
      </c>
      <c r="E14" s="98" t="s">
        <v>496</v>
      </c>
      <c r="F14" s="98">
        <v>0</v>
      </c>
      <c r="G14" s="98">
        <v>1</v>
      </c>
      <c r="H14" s="98" t="s">
        <v>268</v>
      </c>
      <c r="I14" s="98" t="s">
        <v>290</v>
      </c>
      <c r="J14" s="43">
        <v>0</v>
      </c>
      <c r="K14" s="43">
        <v>1</v>
      </c>
      <c r="L14" s="43">
        <v>1</v>
      </c>
      <c r="M14" s="81">
        <v>0</v>
      </c>
      <c r="N14" s="81">
        <v>1</v>
      </c>
      <c r="O14" s="35">
        <v>0</v>
      </c>
      <c r="P14" s="35">
        <v>0</v>
      </c>
      <c r="Q14" s="35">
        <v>549351.356321839</v>
      </c>
      <c r="R14" s="35">
        <v>0</v>
      </c>
      <c r="S14" s="35">
        <v>1512213.0114942528</v>
      </c>
      <c r="T14" s="35">
        <v>1150344.8275862068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f t="shared" si="2"/>
        <v>2061564.367816092</v>
      </c>
      <c r="AF14" s="35">
        <f t="shared" si="3"/>
        <v>1150344.8275862068</v>
      </c>
      <c r="AG14" s="114"/>
      <c r="AH14" s="114"/>
      <c r="AI14" s="114"/>
      <c r="AJ14" s="114"/>
    </row>
    <row r="15" spans="2:36" ht="93.75" customHeight="1">
      <c r="B15" s="438"/>
      <c r="C15" s="438"/>
      <c r="D15" s="98" t="s">
        <v>480</v>
      </c>
      <c r="E15" s="98" t="s">
        <v>494</v>
      </c>
      <c r="F15" s="98">
        <v>2</v>
      </c>
      <c r="G15" s="98">
        <v>0</v>
      </c>
      <c r="H15" s="98" t="s">
        <v>269</v>
      </c>
      <c r="I15" s="98" t="s">
        <v>291</v>
      </c>
      <c r="J15" s="43">
        <v>0</v>
      </c>
      <c r="K15" s="43">
        <v>8</v>
      </c>
      <c r="L15" s="43">
        <v>2</v>
      </c>
      <c r="M15" s="81">
        <v>1</v>
      </c>
      <c r="N15" s="81">
        <v>1</v>
      </c>
      <c r="O15" s="35">
        <v>0</v>
      </c>
      <c r="P15" s="35">
        <v>0</v>
      </c>
      <c r="Q15" s="35">
        <v>1098702.712643678</v>
      </c>
      <c r="R15" s="35">
        <v>0</v>
      </c>
      <c r="S15" s="35">
        <v>3024426.0229885057</v>
      </c>
      <c r="T15" s="35">
        <v>2300689.6551724137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f t="shared" si="2"/>
        <v>4123128.735632184</v>
      </c>
      <c r="AF15" s="35">
        <f t="shared" si="3"/>
        <v>2300689.6551724137</v>
      </c>
      <c r="AG15" s="114"/>
      <c r="AH15" s="114"/>
      <c r="AI15" s="114"/>
      <c r="AJ15" s="114"/>
    </row>
    <row r="16" spans="2:36" ht="114.75" customHeight="1">
      <c r="B16" s="438"/>
      <c r="C16" s="438"/>
      <c r="D16" s="98" t="s">
        <v>479</v>
      </c>
      <c r="E16" s="98" t="s">
        <v>506</v>
      </c>
      <c r="F16" s="98">
        <v>4</v>
      </c>
      <c r="G16" s="98">
        <v>4</v>
      </c>
      <c r="H16" s="98" t="s">
        <v>270</v>
      </c>
      <c r="I16" s="98" t="s">
        <v>292</v>
      </c>
      <c r="J16" s="43">
        <v>0</v>
      </c>
      <c r="K16" s="43">
        <v>4</v>
      </c>
      <c r="L16" s="43">
        <v>1</v>
      </c>
      <c r="M16" s="81">
        <v>0</v>
      </c>
      <c r="N16" s="81">
        <v>1</v>
      </c>
      <c r="O16" s="35">
        <v>0</v>
      </c>
      <c r="P16" s="35">
        <v>0</v>
      </c>
      <c r="Q16" s="35">
        <v>549351.356321839</v>
      </c>
      <c r="R16" s="35">
        <v>0</v>
      </c>
      <c r="S16" s="35">
        <v>1512213.0114942528</v>
      </c>
      <c r="T16" s="35">
        <v>1150344.8275862068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f t="shared" si="2"/>
        <v>2061564.367816092</v>
      </c>
      <c r="AF16" s="35">
        <f t="shared" si="3"/>
        <v>1150344.8275862068</v>
      </c>
      <c r="AG16" s="114"/>
      <c r="AH16" s="114"/>
      <c r="AI16" s="114"/>
      <c r="AJ16" s="114"/>
    </row>
    <row r="17" spans="2:36" ht="88.5" customHeight="1">
      <c r="B17" s="438"/>
      <c r="C17" s="438"/>
      <c r="D17" s="98" t="s">
        <v>511</v>
      </c>
      <c r="E17" s="98" t="s">
        <v>512</v>
      </c>
      <c r="F17" s="98">
        <v>0</v>
      </c>
      <c r="G17" s="98">
        <v>1</v>
      </c>
      <c r="H17" s="98" t="s">
        <v>271</v>
      </c>
      <c r="I17" s="98" t="s">
        <v>293</v>
      </c>
      <c r="J17" s="43">
        <v>0</v>
      </c>
      <c r="K17" s="43">
        <v>4</v>
      </c>
      <c r="L17" s="43">
        <v>1</v>
      </c>
      <c r="M17" s="81">
        <v>0</v>
      </c>
      <c r="N17" s="81">
        <v>1</v>
      </c>
      <c r="O17" s="35">
        <v>0</v>
      </c>
      <c r="P17" s="35">
        <v>0</v>
      </c>
      <c r="Q17" s="35">
        <v>549351.356321839</v>
      </c>
      <c r="R17" s="35">
        <v>0</v>
      </c>
      <c r="S17" s="35">
        <v>1512213.0114942528</v>
      </c>
      <c r="T17" s="35">
        <v>1150344.8275862068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f t="shared" si="2"/>
        <v>2061564.367816092</v>
      </c>
      <c r="AF17" s="35">
        <f t="shared" si="3"/>
        <v>1150344.8275862068</v>
      </c>
      <c r="AG17" s="114"/>
      <c r="AH17" s="114"/>
      <c r="AI17" s="114"/>
      <c r="AJ17" s="114"/>
    </row>
    <row r="18" spans="2:36" ht="66" customHeight="1">
      <c r="B18" s="438"/>
      <c r="C18" s="438"/>
      <c r="D18" s="98" t="s">
        <v>481</v>
      </c>
      <c r="E18" s="98" t="s">
        <v>513</v>
      </c>
      <c r="F18" s="98">
        <v>0</v>
      </c>
      <c r="G18" s="98">
        <v>1</v>
      </c>
      <c r="H18" s="98" t="s">
        <v>272</v>
      </c>
      <c r="I18" s="98" t="s">
        <v>294</v>
      </c>
      <c r="J18" s="43">
        <v>0</v>
      </c>
      <c r="K18" s="43">
        <v>4</v>
      </c>
      <c r="L18" s="43">
        <v>1</v>
      </c>
      <c r="M18" s="81">
        <v>0</v>
      </c>
      <c r="N18" s="81">
        <v>1</v>
      </c>
      <c r="O18" s="35">
        <v>0</v>
      </c>
      <c r="P18" s="35">
        <v>0</v>
      </c>
      <c r="Q18" s="35">
        <v>549351.356321839</v>
      </c>
      <c r="R18" s="35">
        <v>0</v>
      </c>
      <c r="S18" s="35">
        <v>1512213.0114942528</v>
      </c>
      <c r="T18" s="35">
        <v>1150344.8275862068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f t="shared" si="2"/>
        <v>2061564.367816092</v>
      </c>
      <c r="AF18" s="35">
        <f t="shared" si="3"/>
        <v>1150344.8275862068</v>
      </c>
      <c r="AG18" s="114"/>
      <c r="AH18" s="114"/>
      <c r="AI18" s="114"/>
      <c r="AJ18" s="114"/>
    </row>
    <row r="19" spans="2:36" ht="51.75" customHeight="1">
      <c r="B19" s="438"/>
      <c r="C19" s="438"/>
      <c r="D19" s="98" t="s">
        <v>510</v>
      </c>
      <c r="E19" s="98" t="s">
        <v>509</v>
      </c>
      <c r="F19" s="98">
        <v>1</v>
      </c>
      <c r="G19" s="98">
        <v>0</v>
      </c>
      <c r="H19" s="126" t="s">
        <v>273</v>
      </c>
      <c r="I19" s="98" t="s">
        <v>290</v>
      </c>
      <c r="J19" s="43">
        <v>0</v>
      </c>
      <c r="K19" s="43">
        <v>4</v>
      </c>
      <c r="L19" s="43">
        <v>1</v>
      </c>
      <c r="M19" s="81">
        <v>0</v>
      </c>
      <c r="N19" s="81">
        <v>1</v>
      </c>
      <c r="O19" s="35">
        <v>0</v>
      </c>
      <c r="P19" s="35">
        <v>0</v>
      </c>
      <c r="Q19" s="35">
        <v>549351.356321839</v>
      </c>
      <c r="R19" s="35">
        <v>0</v>
      </c>
      <c r="S19" s="35">
        <v>1512213.0114942528</v>
      </c>
      <c r="T19" s="35">
        <v>1150344.8275862068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f t="shared" si="2"/>
        <v>2061564.367816092</v>
      </c>
      <c r="AF19" s="35">
        <f t="shared" si="3"/>
        <v>1150344.8275862068</v>
      </c>
      <c r="AG19" s="114"/>
      <c r="AH19" s="114"/>
      <c r="AI19" s="114"/>
      <c r="AJ19" s="114"/>
    </row>
    <row r="20" spans="2:36" ht="99.75" customHeight="1">
      <c r="B20" s="438"/>
      <c r="C20" s="438"/>
      <c r="D20" s="98" t="s">
        <v>465</v>
      </c>
      <c r="E20" s="98">
        <v>0</v>
      </c>
      <c r="F20" s="98">
        <v>0</v>
      </c>
      <c r="G20" s="98">
        <v>0</v>
      </c>
      <c r="H20" s="98" t="s">
        <v>274</v>
      </c>
      <c r="I20" s="98" t="s">
        <v>295</v>
      </c>
      <c r="J20" s="43">
        <v>0</v>
      </c>
      <c r="K20" s="43">
        <v>4</v>
      </c>
      <c r="L20" s="43">
        <v>0</v>
      </c>
      <c r="M20" s="81">
        <v>0</v>
      </c>
      <c r="N20" s="81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f t="shared" si="2"/>
        <v>0</v>
      </c>
      <c r="AF20" s="35">
        <f t="shared" si="3"/>
        <v>0</v>
      </c>
      <c r="AG20" s="114"/>
      <c r="AH20" s="114"/>
      <c r="AI20" s="114"/>
      <c r="AJ20" s="114"/>
    </row>
    <row r="21" spans="2:36" ht="63" customHeight="1">
      <c r="B21" s="438"/>
      <c r="C21" s="438"/>
      <c r="D21" s="98" t="s">
        <v>482</v>
      </c>
      <c r="E21" s="98" t="s">
        <v>484</v>
      </c>
      <c r="F21" s="98">
        <v>0</v>
      </c>
      <c r="G21" s="98">
        <v>1</v>
      </c>
      <c r="H21" s="451" t="s">
        <v>275</v>
      </c>
      <c r="I21" s="445" t="s">
        <v>204</v>
      </c>
      <c r="J21" s="445">
        <v>0</v>
      </c>
      <c r="K21" s="445">
        <v>1</v>
      </c>
      <c r="L21" s="445">
        <v>1</v>
      </c>
      <c r="M21" s="439">
        <v>0</v>
      </c>
      <c r="N21" s="439">
        <v>1</v>
      </c>
      <c r="O21" s="442">
        <v>0</v>
      </c>
      <c r="P21" s="442">
        <v>0</v>
      </c>
      <c r="Q21" s="442">
        <v>549351.356321839</v>
      </c>
      <c r="R21" s="442">
        <v>0</v>
      </c>
      <c r="S21" s="442">
        <v>1512213.0114942528</v>
      </c>
      <c r="T21" s="442">
        <v>1150344.8275862068</v>
      </c>
      <c r="U21" s="442">
        <v>0</v>
      </c>
      <c r="V21" s="442">
        <v>0</v>
      </c>
      <c r="W21" s="442">
        <v>0</v>
      </c>
      <c r="X21" s="442">
        <v>0</v>
      </c>
      <c r="Y21" s="442">
        <v>0</v>
      </c>
      <c r="Z21" s="442">
        <v>0</v>
      </c>
      <c r="AA21" s="442">
        <v>0</v>
      </c>
      <c r="AB21" s="442">
        <v>0</v>
      </c>
      <c r="AC21" s="442">
        <v>0</v>
      </c>
      <c r="AD21" s="442">
        <v>0</v>
      </c>
      <c r="AE21" s="442">
        <f t="shared" si="2"/>
        <v>2061564.367816092</v>
      </c>
      <c r="AF21" s="442">
        <f t="shared" si="3"/>
        <v>1150344.8275862068</v>
      </c>
      <c r="AG21" s="448"/>
      <c r="AH21" s="448"/>
      <c r="AI21" s="448"/>
      <c r="AJ21" s="448"/>
    </row>
    <row r="22" spans="2:36" ht="63" customHeight="1">
      <c r="B22" s="438"/>
      <c r="C22" s="438"/>
      <c r="D22" s="98" t="s">
        <v>483</v>
      </c>
      <c r="E22" s="98">
        <v>1</v>
      </c>
      <c r="F22" s="98">
        <v>0</v>
      </c>
      <c r="G22" s="98">
        <v>1</v>
      </c>
      <c r="H22" s="452"/>
      <c r="I22" s="447"/>
      <c r="J22" s="447"/>
      <c r="K22" s="447"/>
      <c r="L22" s="447"/>
      <c r="M22" s="441"/>
      <c r="N22" s="441"/>
      <c r="O22" s="444"/>
      <c r="P22" s="444">
        <v>0</v>
      </c>
      <c r="Q22" s="444"/>
      <c r="R22" s="444">
        <v>0</v>
      </c>
      <c r="S22" s="444"/>
      <c r="T22" s="444"/>
      <c r="U22" s="444">
        <v>0</v>
      </c>
      <c r="V22" s="444">
        <v>0</v>
      </c>
      <c r="W22" s="444">
        <v>0</v>
      </c>
      <c r="X22" s="444">
        <v>0</v>
      </c>
      <c r="Y22" s="444">
        <v>0</v>
      </c>
      <c r="Z22" s="444">
        <v>0</v>
      </c>
      <c r="AA22" s="444">
        <v>0</v>
      </c>
      <c r="AB22" s="444">
        <v>0</v>
      </c>
      <c r="AC22" s="444">
        <v>0</v>
      </c>
      <c r="AD22" s="444">
        <v>0</v>
      </c>
      <c r="AE22" s="444">
        <f t="shared" si="2"/>
        <v>0</v>
      </c>
      <c r="AF22" s="444">
        <f t="shared" si="3"/>
        <v>0</v>
      </c>
      <c r="AG22" s="450"/>
      <c r="AH22" s="450"/>
      <c r="AI22" s="450"/>
      <c r="AJ22" s="450"/>
    </row>
    <row r="23" spans="2:36" ht="79.5" customHeight="1">
      <c r="B23" s="438"/>
      <c r="C23" s="438"/>
      <c r="D23" s="98" t="s">
        <v>485</v>
      </c>
      <c r="E23" s="98" t="s">
        <v>486</v>
      </c>
      <c r="F23" s="98">
        <v>0</v>
      </c>
      <c r="G23" s="98">
        <v>1</v>
      </c>
      <c r="H23" s="98" t="s">
        <v>276</v>
      </c>
      <c r="I23" s="98" t="s">
        <v>296</v>
      </c>
      <c r="J23" s="43">
        <v>0</v>
      </c>
      <c r="K23" s="43">
        <v>1</v>
      </c>
      <c r="L23" s="43">
        <v>1</v>
      </c>
      <c r="M23" s="81">
        <v>0</v>
      </c>
      <c r="N23" s="81">
        <v>1</v>
      </c>
      <c r="O23" s="35">
        <v>0</v>
      </c>
      <c r="P23" s="35">
        <v>0</v>
      </c>
      <c r="Q23" s="128">
        <v>549351.356321839</v>
      </c>
      <c r="R23" s="35">
        <v>0</v>
      </c>
      <c r="S23" s="35">
        <v>1512213.0114942528</v>
      </c>
      <c r="T23" s="35">
        <v>1150344.8275862068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f t="shared" si="2"/>
        <v>2061564.367816092</v>
      </c>
      <c r="AF23" s="35">
        <f t="shared" si="3"/>
        <v>1150344.8275862068</v>
      </c>
      <c r="AG23" s="114"/>
      <c r="AH23" s="114"/>
      <c r="AI23" s="114"/>
      <c r="AJ23" s="114"/>
    </row>
    <row r="24" spans="2:36" ht="50.25" customHeight="1">
      <c r="B24" s="438"/>
      <c r="C24" s="438"/>
      <c r="D24" s="98" t="s">
        <v>487</v>
      </c>
      <c r="E24" s="98">
        <v>0</v>
      </c>
      <c r="F24" s="98">
        <v>0</v>
      </c>
      <c r="G24" s="98">
        <v>0</v>
      </c>
      <c r="H24" s="98" t="s">
        <v>277</v>
      </c>
      <c r="I24" s="98" t="s">
        <v>291</v>
      </c>
      <c r="J24" s="43">
        <v>0</v>
      </c>
      <c r="K24" s="43">
        <v>1</v>
      </c>
      <c r="L24" s="43">
        <v>0</v>
      </c>
      <c r="M24" s="81">
        <v>0</v>
      </c>
      <c r="N24" s="81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f t="shared" si="2"/>
        <v>0</v>
      </c>
      <c r="AF24" s="35">
        <f t="shared" si="3"/>
        <v>0</v>
      </c>
      <c r="AG24" s="114"/>
      <c r="AH24" s="114"/>
      <c r="AI24" s="114"/>
      <c r="AJ24" s="114"/>
    </row>
    <row r="25" spans="2:36" ht="78.75" customHeight="1">
      <c r="B25" s="438"/>
      <c r="C25" s="438"/>
      <c r="D25" s="98" t="s">
        <v>488</v>
      </c>
      <c r="E25" s="98" t="s">
        <v>489</v>
      </c>
      <c r="F25" s="98">
        <v>1</v>
      </c>
      <c r="G25" s="98">
        <v>0</v>
      </c>
      <c r="H25" s="98" t="s">
        <v>278</v>
      </c>
      <c r="I25" s="98" t="s">
        <v>228</v>
      </c>
      <c r="J25" s="43">
        <v>0</v>
      </c>
      <c r="K25" s="43">
        <v>4</v>
      </c>
      <c r="L25" s="43">
        <v>1</v>
      </c>
      <c r="M25" s="81">
        <v>0</v>
      </c>
      <c r="N25" s="81">
        <v>1</v>
      </c>
      <c r="O25" s="35">
        <v>0</v>
      </c>
      <c r="P25" s="35">
        <v>0</v>
      </c>
      <c r="Q25" s="35">
        <v>549351.356321839</v>
      </c>
      <c r="R25" s="35">
        <v>0</v>
      </c>
      <c r="S25" s="35">
        <v>1512213.0114942528</v>
      </c>
      <c r="T25" s="35">
        <v>1150344.8275862068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f t="shared" si="2"/>
        <v>2061564.367816092</v>
      </c>
      <c r="AF25" s="35">
        <f t="shared" si="3"/>
        <v>1150344.8275862068</v>
      </c>
      <c r="AG25" s="114"/>
      <c r="AH25" s="114"/>
      <c r="AI25" s="114"/>
      <c r="AJ25" s="114"/>
    </row>
    <row r="26" spans="2:36" ht="62.25" customHeight="1">
      <c r="B26" s="438"/>
      <c r="C26" s="438"/>
      <c r="D26" s="98" t="s">
        <v>507</v>
      </c>
      <c r="E26" s="98" t="s">
        <v>508</v>
      </c>
      <c r="F26" s="98">
        <v>0</v>
      </c>
      <c r="G26" s="98">
        <v>1</v>
      </c>
      <c r="H26" s="98" t="s">
        <v>279</v>
      </c>
      <c r="I26" s="98" t="s">
        <v>297</v>
      </c>
      <c r="J26" s="43">
        <v>0</v>
      </c>
      <c r="K26" s="43">
        <v>4</v>
      </c>
      <c r="L26" s="43">
        <v>1</v>
      </c>
      <c r="M26" s="81">
        <v>0</v>
      </c>
      <c r="N26" s="81">
        <v>1</v>
      </c>
      <c r="O26" s="35">
        <v>0</v>
      </c>
      <c r="P26" s="35">
        <v>0</v>
      </c>
      <c r="Q26" s="35">
        <v>549351.356321839</v>
      </c>
      <c r="R26" s="35">
        <v>0</v>
      </c>
      <c r="S26" s="35">
        <v>1512213.0114942528</v>
      </c>
      <c r="T26" s="35">
        <v>1150344.8275862068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f t="shared" si="2"/>
        <v>2061564.367816092</v>
      </c>
      <c r="AF26" s="35">
        <f t="shared" si="3"/>
        <v>1150344.8275862068</v>
      </c>
      <c r="AG26" s="114"/>
      <c r="AH26" s="114"/>
      <c r="AI26" s="114"/>
      <c r="AJ26" s="114"/>
    </row>
    <row r="27" spans="2:36" ht="102" customHeight="1">
      <c r="B27" s="438"/>
      <c r="C27" s="438"/>
      <c r="D27" s="98" t="s">
        <v>504</v>
      </c>
      <c r="E27" s="122" t="s">
        <v>505</v>
      </c>
      <c r="F27" s="122" t="s">
        <v>505</v>
      </c>
      <c r="G27" s="122">
        <v>0</v>
      </c>
      <c r="H27" s="98" t="s">
        <v>280</v>
      </c>
      <c r="I27" s="98" t="s">
        <v>287</v>
      </c>
      <c r="J27" s="43">
        <v>0</v>
      </c>
      <c r="K27" s="43">
        <v>1</v>
      </c>
      <c r="L27" s="43">
        <v>1</v>
      </c>
      <c r="M27" s="81">
        <v>0</v>
      </c>
      <c r="N27" s="81">
        <v>1</v>
      </c>
      <c r="O27" s="35">
        <v>0</v>
      </c>
      <c r="P27" s="35">
        <v>0</v>
      </c>
      <c r="Q27" s="35">
        <v>137337.83908045976</v>
      </c>
      <c r="R27" s="35">
        <v>0</v>
      </c>
      <c r="S27" s="35">
        <v>378053.2528735632</v>
      </c>
      <c r="T27" s="35">
        <v>287586.2068965517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f t="shared" si="2"/>
        <v>515391.091954023</v>
      </c>
      <c r="AF27" s="35">
        <f t="shared" si="3"/>
        <v>287586.2068965517</v>
      </c>
      <c r="AG27" s="114"/>
      <c r="AH27" s="114"/>
      <c r="AI27" s="114"/>
      <c r="AJ27" s="114"/>
    </row>
    <row r="28" spans="2:36" ht="94.5" customHeight="1">
      <c r="B28" s="438"/>
      <c r="C28" s="438"/>
      <c r="D28" s="98" t="s">
        <v>490</v>
      </c>
      <c r="E28" s="98" t="s">
        <v>494</v>
      </c>
      <c r="F28" s="98">
        <v>2</v>
      </c>
      <c r="G28" s="98">
        <v>0</v>
      </c>
      <c r="H28" s="98" t="s">
        <v>281</v>
      </c>
      <c r="I28" s="98" t="s">
        <v>291</v>
      </c>
      <c r="J28" s="43">
        <v>0</v>
      </c>
      <c r="K28" s="43">
        <v>2</v>
      </c>
      <c r="L28" s="43">
        <v>1</v>
      </c>
      <c r="M28" s="81">
        <v>0</v>
      </c>
      <c r="N28" s="81">
        <v>1</v>
      </c>
      <c r="O28" s="35">
        <v>0</v>
      </c>
      <c r="P28" s="35">
        <v>0</v>
      </c>
      <c r="Q28" s="35">
        <v>412013.5172413793</v>
      </c>
      <c r="R28" s="35">
        <v>0</v>
      </c>
      <c r="S28" s="35">
        <v>1134159.7586206896</v>
      </c>
      <c r="T28" s="35">
        <v>862758.6206896552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f t="shared" si="2"/>
        <v>1546173.2758620689</v>
      </c>
      <c r="AF28" s="35">
        <f t="shared" si="3"/>
        <v>862758.6206896552</v>
      </c>
      <c r="AG28" s="114"/>
      <c r="AH28" s="114"/>
      <c r="AI28" s="114"/>
      <c r="AJ28" s="114"/>
    </row>
    <row r="29" spans="2:36" ht="133.5" customHeight="1">
      <c r="B29" s="438"/>
      <c r="C29" s="438"/>
      <c r="D29" s="98" t="s">
        <v>492</v>
      </c>
      <c r="E29" s="98" t="s">
        <v>493</v>
      </c>
      <c r="F29" s="98">
        <v>1</v>
      </c>
      <c r="G29" s="98">
        <v>0</v>
      </c>
      <c r="H29" s="98" t="s">
        <v>282</v>
      </c>
      <c r="I29" s="98" t="s">
        <v>228</v>
      </c>
      <c r="J29" s="43">
        <v>0</v>
      </c>
      <c r="K29" s="43">
        <v>4</v>
      </c>
      <c r="L29" s="43">
        <v>1</v>
      </c>
      <c r="M29" s="81">
        <v>0</v>
      </c>
      <c r="N29" s="81">
        <v>1</v>
      </c>
      <c r="O29" s="35">
        <v>0</v>
      </c>
      <c r="P29" s="35">
        <v>0</v>
      </c>
      <c r="Q29" s="35">
        <v>2334743.2643678165</v>
      </c>
      <c r="R29" s="35">
        <v>0</v>
      </c>
      <c r="S29" s="35">
        <v>6426905.298850576</v>
      </c>
      <c r="T29" s="35">
        <v>4888965.51724138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f t="shared" si="2"/>
        <v>8761648.563218392</v>
      </c>
      <c r="AF29" s="35">
        <f t="shared" si="3"/>
        <v>4888965.51724138</v>
      </c>
      <c r="AG29" s="114"/>
      <c r="AH29" s="114"/>
      <c r="AI29" s="114"/>
      <c r="AJ29" s="114"/>
    </row>
    <row r="30" spans="2:36" ht="38.25">
      <c r="B30" s="438"/>
      <c r="C30" s="438"/>
      <c r="D30" s="98" t="s">
        <v>465</v>
      </c>
      <c r="E30" s="98">
        <v>0</v>
      </c>
      <c r="F30" s="98">
        <v>0</v>
      </c>
      <c r="G30" s="98">
        <v>0</v>
      </c>
      <c r="H30" s="98" t="s">
        <v>283</v>
      </c>
      <c r="I30" s="98" t="s">
        <v>228</v>
      </c>
      <c r="J30" s="43">
        <v>0</v>
      </c>
      <c r="K30" s="43">
        <v>1</v>
      </c>
      <c r="L30" s="43">
        <v>0</v>
      </c>
      <c r="M30" s="81">
        <v>0</v>
      </c>
      <c r="N30" s="81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f t="shared" si="2"/>
        <v>0</v>
      </c>
      <c r="AF30" s="35">
        <f t="shared" si="3"/>
        <v>0</v>
      </c>
      <c r="AG30" s="114"/>
      <c r="AH30" s="114"/>
      <c r="AI30" s="114"/>
      <c r="AJ30" s="114"/>
    </row>
    <row r="31" spans="2:36" ht="60" customHeight="1">
      <c r="B31" s="438"/>
      <c r="C31" s="438"/>
      <c r="D31" s="98" t="s">
        <v>465</v>
      </c>
      <c r="E31" s="98">
        <v>0</v>
      </c>
      <c r="F31" s="98">
        <v>0</v>
      </c>
      <c r="G31" s="98">
        <v>0</v>
      </c>
      <c r="H31" s="98" t="s">
        <v>284</v>
      </c>
      <c r="I31" s="98" t="s">
        <v>228</v>
      </c>
      <c r="J31" s="43">
        <v>0</v>
      </c>
      <c r="K31" s="43">
        <v>1</v>
      </c>
      <c r="L31" s="43">
        <v>0</v>
      </c>
      <c r="M31" s="81">
        <v>0</v>
      </c>
      <c r="N31" s="81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f t="shared" si="2"/>
        <v>0</v>
      </c>
      <c r="AF31" s="35">
        <f t="shared" si="3"/>
        <v>0</v>
      </c>
      <c r="AG31" s="114"/>
      <c r="AH31" s="114"/>
      <c r="AI31" s="114"/>
      <c r="AJ31" s="114"/>
    </row>
    <row r="32" spans="2:36" ht="108.75" customHeight="1">
      <c r="B32" s="438"/>
      <c r="C32" s="438"/>
      <c r="D32" s="98" t="s">
        <v>491</v>
      </c>
      <c r="E32" s="445" t="s">
        <v>515</v>
      </c>
      <c r="F32" s="445">
        <v>4</v>
      </c>
      <c r="G32" s="445">
        <v>3</v>
      </c>
      <c r="H32" s="445" t="s">
        <v>285</v>
      </c>
      <c r="I32" s="445" t="s">
        <v>295</v>
      </c>
      <c r="J32" s="445">
        <v>0</v>
      </c>
      <c r="K32" s="445">
        <v>4</v>
      </c>
      <c r="L32" s="445">
        <v>1</v>
      </c>
      <c r="M32" s="439">
        <v>0</v>
      </c>
      <c r="N32" s="439">
        <v>1</v>
      </c>
      <c r="O32" s="442">
        <v>0</v>
      </c>
      <c r="P32" s="442">
        <v>0</v>
      </c>
      <c r="Q32" s="442">
        <v>412013.5172413793</v>
      </c>
      <c r="R32" s="442">
        <v>0</v>
      </c>
      <c r="S32" s="442">
        <v>1134159.7586206896</v>
      </c>
      <c r="T32" s="442">
        <v>862758.6206896552</v>
      </c>
      <c r="U32" s="442">
        <v>0</v>
      </c>
      <c r="V32" s="442">
        <v>0</v>
      </c>
      <c r="W32" s="442">
        <v>0</v>
      </c>
      <c r="X32" s="442">
        <v>0</v>
      </c>
      <c r="Y32" s="442">
        <v>0</v>
      </c>
      <c r="Z32" s="442">
        <v>0</v>
      </c>
      <c r="AA32" s="442">
        <v>0</v>
      </c>
      <c r="AB32" s="442">
        <v>0</v>
      </c>
      <c r="AC32" s="442">
        <v>0</v>
      </c>
      <c r="AD32" s="442">
        <v>0</v>
      </c>
      <c r="AE32" s="442">
        <f t="shared" si="2"/>
        <v>1546173.2758620689</v>
      </c>
      <c r="AF32" s="442">
        <f t="shared" si="3"/>
        <v>862758.6206896552</v>
      </c>
      <c r="AG32" s="445"/>
      <c r="AH32" s="445"/>
      <c r="AI32" s="445"/>
      <c r="AJ32" s="445"/>
    </row>
    <row r="33" spans="2:36" ht="95.25" customHeight="1">
      <c r="B33" s="438"/>
      <c r="C33" s="438"/>
      <c r="D33" s="98" t="s">
        <v>514</v>
      </c>
      <c r="E33" s="447">
        <v>1</v>
      </c>
      <c r="F33" s="447">
        <v>0</v>
      </c>
      <c r="G33" s="447">
        <v>1</v>
      </c>
      <c r="H33" s="447"/>
      <c r="I33" s="447"/>
      <c r="J33" s="447"/>
      <c r="K33" s="447"/>
      <c r="L33" s="447"/>
      <c r="M33" s="441"/>
      <c r="N33" s="441"/>
      <c r="O33" s="444"/>
      <c r="P33" s="444">
        <v>0</v>
      </c>
      <c r="Q33" s="444"/>
      <c r="R33" s="444">
        <v>0</v>
      </c>
      <c r="S33" s="444"/>
      <c r="T33" s="444"/>
      <c r="U33" s="444">
        <v>0</v>
      </c>
      <c r="V33" s="444">
        <v>0</v>
      </c>
      <c r="W33" s="444">
        <v>0</v>
      </c>
      <c r="X33" s="444">
        <v>0</v>
      </c>
      <c r="Y33" s="444">
        <v>0</v>
      </c>
      <c r="Z33" s="444">
        <v>0</v>
      </c>
      <c r="AA33" s="444">
        <v>0</v>
      </c>
      <c r="AB33" s="444">
        <v>0</v>
      </c>
      <c r="AC33" s="444">
        <v>0</v>
      </c>
      <c r="AD33" s="444">
        <v>0</v>
      </c>
      <c r="AE33" s="444">
        <f t="shared" si="2"/>
        <v>0</v>
      </c>
      <c r="AF33" s="444">
        <f t="shared" si="3"/>
        <v>0</v>
      </c>
      <c r="AG33" s="447"/>
      <c r="AH33" s="447"/>
      <c r="AI33" s="447"/>
      <c r="AJ33" s="447"/>
    </row>
    <row r="34" spans="2:36" ht="206.25" customHeight="1">
      <c r="B34" s="438"/>
      <c r="C34" s="438"/>
      <c r="D34" s="98" t="s">
        <v>516</v>
      </c>
      <c r="E34" s="98" t="s">
        <v>517</v>
      </c>
      <c r="F34" s="98">
        <v>0</v>
      </c>
      <c r="G34" s="98">
        <v>1</v>
      </c>
      <c r="H34" s="98" t="s">
        <v>286</v>
      </c>
      <c r="I34" s="98" t="s">
        <v>298</v>
      </c>
      <c r="J34" s="43">
        <v>0</v>
      </c>
      <c r="K34" s="43">
        <v>4</v>
      </c>
      <c r="L34" s="43">
        <v>1</v>
      </c>
      <c r="M34" s="81">
        <v>0</v>
      </c>
      <c r="N34" s="81">
        <v>1</v>
      </c>
      <c r="O34" s="35">
        <v>0</v>
      </c>
      <c r="P34" s="35">
        <v>0</v>
      </c>
      <c r="Q34" s="35">
        <v>412013.5172413793</v>
      </c>
      <c r="R34" s="35">
        <v>0</v>
      </c>
      <c r="S34" s="35">
        <v>1134159.7586206896</v>
      </c>
      <c r="T34" s="35">
        <v>862758.6206896552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f t="shared" si="2"/>
        <v>1546173.2758620689</v>
      </c>
      <c r="AF34" s="35">
        <f t="shared" si="3"/>
        <v>862758.6206896552</v>
      </c>
      <c r="AG34" s="114"/>
      <c r="AH34" s="114"/>
      <c r="AI34" s="114"/>
      <c r="AJ34" s="114"/>
    </row>
  </sheetData>
  <sheetProtection password="C7FF" sheet="1"/>
  <mergeCells count="94">
    <mergeCell ref="E32:E33"/>
    <mergeCell ref="F32:F33"/>
    <mergeCell ref="G32:G33"/>
    <mergeCell ref="AB32:AB33"/>
    <mergeCell ref="AC32:AC33"/>
    <mergeCell ref="AD32:AD33"/>
    <mergeCell ref="AJ21:AJ22"/>
    <mergeCell ref="H32:H33"/>
    <mergeCell ref="I32:I33"/>
    <mergeCell ref="J32:J33"/>
    <mergeCell ref="K32:K33"/>
    <mergeCell ref="L32:L33"/>
    <mergeCell ref="AI32:AI33"/>
    <mergeCell ref="AJ32:AJ33"/>
    <mergeCell ref="AE32:AE33"/>
    <mergeCell ref="AF32:AF33"/>
    <mergeCell ref="M32:M33"/>
    <mergeCell ref="N32:N33"/>
    <mergeCell ref="AA32:AA33"/>
    <mergeCell ref="R32:R33"/>
    <mergeCell ref="S32:S33"/>
    <mergeCell ref="T32:T33"/>
    <mergeCell ref="U32:U33"/>
    <mergeCell ref="V32:V33"/>
    <mergeCell ref="Q32:Q33"/>
    <mergeCell ref="W32:W33"/>
    <mergeCell ref="AG32:AG33"/>
    <mergeCell ref="AH32:AH33"/>
    <mergeCell ref="Z21:Z22"/>
    <mergeCell ref="AA21:AA22"/>
    <mergeCell ref="AG21:AG22"/>
    <mergeCell ref="AH21:AH22"/>
    <mergeCell ref="Z32:Z33"/>
    <mergeCell ref="AI21:AI22"/>
    <mergeCell ref="U21:U22"/>
    <mergeCell ref="V21:V22"/>
    <mergeCell ref="W21:W22"/>
    <mergeCell ref="X21:X22"/>
    <mergeCell ref="Y21:Y22"/>
    <mergeCell ref="AC21:AC22"/>
    <mergeCell ref="AD21:AD22"/>
    <mergeCell ref="AE21:AE22"/>
    <mergeCell ref="AF21:AF22"/>
    <mergeCell ref="M21:M22"/>
    <mergeCell ref="N21:N22"/>
    <mergeCell ref="R21:R22"/>
    <mergeCell ref="S21:S22"/>
    <mergeCell ref="T21:T22"/>
    <mergeCell ref="H21:H22"/>
    <mergeCell ref="I21:I22"/>
    <mergeCell ref="J21:J22"/>
    <mergeCell ref="K21:K22"/>
    <mergeCell ref="L21:L22"/>
    <mergeCell ref="AH5:AH6"/>
    <mergeCell ref="AI5:AI6"/>
    <mergeCell ref="AJ5:AJ6"/>
    <mergeCell ref="C7:H7"/>
    <mergeCell ref="B9:B34"/>
    <mergeCell ref="C9:C34"/>
    <mergeCell ref="W5:X5"/>
    <mergeCell ref="Y5:Z5"/>
    <mergeCell ref="AA5:AB5"/>
    <mergeCell ref="AC5:AD5"/>
    <mergeCell ref="AE5:AF5"/>
    <mergeCell ref="AG5:AG6"/>
    <mergeCell ref="M5:M6"/>
    <mergeCell ref="N5:N6"/>
    <mergeCell ref="O5:P5"/>
    <mergeCell ref="Q5:R5"/>
    <mergeCell ref="S5:T5"/>
    <mergeCell ref="U5:V5"/>
    <mergeCell ref="B5:B6"/>
    <mergeCell ref="C5:H6"/>
    <mergeCell ref="I5:I6"/>
    <mergeCell ref="J5:J6"/>
    <mergeCell ref="K5:K6"/>
    <mergeCell ref="L5:L6"/>
    <mergeCell ref="B4:D4"/>
    <mergeCell ref="F4:N4"/>
    <mergeCell ref="O4:AF4"/>
    <mergeCell ref="AG4:AJ4"/>
    <mergeCell ref="B1:AJ1"/>
    <mergeCell ref="B2:AJ2"/>
    <mergeCell ref="B3:H3"/>
    <mergeCell ref="I3:T3"/>
    <mergeCell ref="U3:AJ3"/>
    <mergeCell ref="Q21:Q22"/>
    <mergeCell ref="O21:O22"/>
    <mergeCell ref="P21:P22"/>
    <mergeCell ref="O32:O33"/>
    <mergeCell ref="P32:P33"/>
    <mergeCell ref="AB21:AB22"/>
    <mergeCell ref="X32:X33"/>
    <mergeCell ref="Y32:Y33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1:AK19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5"/>
  <cols>
    <col min="1" max="1" width="0.9921875" style="1" customWidth="1"/>
    <col min="2" max="2" width="16.57421875" style="1" customWidth="1"/>
    <col min="3" max="3" width="13.00390625" style="1" customWidth="1"/>
    <col min="4" max="4" width="26.28125" style="1" customWidth="1"/>
    <col min="5" max="5" width="13.421875" style="1" customWidth="1"/>
    <col min="6" max="7" width="11.421875" style="1" customWidth="1"/>
    <col min="8" max="8" width="31.28125" style="1" customWidth="1"/>
    <col min="9" max="9" width="16.28125" style="1" customWidth="1"/>
    <col min="10" max="10" width="21.7109375" style="1" customWidth="1"/>
    <col min="11" max="14" width="11.421875" style="1" customWidth="1"/>
    <col min="15" max="36" width="5.8515625" style="1" customWidth="1"/>
    <col min="37" max="16384" width="11.421875" style="1" customWidth="1"/>
  </cols>
  <sheetData>
    <row r="1" spans="2:36" ht="15">
      <c r="B1" s="394" t="s">
        <v>66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6"/>
    </row>
    <row r="2" spans="2:36" ht="15.75" thickBot="1">
      <c r="B2" s="397" t="s">
        <v>67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9"/>
    </row>
    <row r="3" spans="2:36" ht="39.75" customHeight="1">
      <c r="B3" s="400" t="s">
        <v>35</v>
      </c>
      <c r="C3" s="401"/>
      <c r="D3" s="401"/>
      <c r="E3" s="401"/>
      <c r="F3" s="401"/>
      <c r="G3" s="401"/>
      <c r="H3" s="402"/>
      <c r="I3" s="403" t="s">
        <v>234</v>
      </c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5"/>
      <c r="U3" s="403" t="s">
        <v>333</v>
      </c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7"/>
    </row>
    <row r="4" spans="2:37" ht="15.75" thickBot="1">
      <c r="B4" s="383" t="s">
        <v>233</v>
      </c>
      <c r="C4" s="384"/>
      <c r="D4" s="385"/>
      <c r="E4" s="69"/>
      <c r="F4" s="386" t="s">
        <v>334</v>
      </c>
      <c r="G4" s="386"/>
      <c r="H4" s="386"/>
      <c r="I4" s="386"/>
      <c r="J4" s="386"/>
      <c r="K4" s="386"/>
      <c r="L4" s="386"/>
      <c r="M4" s="386"/>
      <c r="N4" s="387"/>
      <c r="O4" s="388" t="s">
        <v>0</v>
      </c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90"/>
      <c r="AG4" s="391" t="s">
        <v>1</v>
      </c>
      <c r="AH4" s="392"/>
      <c r="AI4" s="392"/>
      <c r="AJ4" s="393"/>
      <c r="AK4" s="1" t="s">
        <v>34</v>
      </c>
    </row>
    <row r="5" spans="2:36" ht="15">
      <c r="B5" s="408" t="s">
        <v>36</v>
      </c>
      <c r="C5" s="410" t="s">
        <v>2</v>
      </c>
      <c r="D5" s="411"/>
      <c r="E5" s="411"/>
      <c r="F5" s="411"/>
      <c r="G5" s="411"/>
      <c r="H5" s="411"/>
      <c r="I5" s="414" t="s">
        <v>3</v>
      </c>
      <c r="J5" s="416" t="s">
        <v>16</v>
      </c>
      <c r="K5" s="416" t="s">
        <v>4</v>
      </c>
      <c r="L5" s="418" t="s">
        <v>110</v>
      </c>
      <c r="M5" s="424" t="s">
        <v>18</v>
      </c>
      <c r="N5" s="426" t="s">
        <v>19</v>
      </c>
      <c r="O5" s="428" t="s">
        <v>30</v>
      </c>
      <c r="P5" s="429"/>
      <c r="Q5" s="420" t="s">
        <v>31</v>
      </c>
      <c r="R5" s="429"/>
      <c r="S5" s="420" t="s">
        <v>32</v>
      </c>
      <c r="T5" s="429"/>
      <c r="U5" s="420" t="s">
        <v>7</v>
      </c>
      <c r="V5" s="429"/>
      <c r="W5" s="420" t="s">
        <v>6</v>
      </c>
      <c r="X5" s="429"/>
      <c r="Y5" s="420" t="s">
        <v>33</v>
      </c>
      <c r="Z5" s="429"/>
      <c r="AA5" s="420" t="s">
        <v>5</v>
      </c>
      <c r="AB5" s="429"/>
      <c r="AC5" s="420" t="s">
        <v>8</v>
      </c>
      <c r="AD5" s="429"/>
      <c r="AE5" s="420" t="s">
        <v>9</v>
      </c>
      <c r="AF5" s="421"/>
      <c r="AG5" s="422" t="s">
        <v>10</v>
      </c>
      <c r="AH5" s="430" t="s">
        <v>11</v>
      </c>
      <c r="AI5" s="432" t="s">
        <v>12</v>
      </c>
      <c r="AJ5" s="434" t="s">
        <v>20</v>
      </c>
    </row>
    <row r="6" spans="2:36" ht="18.75" thickBot="1">
      <c r="B6" s="409"/>
      <c r="C6" s="412"/>
      <c r="D6" s="413"/>
      <c r="E6" s="413"/>
      <c r="F6" s="413"/>
      <c r="G6" s="413"/>
      <c r="H6" s="413"/>
      <c r="I6" s="415"/>
      <c r="J6" s="417" t="s">
        <v>16</v>
      </c>
      <c r="K6" s="417"/>
      <c r="L6" s="419"/>
      <c r="M6" s="425"/>
      <c r="N6" s="427"/>
      <c r="O6" s="5" t="s">
        <v>21</v>
      </c>
      <c r="P6" s="27" t="s">
        <v>22</v>
      </c>
      <c r="Q6" s="6" t="s">
        <v>21</v>
      </c>
      <c r="R6" s="27" t="s">
        <v>22</v>
      </c>
      <c r="S6" s="6" t="s">
        <v>21</v>
      </c>
      <c r="T6" s="27" t="s">
        <v>22</v>
      </c>
      <c r="U6" s="6" t="s">
        <v>21</v>
      </c>
      <c r="V6" s="27" t="s">
        <v>22</v>
      </c>
      <c r="W6" s="6" t="s">
        <v>21</v>
      </c>
      <c r="X6" s="27" t="s">
        <v>22</v>
      </c>
      <c r="Y6" s="6" t="s">
        <v>21</v>
      </c>
      <c r="Z6" s="27" t="s">
        <v>22</v>
      </c>
      <c r="AA6" s="6" t="s">
        <v>21</v>
      </c>
      <c r="AB6" s="27" t="s">
        <v>23</v>
      </c>
      <c r="AC6" s="6" t="s">
        <v>21</v>
      </c>
      <c r="AD6" s="27" t="s">
        <v>23</v>
      </c>
      <c r="AE6" s="6" t="s">
        <v>21</v>
      </c>
      <c r="AF6" s="28" t="s">
        <v>23</v>
      </c>
      <c r="AG6" s="423"/>
      <c r="AH6" s="431"/>
      <c r="AI6" s="433"/>
      <c r="AJ6" s="435"/>
    </row>
    <row r="7" spans="2:36" ht="96.75" customHeight="1" thickBot="1">
      <c r="B7" s="106" t="s">
        <v>149</v>
      </c>
      <c r="C7" s="436" t="s">
        <v>237</v>
      </c>
      <c r="D7" s="437"/>
      <c r="E7" s="437"/>
      <c r="F7" s="437"/>
      <c r="G7" s="437"/>
      <c r="H7" s="437"/>
      <c r="I7" s="29" t="s">
        <v>238</v>
      </c>
      <c r="J7" s="7" t="s">
        <v>239</v>
      </c>
      <c r="K7" s="116" t="s">
        <v>232</v>
      </c>
      <c r="L7" s="117" t="s">
        <v>240</v>
      </c>
      <c r="M7" s="117">
        <v>1</v>
      </c>
      <c r="N7" s="117">
        <v>1</v>
      </c>
      <c r="O7" s="10">
        <f aca="true" t="shared" si="0" ref="O7:AD7">+O8</f>
        <v>1646000</v>
      </c>
      <c r="P7" s="10">
        <f t="shared" si="0"/>
        <v>1646000</v>
      </c>
      <c r="Q7" s="10">
        <f t="shared" si="0"/>
        <v>0</v>
      </c>
      <c r="R7" s="10">
        <f t="shared" si="0"/>
        <v>0</v>
      </c>
      <c r="S7" s="10">
        <f t="shared" si="0"/>
        <v>24500000</v>
      </c>
      <c r="T7" s="10">
        <f t="shared" si="0"/>
        <v>24500000</v>
      </c>
      <c r="U7" s="10">
        <f t="shared" si="0"/>
        <v>0</v>
      </c>
      <c r="V7" s="10">
        <f t="shared" si="0"/>
        <v>0</v>
      </c>
      <c r="W7" s="10">
        <f t="shared" si="0"/>
        <v>0</v>
      </c>
      <c r="X7" s="10">
        <f t="shared" si="0"/>
        <v>0</v>
      </c>
      <c r="Y7" s="10">
        <f t="shared" si="0"/>
        <v>0</v>
      </c>
      <c r="Z7" s="10">
        <f t="shared" si="0"/>
        <v>0</v>
      </c>
      <c r="AA7" s="10">
        <f t="shared" si="0"/>
        <v>0</v>
      </c>
      <c r="AB7" s="10">
        <f t="shared" si="0"/>
        <v>0</v>
      </c>
      <c r="AC7" s="10">
        <f t="shared" si="0"/>
        <v>0</v>
      </c>
      <c r="AD7" s="10">
        <f t="shared" si="0"/>
        <v>0</v>
      </c>
      <c r="AE7" s="10">
        <f>+AE8</f>
        <v>26146000</v>
      </c>
      <c r="AF7" s="11">
        <f>+AF8</f>
        <v>26146000</v>
      </c>
      <c r="AG7" s="12"/>
      <c r="AH7" s="13"/>
      <c r="AI7" s="13"/>
      <c r="AJ7" s="14"/>
    </row>
    <row r="8" spans="2:36" ht="96">
      <c r="B8" s="15" t="s">
        <v>13</v>
      </c>
      <c r="C8" s="16" t="s">
        <v>28</v>
      </c>
      <c r="D8" s="16" t="s">
        <v>14</v>
      </c>
      <c r="E8" s="16" t="s">
        <v>24</v>
      </c>
      <c r="F8" s="16" t="s">
        <v>25</v>
      </c>
      <c r="G8" s="16" t="s">
        <v>26</v>
      </c>
      <c r="H8" s="31" t="s">
        <v>214</v>
      </c>
      <c r="I8" s="40" t="s">
        <v>29</v>
      </c>
      <c r="J8" s="21" t="s">
        <v>16</v>
      </c>
      <c r="K8" s="21" t="s">
        <v>4</v>
      </c>
      <c r="L8" s="21" t="s">
        <v>110</v>
      </c>
      <c r="M8" s="21" t="s">
        <v>18</v>
      </c>
      <c r="N8" s="32" t="s">
        <v>19</v>
      </c>
      <c r="O8" s="41">
        <f>SUM(O9:O19)</f>
        <v>1646000</v>
      </c>
      <c r="P8" s="96">
        <f aca="true" t="shared" si="1" ref="P8:AD8">SUM(P9:P19)</f>
        <v>1646000</v>
      </c>
      <c r="Q8" s="41">
        <f t="shared" si="1"/>
        <v>0</v>
      </c>
      <c r="R8" s="96">
        <f t="shared" si="1"/>
        <v>0</v>
      </c>
      <c r="S8" s="41">
        <f t="shared" si="1"/>
        <v>24500000</v>
      </c>
      <c r="T8" s="96">
        <f t="shared" si="1"/>
        <v>24500000</v>
      </c>
      <c r="U8" s="41">
        <f t="shared" si="1"/>
        <v>0</v>
      </c>
      <c r="V8" s="96">
        <f t="shared" si="1"/>
        <v>0</v>
      </c>
      <c r="W8" s="41">
        <f t="shared" si="1"/>
        <v>0</v>
      </c>
      <c r="X8" s="96">
        <f t="shared" si="1"/>
        <v>0</v>
      </c>
      <c r="Y8" s="41">
        <f t="shared" si="1"/>
        <v>0</v>
      </c>
      <c r="Z8" s="96">
        <f t="shared" si="1"/>
        <v>0</v>
      </c>
      <c r="AA8" s="41">
        <f t="shared" si="1"/>
        <v>0</v>
      </c>
      <c r="AB8" s="96">
        <f t="shared" si="1"/>
        <v>0</v>
      </c>
      <c r="AC8" s="41">
        <f t="shared" si="1"/>
        <v>0</v>
      </c>
      <c r="AD8" s="96">
        <f t="shared" si="1"/>
        <v>0</v>
      </c>
      <c r="AE8" s="41">
        <f>+O8+Q8+S8+U8+W8+Y8+AA8+AC8</f>
        <v>26146000</v>
      </c>
      <c r="AF8" s="96">
        <f>+P8+R8+T8+V8+X8+Z8+AB8+AD8</f>
        <v>26146000</v>
      </c>
      <c r="AG8" s="17"/>
      <c r="AH8" s="18"/>
      <c r="AI8" s="18"/>
      <c r="AJ8" s="19"/>
    </row>
    <row r="9" spans="2:36" ht="88.5" customHeight="1">
      <c r="B9" s="438" t="s">
        <v>235</v>
      </c>
      <c r="C9" s="438" t="s">
        <v>236</v>
      </c>
      <c r="D9" s="98" t="s">
        <v>463</v>
      </c>
      <c r="E9" s="98" t="s">
        <v>464</v>
      </c>
      <c r="F9" s="43">
        <v>3</v>
      </c>
      <c r="G9" s="43">
        <v>2</v>
      </c>
      <c r="H9" s="98" t="s">
        <v>241</v>
      </c>
      <c r="I9" s="98" t="s">
        <v>250</v>
      </c>
      <c r="J9" s="43">
        <v>0</v>
      </c>
      <c r="K9" s="43">
        <v>4</v>
      </c>
      <c r="L9" s="43">
        <v>1</v>
      </c>
      <c r="M9" s="81">
        <v>0</v>
      </c>
      <c r="N9" s="81">
        <v>1</v>
      </c>
      <c r="O9" s="35">
        <v>1646000</v>
      </c>
      <c r="P9" s="35">
        <f>+O9</f>
        <v>1646000</v>
      </c>
      <c r="Q9" s="35">
        <v>0</v>
      </c>
      <c r="R9" s="35">
        <v>0</v>
      </c>
      <c r="S9" s="35">
        <f>26146000*0.17+13334460-1646000</f>
        <v>16133280</v>
      </c>
      <c r="T9" s="35">
        <f>+S9</f>
        <v>16133280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f aca="true" t="shared" si="2" ref="AE9:AE15">+O9+Q9+S9+U9+W9+Y9+AA9+AC9</f>
        <v>17779280</v>
      </c>
      <c r="AF9" s="35">
        <f aca="true" t="shared" si="3" ref="AF9:AF15">+P9+R9+T9+V9+X9+Z9+AB9+AD9</f>
        <v>17779280</v>
      </c>
      <c r="AG9" s="78"/>
      <c r="AH9" s="68"/>
      <c r="AI9" s="68"/>
      <c r="AJ9" s="77"/>
    </row>
    <row r="10" spans="2:36" ht="63.75">
      <c r="B10" s="438"/>
      <c r="C10" s="438"/>
      <c r="D10" s="98" t="s">
        <v>474</v>
      </c>
      <c r="E10" s="98" t="s">
        <v>475</v>
      </c>
      <c r="F10" s="43">
        <v>1</v>
      </c>
      <c r="G10" s="43">
        <v>1</v>
      </c>
      <c r="H10" s="98" t="s">
        <v>242</v>
      </c>
      <c r="I10" s="98" t="s">
        <v>251</v>
      </c>
      <c r="J10" s="43">
        <v>0</v>
      </c>
      <c r="K10" s="43">
        <v>1</v>
      </c>
      <c r="L10" s="43">
        <v>1</v>
      </c>
      <c r="M10" s="81">
        <v>0</v>
      </c>
      <c r="N10" s="81">
        <v>1</v>
      </c>
      <c r="O10" s="35">
        <v>0</v>
      </c>
      <c r="P10" s="35">
        <v>0</v>
      </c>
      <c r="Q10" s="35">
        <v>0</v>
      </c>
      <c r="R10" s="35">
        <v>0</v>
      </c>
      <c r="S10" s="35">
        <f>26146000*0.15</f>
        <v>3921900</v>
      </c>
      <c r="T10" s="35">
        <f>+S10</f>
        <v>3921900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f t="shared" si="2"/>
        <v>3921900</v>
      </c>
      <c r="AF10" s="35">
        <f t="shared" si="3"/>
        <v>3921900</v>
      </c>
      <c r="AG10" s="78"/>
      <c r="AH10" s="68"/>
      <c r="AI10" s="68"/>
      <c r="AJ10" s="77"/>
    </row>
    <row r="11" spans="2:36" ht="69" customHeight="1">
      <c r="B11" s="438"/>
      <c r="C11" s="438"/>
      <c r="D11" s="98" t="s">
        <v>468</v>
      </c>
      <c r="E11" s="98" t="s">
        <v>472</v>
      </c>
      <c r="F11" s="43">
        <v>150</v>
      </c>
      <c r="G11" s="43">
        <v>150</v>
      </c>
      <c r="H11" s="451" t="s">
        <v>243</v>
      </c>
      <c r="I11" s="451" t="s">
        <v>252</v>
      </c>
      <c r="J11" s="451">
        <v>0</v>
      </c>
      <c r="K11" s="445">
        <v>4</v>
      </c>
      <c r="L11" s="445">
        <v>1</v>
      </c>
      <c r="M11" s="439">
        <v>0</v>
      </c>
      <c r="N11" s="439">
        <v>1</v>
      </c>
      <c r="O11" s="442">
        <v>0</v>
      </c>
      <c r="P11" s="442">
        <v>0</v>
      </c>
      <c r="Q11" s="442">
        <v>0</v>
      </c>
      <c r="R11" s="442">
        <v>0</v>
      </c>
      <c r="S11" s="442">
        <f>26146000*0.17</f>
        <v>4444820</v>
      </c>
      <c r="T11" s="442">
        <f>+S11</f>
        <v>4444820</v>
      </c>
      <c r="U11" s="442">
        <v>0</v>
      </c>
      <c r="V11" s="442">
        <v>0</v>
      </c>
      <c r="W11" s="442">
        <v>0</v>
      </c>
      <c r="X11" s="442">
        <v>0</v>
      </c>
      <c r="Y11" s="442">
        <v>0</v>
      </c>
      <c r="Z11" s="442">
        <v>0</v>
      </c>
      <c r="AA11" s="442">
        <v>0</v>
      </c>
      <c r="AB11" s="442">
        <v>0</v>
      </c>
      <c r="AC11" s="442">
        <v>0</v>
      </c>
      <c r="AD11" s="442">
        <v>0</v>
      </c>
      <c r="AE11" s="442">
        <f t="shared" si="2"/>
        <v>4444820</v>
      </c>
      <c r="AF11" s="442">
        <f t="shared" si="3"/>
        <v>4444820</v>
      </c>
      <c r="AG11" s="445"/>
      <c r="AH11" s="445"/>
      <c r="AI11" s="445"/>
      <c r="AJ11" s="445"/>
    </row>
    <row r="12" spans="2:36" ht="69" customHeight="1">
      <c r="B12" s="438"/>
      <c r="C12" s="438"/>
      <c r="D12" s="98" t="s">
        <v>470</v>
      </c>
      <c r="E12" s="98" t="s">
        <v>471</v>
      </c>
      <c r="F12" s="43">
        <v>8</v>
      </c>
      <c r="G12" s="43">
        <v>8</v>
      </c>
      <c r="H12" s="453"/>
      <c r="I12" s="453"/>
      <c r="J12" s="453"/>
      <c r="K12" s="446"/>
      <c r="L12" s="446"/>
      <c r="M12" s="440"/>
      <c r="N12" s="440"/>
      <c r="O12" s="443"/>
      <c r="P12" s="443"/>
      <c r="Q12" s="443"/>
      <c r="R12" s="443"/>
      <c r="S12" s="443"/>
      <c r="T12" s="443"/>
      <c r="U12" s="443"/>
      <c r="V12" s="443"/>
      <c r="W12" s="443"/>
      <c r="X12" s="443"/>
      <c r="Y12" s="443"/>
      <c r="Z12" s="443"/>
      <c r="AA12" s="443"/>
      <c r="AB12" s="443"/>
      <c r="AC12" s="443"/>
      <c r="AD12" s="443"/>
      <c r="AE12" s="443"/>
      <c r="AF12" s="443">
        <f t="shared" si="3"/>
        <v>0</v>
      </c>
      <c r="AG12" s="446"/>
      <c r="AH12" s="446"/>
      <c r="AI12" s="446"/>
      <c r="AJ12" s="446"/>
    </row>
    <row r="13" spans="2:36" ht="69" customHeight="1">
      <c r="B13" s="438"/>
      <c r="C13" s="438"/>
      <c r="D13" s="98" t="s">
        <v>469</v>
      </c>
      <c r="E13" s="98" t="s">
        <v>473</v>
      </c>
      <c r="F13" s="43">
        <v>1</v>
      </c>
      <c r="G13" s="43">
        <v>1</v>
      </c>
      <c r="H13" s="452"/>
      <c r="I13" s="452"/>
      <c r="J13" s="452"/>
      <c r="K13" s="447"/>
      <c r="L13" s="447"/>
      <c r="M13" s="441"/>
      <c r="N13" s="441"/>
      <c r="O13" s="444"/>
      <c r="P13" s="444"/>
      <c r="Q13" s="444"/>
      <c r="R13" s="444"/>
      <c r="S13" s="444"/>
      <c r="T13" s="444"/>
      <c r="U13" s="444"/>
      <c r="V13" s="444"/>
      <c r="W13" s="444"/>
      <c r="X13" s="444"/>
      <c r="Y13" s="444"/>
      <c r="Z13" s="444"/>
      <c r="AA13" s="444"/>
      <c r="AB13" s="444"/>
      <c r="AC13" s="444"/>
      <c r="AD13" s="444"/>
      <c r="AE13" s="444"/>
      <c r="AF13" s="444">
        <f t="shared" si="3"/>
        <v>0</v>
      </c>
      <c r="AG13" s="447"/>
      <c r="AH13" s="447"/>
      <c r="AI13" s="447"/>
      <c r="AJ13" s="447"/>
    </row>
    <row r="14" spans="2:36" ht="61.5" customHeight="1">
      <c r="B14" s="438"/>
      <c r="C14" s="438"/>
      <c r="D14" s="126" t="s">
        <v>465</v>
      </c>
      <c r="E14" s="126">
        <v>0</v>
      </c>
      <c r="F14" s="123">
        <v>0</v>
      </c>
      <c r="G14" s="123">
        <v>0</v>
      </c>
      <c r="H14" s="98" t="s">
        <v>244</v>
      </c>
      <c r="I14" s="98" t="s">
        <v>253</v>
      </c>
      <c r="J14" s="43">
        <v>0</v>
      </c>
      <c r="K14" s="43">
        <v>4</v>
      </c>
      <c r="L14" s="43">
        <v>0</v>
      </c>
      <c r="M14" s="81">
        <v>0</v>
      </c>
      <c r="N14" s="81">
        <v>1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f>+O14+Q14+S14+U14+W14+Y14+AA14+AC14</f>
        <v>0</v>
      </c>
      <c r="AF14" s="35">
        <f>+P14+R14+T14+V14+X14+Z14+AB14+AD14</f>
        <v>0</v>
      </c>
      <c r="AG14" s="78"/>
      <c r="AH14" s="68"/>
      <c r="AI14" s="68"/>
      <c r="AJ14" s="77"/>
    </row>
    <row r="15" spans="2:36" ht="105" customHeight="1">
      <c r="B15" s="438"/>
      <c r="C15" s="438"/>
      <c r="D15" s="98" t="s">
        <v>465</v>
      </c>
      <c r="E15" s="98">
        <v>0</v>
      </c>
      <c r="F15" s="43">
        <v>0</v>
      </c>
      <c r="G15" s="43">
        <v>0</v>
      </c>
      <c r="H15" s="98" t="s">
        <v>245</v>
      </c>
      <c r="I15" s="98" t="s">
        <v>254</v>
      </c>
      <c r="J15" s="43">
        <v>0</v>
      </c>
      <c r="K15" s="43">
        <v>1</v>
      </c>
      <c r="L15" s="43">
        <v>0</v>
      </c>
      <c r="M15" s="81">
        <v>0</v>
      </c>
      <c r="N15" s="81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f t="shared" si="2"/>
        <v>0</v>
      </c>
      <c r="AF15" s="35">
        <f t="shared" si="3"/>
        <v>0</v>
      </c>
      <c r="AG15" s="114"/>
      <c r="AH15" s="114"/>
      <c r="AI15" s="114"/>
      <c r="AJ15" s="114"/>
    </row>
    <row r="16" spans="2:36" ht="89.25" customHeight="1">
      <c r="B16" s="438"/>
      <c r="C16" s="438"/>
      <c r="D16" s="126" t="s">
        <v>535</v>
      </c>
      <c r="E16" s="126" t="s">
        <v>534</v>
      </c>
      <c r="F16" s="123">
        <v>0</v>
      </c>
      <c r="G16" s="123">
        <v>0</v>
      </c>
      <c r="H16" s="98" t="s">
        <v>246</v>
      </c>
      <c r="I16" s="98" t="s">
        <v>204</v>
      </c>
      <c r="J16" s="43">
        <v>0</v>
      </c>
      <c r="K16" s="43">
        <v>1</v>
      </c>
      <c r="L16" s="43">
        <v>1</v>
      </c>
      <c r="M16" s="81">
        <v>0</v>
      </c>
      <c r="N16" s="81">
        <v>1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f aca="true" t="shared" si="4" ref="AE16:AF19">+O16+Q16+S16+U16+W16+Y16+AA16+AC16</f>
        <v>0</v>
      </c>
      <c r="AF16" s="35">
        <f t="shared" si="4"/>
        <v>0</v>
      </c>
      <c r="AG16" s="114"/>
      <c r="AH16" s="114"/>
      <c r="AI16" s="114"/>
      <c r="AJ16" s="114"/>
    </row>
    <row r="17" spans="2:36" ht="59.25" customHeight="1">
      <c r="B17" s="438"/>
      <c r="C17" s="438"/>
      <c r="D17" s="126" t="s">
        <v>465</v>
      </c>
      <c r="E17" s="126">
        <v>0</v>
      </c>
      <c r="F17" s="123">
        <v>0</v>
      </c>
      <c r="G17" s="123">
        <v>0</v>
      </c>
      <c r="H17" s="98" t="s">
        <v>247</v>
      </c>
      <c r="I17" s="98" t="s">
        <v>255</v>
      </c>
      <c r="J17" s="43">
        <v>0</v>
      </c>
      <c r="K17" s="43">
        <v>4</v>
      </c>
      <c r="L17" s="43">
        <v>1</v>
      </c>
      <c r="M17" s="81">
        <v>0</v>
      </c>
      <c r="N17" s="81">
        <v>1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f t="shared" si="4"/>
        <v>0</v>
      </c>
      <c r="AF17" s="35">
        <f t="shared" si="4"/>
        <v>0</v>
      </c>
      <c r="AG17" s="114"/>
      <c r="AH17" s="114"/>
      <c r="AI17" s="114"/>
      <c r="AJ17" s="114"/>
    </row>
    <row r="18" spans="2:36" ht="64.5" customHeight="1">
      <c r="B18" s="438"/>
      <c r="C18" s="438"/>
      <c r="D18" s="98" t="s">
        <v>465</v>
      </c>
      <c r="E18" s="98" t="s">
        <v>466</v>
      </c>
      <c r="F18" s="43">
        <v>0</v>
      </c>
      <c r="G18" s="43">
        <v>0</v>
      </c>
      <c r="H18" s="98" t="s">
        <v>248</v>
      </c>
      <c r="I18" s="98" t="s">
        <v>256</v>
      </c>
      <c r="J18" s="43">
        <v>0</v>
      </c>
      <c r="K18" s="43">
        <v>1</v>
      </c>
      <c r="L18" s="43">
        <v>0</v>
      </c>
      <c r="M18" s="81">
        <v>0</v>
      </c>
      <c r="N18" s="81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f t="shared" si="4"/>
        <v>0</v>
      </c>
      <c r="AF18" s="35">
        <f t="shared" si="4"/>
        <v>0</v>
      </c>
      <c r="AG18" s="114"/>
      <c r="AH18" s="114"/>
      <c r="AI18" s="114"/>
      <c r="AJ18" s="114"/>
    </row>
    <row r="19" spans="2:36" ht="92.25" customHeight="1">
      <c r="B19" s="438"/>
      <c r="C19" s="438"/>
      <c r="D19" s="98" t="s">
        <v>467</v>
      </c>
      <c r="E19" s="98" t="s">
        <v>466</v>
      </c>
      <c r="F19" s="43">
        <v>0</v>
      </c>
      <c r="G19" s="43">
        <v>0</v>
      </c>
      <c r="H19" s="98" t="s">
        <v>249</v>
      </c>
      <c r="I19" s="98" t="s">
        <v>257</v>
      </c>
      <c r="J19" s="43">
        <v>0</v>
      </c>
      <c r="K19" s="43">
        <v>1</v>
      </c>
      <c r="L19" s="43">
        <v>0</v>
      </c>
      <c r="M19" s="81">
        <v>0</v>
      </c>
      <c r="N19" s="81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f t="shared" si="4"/>
        <v>0</v>
      </c>
      <c r="AF19" s="35">
        <f t="shared" si="4"/>
        <v>0</v>
      </c>
      <c r="AG19" s="114"/>
      <c r="AH19" s="114"/>
      <c r="AI19" s="114"/>
      <c r="AJ19" s="114"/>
    </row>
  </sheetData>
  <sheetProtection password="C7FF" sheet="1"/>
  <mergeCells count="62">
    <mergeCell ref="AH11:AH13"/>
    <mergeCell ref="AI11:AI13"/>
    <mergeCell ref="AJ11:AJ13"/>
    <mergeCell ref="AB11:AB13"/>
    <mergeCell ref="AC11:AC13"/>
    <mergeCell ref="AD11:AD13"/>
    <mergeCell ref="AE11:AE13"/>
    <mergeCell ref="AF11:AF13"/>
    <mergeCell ref="AG11:AG13"/>
    <mergeCell ref="AA11:AA13"/>
    <mergeCell ref="P11:P13"/>
    <mergeCell ref="Q11:Q13"/>
    <mergeCell ref="R11:R13"/>
    <mergeCell ref="S11:S13"/>
    <mergeCell ref="T11:T13"/>
    <mergeCell ref="U11:U13"/>
    <mergeCell ref="V11:V13"/>
    <mergeCell ref="W11:W13"/>
    <mergeCell ref="X11:X13"/>
    <mergeCell ref="Y11:Y13"/>
    <mergeCell ref="Z11:Z13"/>
    <mergeCell ref="O11:O13"/>
    <mergeCell ref="AH5:AH6"/>
    <mergeCell ref="AI5:AI6"/>
    <mergeCell ref="AJ5:AJ6"/>
    <mergeCell ref="O5:P5"/>
    <mergeCell ref="Q5:R5"/>
    <mergeCell ref="S5:T5"/>
    <mergeCell ref="U5:V5"/>
    <mergeCell ref="C7:H7"/>
    <mergeCell ref="Y5:Z5"/>
    <mergeCell ref="AA5:AB5"/>
    <mergeCell ref="AC5:AD5"/>
    <mergeCell ref="AE5:AF5"/>
    <mergeCell ref="AG5:AG6"/>
    <mergeCell ref="L5:L6"/>
    <mergeCell ref="W5:X5"/>
    <mergeCell ref="M5:M6"/>
    <mergeCell ref="N5:N6"/>
    <mergeCell ref="J11:J13"/>
    <mergeCell ref="K11:K13"/>
    <mergeCell ref="L11:L13"/>
    <mergeCell ref="M11:M13"/>
    <mergeCell ref="N11:N13"/>
    <mergeCell ref="B9:B19"/>
    <mergeCell ref="C9:C19"/>
    <mergeCell ref="H11:H13"/>
    <mergeCell ref="I11:I13"/>
    <mergeCell ref="B5:B6"/>
    <mergeCell ref="C5:H6"/>
    <mergeCell ref="I5:I6"/>
    <mergeCell ref="J5:J6"/>
    <mergeCell ref="K5:K6"/>
    <mergeCell ref="B4:D4"/>
    <mergeCell ref="F4:N4"/>
    <mergeCell ref="O4:AF4"/>
    <mergeCell ref="AG4:AJ4"/>
    <mergeCell ref="B1:AJ1"/>
    <mergeCell ref="B2:AJ2"/>
    <mergeCell ref="B3:H3"/>
    <mergeCell ref="I3:T3"/>
    <mergeCell ref="U3:AJ3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1:AK12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5"/>
  <cols>
    <col min="1" max="1" width="0.9921875" style="1" customWidth="1"/>
    <col min="2" max="2" width="16.57421875" style="1" customWidth="1"/>
    <col min="3" max="3" width="13.00390625" style="1" customWidth="1"/>
    <col min="4" max="7" width="11.421875" style="1" customWidth="1"/>
    <col min="8" max="8" width="31.28125" style="1" customWidth="1"/>
    <col min="9" max="9" width="16.28125" style="1" customWidth="1"/>
    <col min="10" max="10" width="21.7109375" style="1" customWidth="1"/>
    <col min="11" max="14" width="11.421875" style="1" customWidth="1"/>
    <col min="15" max="36" width="5.57421875" style="1" customWidth="1"/>
    <col min="37" max="16384" width="11.421875" style="1" customWidth="1"/>
  </cols>
  <sheetData>
    <row r="1" spans="2:36" ht="15">
      <c r="B1" s="394" t="s">
        <v>66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6"/>
    </row>
    <row r="2" spans="2:36" ht="15.75" thickBot="1">
      <c r="B2" s="397" t="s">
        <v>67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9"/>
    </row>
    <row r="3" spans="2:36" ht="33.75" customHeight="1">
      <c r="B3" s="400" t="s">
        <v>35</v>
      </c>
      <c r="C3" s="401"/>
      <c r="D3" s="401"/>
      <c r="E3" s="401"/>
      <c r="F3" s="401"/>
      <c r="G3" s="401"/>
      <c r="H3" s="402"/>
      <c r="I3" s="403" t="s">
        <v>188</v>
      </c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5"/>
      <c r="U3" s="403" t="s">
        <v>331</v>
      </c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7"/>
    </row>
    <row r="4" spans="2:37" ht="39" customHeight="1" thickBot="1">
      <c r="B4" s="383" t="s">
        <v>220</v>
      </c>
      <c r="C4" s="384"/>
      <c r="D4" s="385"/>
      <c r="E4" s="69"/>
      <c r="F4" s="386" t="s">
        <v>330</v>
      </c>
      <c r="G4" s="386"/>
      <c r="H4" s="386"/>
      <c r="I4" s="386"/>
      <c r="J4" s="386"/>
      <c r="K4" s="386"/>
      <c r="L4" s="386"/>
      <c r="M4" s="386"/>
      <c r="N4" s="387"/>
      <c r="O4" s="388" t="s">
        <v>0</v>
      </c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90"/>
      <c r="AG4" s="391" t="s">
        <v>1</v>
      </c>
      <c r="AH4" s="392"/>
      <c r="AI4" s="392"/>
      <c r="AJ4" s="393"/>
      <c r="AK4" s="1" t="s">
        <v>34</v>
      </c>
    </row>
    <row r="5" spans="2:36" ht="16.5" customHeight="1">
      <c r="B5" s="408" t="s">
        <v>36</v>
      </c>
      <c r="C5" s="410" t="s">
        <v>2</v>
      </c>
      <c r="D5" s="411"/>
      <c r="E5" s="411"/>
      <c r="F5" s="411"/>
      <c r="G5" s="411"/>
      <c r="H5" s="411"/>
      <c r="I5" s="414" t="s">
        <v>3</v>
      </c>
      <c r="J5" s="416" t="s">
        <v>16</v>
      </c>
      <c r="K5" s="416" t="s">
        <v>4</v>
      </c>
      <c r="L5" s="418" t="s">
        <v>110</v>
      </c>
      <c r="M5" s="424" t="s">
        <v>18</v>
      </c>
      <c r="N5" s="426" t="s">
        <v>19</v>
      </c>
      <c r="O5" s="428" t="s">
        <v>30</v>
      </c>
      <c r="P5" s="429"/>
      <c r="Q5" s="420" t="s">
        <v>31</v>
      </c>
      <c r="R5" s="429"/>
      <c r="S5" s="420" t="s">
        <v>32</v>
      </c>
      <c r="T5" s="429"/>
      <c r="U5" s="420" t="s">
        <v>7</v>
      </c>
      <c r="V5" s="429"/>
      <c r="W5" s="420" t="s">
        <v>6</v>
      </c>
      <c r="X5" s="429"/>
      <c r="Y5" s="420" t="s">
        <v>33</v>
      </c>
      <c r="Z5" s="429"/>
      <c r="AA5" s="420" t="s">
        <v>5</v>
      </c>
      <c r="AB5" s="429"/>
      <c r="AC5" s="420" t="s">
        <v>8</v>
      </c>
      <c r="AD5" s="429"/>
      <c r="AE5" s="420" t="s">
        <v>9</v>
      </c>
      <c r="AF5" s="421"/>
      <c r="AG5" s="422" t="s">
        <v>10</v>
      </c>
      <c r="AH5" s="430" t="s">
        <v>11</v>
      </c>
      <c r="AI5" s="432" t="s">
        <v>12</v>
      </c>
      <c r="AJ5" s="434" t="s">
        <v>20</v>
      </c>
    </row>
    <row r="6" spans="2:36" ht="76.5" customHeight="1" thickBot="1">
      <c r="B6" s="409"/>
      <c r="C6" s="412"/>
      <c r="D6" s="413"/>
      <c r="E6" s="413"/>
      <c r="F6" s="413"/>
      <c r="G6" s="413"/>
      <c r="H6" s="413"/>
      <c r="I6" s="415"/>
      <c r="J6" s="417" t="s">
        <v>16</v>
      </c>
      <c r="K6" s="417"/>
      <c r="L6" s="419"/>
      <c r="M6" s="425"/>
      <c r="N6" s="427"/>
      <c r="O6" s="5" t="s">
        <v>21</v>
      </c>
      <c r="P6" s="27" t="s">
        <v>22</v>
      </c>
      <c r="Q6" s="6" t="s">
        <v>21</v>
      </c>
      <c r="R6" s="27" t="s">
        <v>22</v>
      </c>
      <c r="S6" s="6" t="s">
        <v>21</v>
      </c>
      <c r="T6" s="27" t="s">
        <v>22</v>
      </c>
      <c r="U6" s="6" t="s">
        <v>21</v>
      </c>
      <c r="V6" s="27" t="s">
        <v>22</v>
      </c>
      <c r="W6" s="6" t="s">
        <v>21</v>
      </c>
      <c r="X6" s="27" t="s">
        <v>22</v>
      </c>
      <c r="Y6" s="6" t="s">
        <v>21</v>
      </c>
      <c r="Z6" s="27" t="s">
        <v>22</v>
      </c>
      <c r="AA6" s="6" t="s">
        <v>21</v>
      </c>
      <c r="AB6" s="27" t="s">
        <v>23</v>
      </c>
      <c r="AC6" s="6" t="s">
        <v>21</v>
      </c>
      <c r="AD6" s="27" t="s">
        <v>23</v>
      </c>
      <c r="AE6" s="6" t="s">
        <v>21</v>
      </c>
      <c r="AF6" s="28" t="s">
        <v>23</v>
      </c>
      <c r="AG6" s="423"/>
      <c r="AH6" s="431"/>
      <c r="AI6" s="433"/>
      <c r="AJ6" s="435"/>
    </row>
    <row r="7" spans="2:36" ht="78" customHeight="1" thickBot="1">
      <c r="B7" s="106" t="s">
        <v>149</v>
      </c>
      <c r="C7" s="436" t="s">
        <v>230</v>
      </c>
      <c r="D7" s="437"/>
      <c r="E7" s="437"/>
      <c r="F7" s="437"/>
      <c r="G7" s="437"/>
      <c r="H7" s="437"/>
      <c r="I7" s="29" t="s">
        <v>231</v>
      </c>
      <c r="J7" s="7">
        <v>0</v>
      </c>
      <c r="K7" s="116" t="s">
        <v>232</v>
      </c>
      <c r="L7" s="117">
        <v>1</v>
      </c>
      <c r="M7" s="117">
        <v>1</v>
      </c>
      <c r="N7" s="117">
        <v>1</v>
      </c>
      <c r="O7" s="10">
        <f aca="true" t="shared" si="0" ref="O7:AD7">+O8</f>
        <v>4419033</v>
      </c>
      <c r="P7" s="10">
        <f t="shared" si="0"/>
        <v>4419033</v>
      </c>
      <c r="Q7" s="10">
        <f t="shared" si="0"/>
        <v>89260775</v>
      </c>
      <c r="R7" s="10">
        <f t="shared" si="0"/>
        <v>89260775</v>
      </c>
      <c r="S7" s="10">
        <f t="shared" si="0"/>
        <v>0</v>
      </c>
      <c r="T7" s="10">
        <f t="shared" si="0"/>
        <v>0</v>
      </c>
      <c r="U7" s="10">
        <f t="shared" si="0"/>
        <v>150000000</v>
      </c>
      <c r="V7" s="10">
        <f t="shared" si="0"/>
        <v>150000000</v>
      </c>
      <c r="W7" s="10">
        <f t="shared" si="0"/>
        <v>0</v>
      </c>
      <c r="X7" s="10">
        <f t="shared" si="0"/>
        <v>0</v>
      </c>
      <c r="Y7" s="10">
        <f t="shared" si="0"/>
        <v>0</v>
      </c>
      <c r="Z7" s="10">
        <f t="shared" si="0"/>
        <v>0</v>
      </c>
      <c r="AA7" s="10">
        <f t="shared" si="0"/>
        <v>0</v>
      </c>
      <c r="AB7" s="10">
        <f t="shared" si="0"/>
        <v>0</v>
      </c>
      <c r="AC7" s="10">
        <f t="shared" si="0"/>
        <v>0</v>
      </c>
      <c r="AD7" s="10">
        <f t="shared" si="0"/>
        <v>0</v>
      </c>
      <c r="AE7" s="10">
        <f>+AE8</f>
        <v>243679808</v>
      </c>
      <c r="AF7" s="11">
        <f>+AF8</f>
        <v>243679808</v>
      </c>
      <c r="AG7" s="12"/>
      <c r="AH7" s="13"/>
      <c r="AI7" s="13"/>
      <c r="AJ7" s="14"/>
    </row>
    <row r="8" spans="2:36" ht="96.75" customHeight="1">
      <c r="B8" s="15" t="s">
        <v>13</v>
      </c>
      <c r="C8" s="16" t="s">
        <v>28</v>
      </c>
      <c r="D8" s="16" t="s">
        <v>14</v>
      </c>
      <c r="E8" s="16" t="s">
        <v>24</v>
      </c>
      <c r="F8" s="16" t="s">
        <v>25</v>
      </c>
      <c r="G8" s="16" t="s">
        <v>26</v>
      </c>
      <c r="H8" s="31" t="s">
        <v>214</v>
      </c>
      <c r="I8" s="40" t="s">
        <v>29</v>
      </c>
      <c r="J8" s="21" t="s">
        <v>16</v>
      </c>
      <c r="K8" s="21" t="s">
        <v>4</v>
      </c>
      <c r="L8" s="21" t="s">
        <v>110</v>
      </c>
      <c r="M8" s="21" t="s">
        <v>18</v>
      </c>
      <c r="N8" s="32" t="s">
        <v>19</v>
      </c>
      <c r="O8" s="41">
        <f>SUM(O9:O20)</f>
        <v>4419033</v>
      </c>
      <c r="P8" s="96">
        <f aca="true" t="shared" si="1" ref="P8:AD8">SUM(P9:P20)</f>
        <v>4419033</v>
      </c>
      <c r="Q8" s="41">
        <f t="shared" si="1"/>
        <v>89260775</v>
      </c>
      <c r="R8" s="96">
        <f t="shared" si="1"/>
        <v>89260775</v>
      </c>
      <c r="S8" s="41">
        <f t="shared" si="1"/>
        <v>0</v>
      </c>
      <c r="T8" s="96">
        <f t="shared" si="1"/>
        <v>0</v>
      </c>
      <c r="U8" s="41">
        <f t="shared" si="1"/>
        <v>150000000</v>
      </c>
      <c r="V8" s="96">
        <f t="shared" si="1"/>
        <v>150000000</v>
      </c>
      <c r="W8" s="41">
        <f t="shared" si="1"/>
        <v>0</v>
      </c>
      <c r="X8" s="96">
        <f t="shared" si="1"/>
        <v>0</v>
      </c>
      <c r="Y8" s="41">
        <f t="shared" si="1"/>
        <v>0</v>
      </c>
      <c r="Z8" s="96">
        <f t="shared" si="1"/>
        <v>0</v>
      </c>
      <c r="AA8" s="41">
        <f t="shared" si="1"/>
        <v>0</v>
      </c>
      <c r="AB8" s="96">
        <f t="shared" si="1"/>
        <v>0</v>
      </c>
      <c r="AC8" s="41">
        <f t="shared" si="1"/>
        <v>0</v>
      </c>
      <c r="AD8" s="96">
        <f t="shared" si="1"/>
        <v>0</v>
      </c>
      <c r="AE8" s="41">
        <f>+O8+Q8+S8+U8+W8+Y8+AA8+AC8</f>
        <v>243679808</v>
      </c>
      <c r="AF8" s="96">
        <f>+P8+R8+T8+V8+X8+Z8+AB8+AD8</f>
        <v>243679808</v>
      </c>
      <c r="AG8" s="17"/>
      <c r="AH8" s="18"/>
      <c r="AI8" s="18"/>
      <c r="AJ8" s="19"/>
    </row>
    <row r="9" spans="2:36" ht="80.25" customHeight="1">
      <c r="B9" s="438" t="s">
        <v>219</v>
      </c>
      <c r="C9" s="438" t="s">
        <v>221</v>
      </c>
      <c r="D9" s="97"/>
      <c r="E9" s="97"/>
      <c r="F9" s="45"/>
      <c r="G9" s="20"/>
      <c r="H9" s="98" t="s">
        <v>223</v>
      </c>
      <c r="I9" s="43" t="s">
        <v>227</v>
      </c>
      <c r="J9" s="43">
        <v>0</v>
      </c>
      <c r="K9" s="43">
        <v>1</v>
      </c>
      <c r="L9" s="43">
        <v>1</v>
      </c>
      <c r="M9" s="81">
        <v>0</v>
      </c>
      <c r="N9" s="81">
        <v>1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150000000</v>
      </c>
      <c r="V9" s="35">
        <v>150000000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f aca="true" t="shared" si="2" ref="AE9:AF12">+O9+Q9+S9+U9+W9+Y9+AA9+AC9</f>
        <v>150000000</v>
      </c>
      <c r="AF9" s="35">
        <f t="shared" si="2"/>
        <v>150000000</v>
      </c>
      <c r="AG9" s="78"/>
      <c r="AH9" s="68"/>
      <c r="AI9" s="68"/>
      <c r="AJ9" s="77"/>
    </row>
    <row r="10" spans="2:36" ht="76.5" customHeight="1">
      <c r="B10" s="438"/>
      <c r="C10" s="438"/>
      <c r="D10" s="97"/>
      <c r="E10" s="97"/>
      <c r="F10" s="45"/>
      <c r="G10" s="20"/>
      <c r="H10" s="98" t="s">
        <v>224</v>
      </c>
      <c r="I10" s="43" t="s">
        <v>228</v>
      </c>
      <c r="J10" s="43">
        <v>0</v>
      </c>
      <c r="K10" s="43">
        <v>1</v>
      </c>
      <c r="L10" s="43">
        <v>1</v>
      </c>
      <c r="M10" s="81">
        <v>0</v>
      </c>
      <c r="N10" s="81">
        <v>1</v>
      </c>
      <c r="O10" s="35">
        <v>2209516.5</v>
      </c>
      <c r="P10" s="35">
        <v>2209516.5</v>
      </c>
      <c r="Q10" s="35">
        <v>44630387.5</v>
      </c>
      <c r="R10" s="35">
        <v>44630387.5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f t="shared" si="2"/>
        <v>46839904</v>
      </c>
      <c r="AF10" s="35">
        <f t="shared" si="2"/>
        <v>46839904</v>
      </c>
      <c r="AG10" s="78"/>
      <c r="AH10" s="68"/>
      <c r="AI10" s="68"/>
      <c r="AJ10" s="77"/>
    </row>
    <row r="11" spans="2:36" ht="94.5" customHeight="1">
      <c r="B11" s="438"/>
      <c r="C11" s="438"/>
      <c r="D11" s="97"/>
      <c r="E11" s="97"/>
      <c r="F11" s="45"/>
      <c r="G11" s="20"/>
      <c r="H11" s="98" t="s">
        <v>225</v>
      </c>
      <c r="I11" s="43" t="s">
        <v>229</v>
      </c>
      <c r="J11" s="43">
        <v>0</v>
      </c>
      <c r="K11" s="43">
        <v>1</v>
      </c>
      <c r="L11" s="43">
        <v>1</v>
      </c>
      <c r="M11" s="81">
        <v>0</v>
      </c>
      <c r="N11" s="81">
        <v>1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f t="shared" si="2"/>
        <v>0</v>
      </c>
      <c r="AF11" s="35">
        <f t="shared" si="2"/>
        <v>0</v>
      </c>
      <c r="AG11" s="78"/>
      <c r="AH11" s="68"/>
      <c r="AI11" s="68"/>
      <c r="AJ11" s="77"/>
    </row>
    <row r="12" spans="2:36" ht="86.25" customHeight="1">
      <c r="B12" s="438"/>
      <c r="C12" s="438"/>
      <c r="D12" s="97"/>
      <c r="E12" s="97"/>
      <c r="F12" s="45"/>
      <c r="G12" s="20"/>
      <c r="H12" s="98" t="s">
        <v>226</v>
      </c>
      <c r="I12" s="43" t="s">
        <v>228</v>
      </c>
      <c r="J12" s="43">
        <v>0</v>
      </c>
      <c r="K12" s="43">
        <v>4</v>
      </c>
      <c r="L12" s="43">
        <v>1</v>
      </c>
      <c r="M12" s="81">
        <v>0</v>
      </c>
      <c r="N12" s="81">
        <v>1</v>
      </c>
      <c r="O12" s="35">
        <v>2209516.5</v>
      </c>
      <c r="P12" s="35">
        <v>2209516.5</v>
      </c>
      <c r="Q12" s="35">
        <v>44630387.5</v>
      </c>
      <c r="R12" s="35">
        <v>44630387.5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f t="shared" si="2"/>
        <v>46839904</v>
      </c>
      <c r="AF12" s="35">
        <f t="shared" si="2"/>
        <v>46839904</v>
      </c>
      <c r="AG12" s="78"/>
      <c r="AH12" s="68"/>
      <c r="AI12" s="68"/>
      <c r="AJ12" s="77"/>
    </row>
  </sheetData>
  <sheetProtection password="C7FF" sheet="1"/>
  <mergeCells count="33">
    <mergeCell ref="AH5:AH6"/>
    <mergeCell ref="AI5:AI6"/>
    <mergeCell ref="AJ5:AJ6"/>
    <mergeCell ref="C7:H7"/>
    <mergeCell ref="B9:B12"/>
    <mergeCell ref="C9:C12"/>
    <mergeCell ref="W5:X5"/>
    <mergeCell ref="Y5:Z5"/>
    <mergeCell ref="AA5:AB5"/>
    <mergeCell ref="AC5:AD5"/>
    <mergeCell ref="AE5:AF5"/>
    <mergeCell ref="AG5:AG6"/>
    <mergeCell ref="M5:M6"/>
    <mergeCell ref="N5:N6"/>
    <mergeCell ref="O5:P5"/>
    <mergeCell ref="Q5:R5"/>
    <mergeCell ref="S5:T5"/>
    <mergeCell ref="U5:V5"/>
    <mergeCell ref="B5:B6"/>
    <mergeCell ref="C5:H6"/>
    <mergeCell ref="I5:I6"/>
    <mergeCell ref="J5:J6"/>
    <mergeCell ref="K5:K6"/>
    <mergeCell ref="L5:L6"/>
    <mergeCell ref="B4:D4"/>
    <mergeCell ref="F4:N4"/>
    <mergeCell ref="O4:AF4"/>
    <mergeCell ref="AG4:AJ4"/>
    <mergeCell ref="B1:AJ1"/>
    <mergeCell ref="B2:AJ2"/>
    <mergeCell ref="B3:H3"/>
    <mergeCell ref="I3:T3"/>
    <mergeCell ref="U3:AJ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</dc:creator>
  <cp:keywords/>
  <dc:description/>
  <cp:lastModifiedBy>nohosala</cp:lastModifiedBy>
  <dcterms:created xsi:type="dcterms:W3CDTF">2012-06-04T03:15:36Z</dcterms:created>
  <dcterms:modified xsi:type="dcterms:W3CDTF">2013-03-23T14:46:39Z</dcterms:modified>
  <cp:category/>
  <cp:version/>
  <cp:contentType/>
  <cp:contentStatus/>
</cp:coreProperties>
</file>