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65" windowWidth="19440" windowHeight="9360" activeTab="0"/>
  </bookViews>
  <sheets>
    <sheet name="plan de accion 2012"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<sst xmlns="http://schemas.openxmlformats.org/spreadsheetml/2006/main" count="685" uniqueCount="497">
  <si>
    <t>Jhovany Toro</t>
  </si>
  <si>
    <t xml:space="preserve">Monica Viviana Vanegas </t>
  </si>
  <si>
    <t>Wallter Correa</t>
  </si>
  <si>
    <t>Jasmin Mira Diaz</t>
  </si>
  <si>
    <t>Edwin Alejandro Veloza</t>
  </si>
  <si>
    <t>Asdrubal Placio E</t>
  </si>
  <si>
    <t>Humberto Piedrahita R</t>
  </si>
  <si>
    <t>Maria de Jesus Arcila</t>
  </si>
  <si>
    <t>Marilux Botero Lopez</t>
  </si>
  <si>
    <t>Stella Giraldo-Laura Marcela Rodas</t>
  </si>
  <si>
    <t>PROGRAMA</t>
  </si>
  <si>
    <t>NOMBRE</t>
  </si>
  <si>
    <t>RESPONSABLES</t>
  </si>
  <si>
    <t>IDENTIFICACION DEL PROYECTO</t>
  </si>
  <si>
    <t>N° METAS DE PRODUCTO</t>
  </si>
  <si>
    <t>Claudia Rivera</t>
  </si>
  <si>
    <t>Jose Ariel montenegro</t>
  </si>
  <si>
    <t>Jorge Hernan Lasso</t>
  </si>
  <si>
    <t>CODIGO BPPIM</t>
  </si>
  <si>
    <t>% DE AVANCE</t>
  </si>
  <si>
    <t>METAS DEL PRODUCTO</t>
  </si>
  <si>
    <t>LOGROS</t>
  </si>
  <si>
    <t>ACTIVIDADES</t>
  </si>
  <si>
    <t>INICIO</t>
  </si>
  <si>
    <t>TERMINACION</t>
  </si>
  <si>
    <t>PERIODO DE CUMPLIMIENTO</t>
  </si>
  <si>
    <t>NOMBRE DEL INDICADOR</t>
  </si>
  <si>
    <t>INICIAL</t>
  </si>
  <si>
    <t>ADICION</t>
  </si>
  <si>
    <t>CREDITOD</t>
  </si>
  <si>
    <t>CONTRA/CREDITOS</t>
  </si>
  <si>
    <t>REDUCCION</t>
  </si>
  <si>
    <t>VALOR TOTAL</t>
  </si>
  <si>
    <t>INIDCADORES DE EFICACIA</t>
  </si>
  <si>
    <t>INDICADORES DE EFICIENCIA</t>
  </si>
  <si>
    <t>INDICADORES DE IMPACTO SOCIAL</t>
  </si>
  <si>
    <t>Nro. BENEFICIARIOS</t>
  </si>
  <si>
    <t>LOGROS EN BENEFICIOS SOCIALES</t>
  </si>
  <si>
    <t>INDICADORES DE EFECTIVIDAD</t>
  </si>
  <si>
    <t>INDICADORES FISICOS DEL PRODUCTO</t>
  </si>
  <si>
    <t>INDICADORES FINANCIEROS SEGÚN EJECUCION PRESUPUESTAL (EN PESOS)</t>
  </si>
  <si>
    <t>CREDITO</t>
  </si>
  <si>
    <t>% AVANCE</t>
  </si>
  <si>
    <t>% DE MEJORAMIENTO DEL SECTOR</t>
  </si>
  <si>
    <t>POBLACION GENERAL</t>
  </si>
  <si>
    <t>ESTRUCTURA DEL PDM 2012-2015</t>
  </si>
  <si>
    <t>MUNICIPIO DE PIJAO QUINDIO</t>
  </si>
  <si>
    <t>PLAN DE DESARROLLO “POR UN PIJAO CON SENTIDO SOCIAL”</t>
  </si>
  <si>
    <t>EJE ESTRATEGICO</t>
  </si>
  <si>
    <t>OBJETIVO DE LA ESTRATEGIA</t>
  </si>
  <si>
    <t>ESTRATEGIA</t>
  </si>
  <si>
    <t>ORGANIZACIÓN SOCIAL, LA PARTICIPACIÓN Y LA CULTURA CIUDADANA</t>
  </si>
  <si>
    <t>CONVIVENCIA, SEGURIDAD Y PAZ</t>
  </si>
  <si>
    <t>Creación de espacios de participación ciudadana y representatividad social establecidos por la Ley 134 de 1994</t>
  </si>
  <si>
    <t>SECTOR</t>
  </si>
  <si>
    <t>No de espacios de creados de participación ciudadana y representatividad social funcionando</t>
  </si>
  <si>
    <t>Creación de espacios de participación ciudadana y representatividad social.</t>
  </si>
  <si>
    <t>Promover la participación de niños, niñas y adolescentes, en consejos de política social.</t>
  </si>
  <si>
    <t>No. de niños, niñas y adolescentes que han participado en consejos de política social.</t>
  </si>
  <si>
    <t>ASISTENCIA Y PROTECCION INTEGRAL A LA POBLACION VÍCTIMAS DEL  CONFLICTO INTERNO ARMADO (PARIV)</t>
  </si>
  <si>
    <t>Actualizar el plan integral único PIU</t>
  </si>
  <si>
    <t>Atención y reparación  integral de victimas</t>
  </si>
  <si>
    <t>No de población víctima atendida con ayuda humanitaria de emergencia.</t>
  </si>
  <si>
    <t>Documento actualizado y socializado</t>
  </si>
  <si>
    <t>Nro. De radicados</t>
  </si>
  <si>
    <t>Comité Conformado</t>
  </si>
  <si>
    <t xml:space="preserve"> Atender integral y de emergencia la población víctima del conflicto armado interno.</t>
  </si>
  <si>
    <t>Fortalecer el Comité de Justicia Transicional.</t>
  </si>
  <si>
    <t>1</t>
  </si>
  <si>
    <t>2</t>
  </si>
  <si>
    <t>Atención integral y de emergencia la población víctima del conflicto armado interno.</t>
  </si>
  <si>
    <t>Potenciar la organización social, la participación ciudadana y la cultura ciudadana.</t>
  </si>
  <si>
    <t>Asistir y proteger en forma integral a la población víctima de desplazamiento forzado por el conflicto interno armado y que se encuentren en riesgo de vulnerabilidad social.</t>
  </si>
  <si>
    <t xml:space="preserve"> PROTECCION PRIMERA INFANCIA, INFANCIA Y ADOLESCENCIA</t>
  </si>
  <si>
    <t>Formular y ejecutar un plan para la primera infancia, infancia y la adolescencia, que cubre los once propósitos instituidos por La Ley 1098 del 2006.</t>
  </si>
  <si>
    <t>Organizar y ajustar los  programas de acompañamiento y asistencia social a hogares con violencia intrafamiliar en la comisaria de familia, especialmente en niños, niñas y adolescentes.</t>
  </si>
  <si>
    <t>Realizar jornadas de identificación de  los niños y niñas menores de un año  y obtener el registro civil</t>
  </si>
  <si>
    <t>Prevención en el abuso y explotación sexual en niños, niñas y adolescentes</t>
  </si>
  <si>
    <t xml:space="preserve">Realizar campañas de sensibilización en el tema concerniente a  Minas anti persona </t>
  </si>
  <si>
    <t>Reducir  el trabajo infantil remunerado o no (2 permisos a menores para trabajar)</t>
  </si>
  <si>
    <t>3</t>
  </si>
  <si>
    <t>Asistir, proteger y prevenir integralmente a los niños y niñas en la primera infancia, infancia y adolescencia.  (LEY 1098 DE 2006), para garantizarles a los niños, a las niñas y a los adolescentes su pleno y armonioso desarrollo para que crezcan en el seno de la familia y de la comunidad, en un ambiente de felicidad, amor y comprensión. Prevalecerá el reconocimiento a la igualdad y la dignidad humana, sin discriminación alguna.</t>
  </si>
  <si>
    <t>Plan formulado y ejecutado.</t>
  </si>
  <si>
    <t>No de programas realizados</t>
  </si>
  <si>
    <t>No de Jornadas Realizadas</t>
  </si>
  <si>
    <t>Nº de acciones dirigidas a la prevención en el abuso sexual niños, niñas y adolescentes.</t>
  </si>
  <si>
    <t>No campañas de sensibilización con los organismos de seguridad del Estado.</t>
  </si>
  <si>
    <t>No de casos detectados y atendidos</t>
  </si>
  <si>
    <t>Formular y ejecutar un plan para la primera infancia, infancia y la adolescencia.</t>
  </si>
  <si>
    <t>Organizar y ajustar los  programas de acompañamiento y asistencia social a hogares con violencia intrafamiliar en la comisaria de familia.</t>
  </si>
  <si>
    <t>Realizar jornadas de identificación de  los niños y niñas menores de un año.</t>
  </si>
  <si>
    <t>JUVENTUDES</t>
  </si>
  <si>
    <t>Atención a las juventudes</t>
  </si>
  <si>
    <t>Plan de atención Integral a las juventudes. Programas de emprendimiento y empleabilidad,  cultura, arte y recreación</t>
  </si>
  <si>
    <t>Un Consejo de Juventud Municipal reactivado.</t>
  </si>
  <si>
    <t>4</t>
  </si>
  <si>
    <t>Fortalecer el Consejo municipal de juventudes a través de la convocatoria, conformación y organización para  la inclusión en los procesos participativos que direccione el Municipio, así como la capacitación y orientación a las diferentes actividades vinculatorias. (Ley 375 de Julio 4 de 1997 Por Artículo 7º. Todo joven tiene derecho a vivir la adolescencia y la juventud como una etapa creativa, vital y formativa Artículo 19. De los Consejos Municipales de Juventud. En los municipios y distritos se conformarán Consejos de la Juventud como organismos colegiados y autónomos, cuya conformación será de un 60% de miembros elegidos por voto popular y directo de la juventud y el 40% de representantes de organizaciones juveniles ,según reglamentación del Gobierno Nacional)</t>
  </si>
  <si>
    <t>Atender a las juventudes</t>
  </si>
  <si>
    <t>ATENCION INTEGRAL A GRUPOS VULNERABLES, POBLACION DISCAPACITADA, DESPLAZADA, MUJERES Y LGTBI</t>
  </si>
  <si>
    <t>Atención y apoyo para la participación de adultos mayores en programas orientados desde el Municipio, el Departamento o la Nación.</t>
  </si>
  <si>
    <t>Realizar un proyecto de prevención y atención integral a las mujeres</t>
  </si>
  <si>
    <t>Realizar cuatro capacitaciones sobre emprendimiento y productividad dirigido a las  mujeres y a la población LGTBI del Municipio.</t>
  </si>
  <si>
    <t>Promoción  social en la salud y prevención del riesgo a la población vulnerable</t>
  </si>
  <si>
    <t>5</t>
  </si>
  <si>
    <t>Acompañar, atender y proteger a los grupos vulnerables, población discapacitada, adultos mayores, mujeres y comunidad LGTBI. (LEY 762 DE 2002 Objetivo de milenio 3: Promover la igualdad de género y el empoderamiento de la mujer. Meta universal: 3A. Eliminar las desigualdades entre ambos sexos en la enseñanza primaria y secundaria, preferiblemente para el año 2005, y en todos los niveles de enseñanza para el 2015)</t>
  </si>
  <si>
    <t>Atender y apoyar para la participación de adultos mayores en programas orientados desde el Municipio, el Departamento o la Nación.</t>
  </si>
  <si>
    <t>%  de adultos mayores que han participado en los programas orientados desde el Municipio, el Departamento o la Nación.</t>
  </si>
  <si>
    <t>No de jornadas realizadas en cuanto a sensibilización y socialización sobre el rol de la mujer y sus derechos.</t>
  </si>
  <si>
    <t>No de mujeres atendidas víctimas de la violencia intrafamiliar o de otro tipo.</t>
  </si>
  <si>
    <t>No de capacitaciones realizadas sobre emprendimiento y productividad dirigido a las  mujeres  del Municipio.</t>
  </si>
  <si>
    <t>N° de actividades de acompañamiento en los diferentes programas dirigidos a la población vulnerable.</t>
  </si>
  <si>
    <t>N° de capacitaciones dirigidas a actores comunitarios, sobre participación social.</t>
  </si>
  <si>
    <t>PROMOCION SOCIAL</t>
  </si>
  <si>
    <t>Acciones de Promoción de La salud y Prevención del Riesgo en la Población Vulnerable</t>
  </si>
  <si>
    <t>Acciones Educativas De Carácter No Formal,  masivas destinadas a la prevención de la violencia intrafamiliar (contra niños y niñas, entre la pareja y adultos mayores)</t>
  </si>
  <si>
    <t>Realizar acciones de Promoción de La salud y Prevención del Riesgo en la Población Vulnerable</t>
  </si>
  <si>
    <t>Realizar acciones Educativas De Carácter No Formal,  masivas destinadas a la prevención de la violencia intrafamiliar (contra niños y niñas, entre la pareja y adultos mayores)</t>
  </si>
  <si>
    <t>ATENCION INTEGRAL Y ACOMPAÑAMIENTO A LA POBLACION AFROCOLOMBIANA E INDIGENA.</t>
  </si>
  <si>
    <t xml:space="preserve">Caracterización de las etnias y afiliación al sistema de seguridad social en salud  y educación </t>
  </si>
  <si>
    <t xml:space="preserve">Caracterizar de las etnias y afiliación al sistema de seguridad social en salud  y educación </t>
  </si>
  <si>
    <t>6</t>
  </si>
  <si>
    <t>Organizar, promocionar, apoyar y acompañar a las comunidades afrocolombianas e indigenas como procesos de identidad cultural, para el fortalecimiento de sus derechos, buscando garantizar su vinculacion e inclusion en los programas sociales y economicos de la vida municipal</t>
  </si>
  <si>
    <t>No.  de afrocolombianos e indígenas afiliados al sistema de salud y educación.</t>
  </si>
  <si>
    <t>No de indígenas caracterizados</t>
  </si>
  <si>
    <t xml:space="preserve"> RED PARA LA SUPERACIÓN DE LA POBREZA EXTREMA – UNIDOS</t>
  </si>
  <si>
    <t>Generar capacidades laborales mediante talleres en emprenderismo en el 100% de las familias UNIDOS</t>
  </si>
  <si>
    <t>7</t>
  </si>
  <si>
    <t>Acompañar y apoyar el programa Red Para la Superación de la Pobreza Extrema del Gobierno Nacional UNIDOS, buscando sustancialmente el cumplimiento de los logros básicos que contribuirán al mejoramiento de las condiciones de vida y lograr superar la condición de pobreza extrema.</t>
  </si>
  <si>
    <t>No  de talleres de capacitación dados.</t>
  </si>
  <si>
    <t>Disminución del desempleo</t>
  </si>
  <si>
    <t xml:space="preserve"> SEGURIDAD CIUDADANA Y ORDEN PUBLICO</t>
  </si>
  <si>
    <t>Gestionar ante el gobierno nacional el apoyo logístico para suministrar medios de transporte a la Policía Nacional</t>
  </si>
  <si>
    <t>Elaborar y ejecutar el plan integral de seguridad y convivencia ciudadana en coordinación con las entidades pertinentes</t>
  </si>
  <si>
    <t>Realizar capacitaciones con jóvenes de la comunidad sobre el código del menor y las infracciones que originan los hechos delictivos</t>
  </si>
  <si>
    <t>Trabajar conjuntamente con los organismos de seguridad, brindando apoyo logistico que facilite la labor de la policia y ejercito.</t>
  </si>
  <si>
    <t>Adquisición de medios de transporte</t>
  </si>
  <si>
    <t>Plan elaborado y ejecutado</t>
  </si>
  <si>
    <t xml:space="preserve">Nro de capacitaciones </t>
  </si>
  <si>
    <t xml:space="preserve"> DERECHOS HUMANOS Y DERECHO INTERNACIONAL HUMANITARIO.</t>
  </si>
  <si>
    <t>Realizar un plan municipal de acción en DDHH y DIH.</t>
  </si>
  <si>
    <t>Estructurar y poner en marcha el plan municipal de acción en DDHH y DIH.</t>
  </si>
  <si>
    <t>Plan municipal de acción en DDHH y DIH.</t>
  </si>
  <si>
    <t>SOCIAL</t>
  </si>
  <si>
    <t>AMPLIACIÓN DE LA COBERTURA EDUCATIVA</t>
  </si>
  <si>
    <t>Mantener la cobertura bruta en educación</t>
  </si>
  <si>
    <t xml:space="preserve">Disminuir en dos puntos porcentuales la población iletrada, mediante modelos flexibles, y la alfabetización de los adultos entre 15 y 65 años. </t>
  </si>
  <si>
    <t>Dotación kits educativos a la  población estudiantil.</t>
  </si>
  <si>
    <t>Reducir en un punto porcentual el indicador de deserción estudiantil.</t>
  </si>
  <si>
    <t>Mantener el beneficio de transporte escolar a los niños de la población estudiantil.</t>
  </si>
  <si>
    <t>Mantener el beneficio de subsidio alimentario escolar a los niños de la población estudiantil. Convenio COOBIENESTAR</t>
  </si>
  <si>
    <t>Gestionar el mejoramiento de la infraestructura física de los establecimientos educativos del Municipio</t>
  </si>
  <si>
    <t xml:space="preserve">Dar continuidad al Programa de ludotecas liderado por la Corporación día de la niñez   </t>
  </si>
  <si>
    <t>Brindar atención integral a la primera infancia, mediante la articulación interinstitucional, estimular el acceso y permanencia en el sistema educativo a la población en edad escolar, en todos los niveles educativos, mediante las estrategias de transporte escolar, subsidio alimentario, kits estudiantiles y Fomentar el  retorno al sistema educativo a la población adulta, e ingreso a población iletrada mayor de 15 años, mediante la implementación de modelos educativos flexibles.</t>
  </si>
  <si>
    <t>% de incremento en la cobertura bruta en transición, para el sector educativo municipal.</t>
  </si>
  <si>
    <t>Mantenimiento de la cobertura bruta en educación básica, en el sector educativo municipal.</t>
  </si>
  <si>
    <t>Mantenimiento la cobertura bruta en educación media, en el sector educativo municipal.</t>
  </si>
  <si>
    <t>% de disminución en la población iletrada mediante programas de alfabetización.</t>
  </si>
  <si>
    <t>No de Kits educativos suministrados  a la población infantil.</t>
  </si>
  <si>
    <t>% de disminución en el indicador de deserción escolar intra - anual del Municipio.</t>
  </si>
  <si>
    <t>Población estudiantil beneficiados con transporte escolar.</t>
  </si>
  <si>
    <t>% de población estudiantil beneficiados con alimentación escolar.</t>
  </si>
  <si>
    <t>No de instituciones educativas mejoradas.</t>
  </si>
  <si>
    <t>Disminuir en dos puntos porcentuales la población iletrada, mediante modelos flexibles, y la alfabetización de los adultos</t>
  </si>
  <si>
    <t>FORTALECIMIENTO DE LA CALIDAD EDUCATIVA</t>
  </si>
  <si>
    <t>Mejorar  el promedio de pruebas saber  en el sector educativo oficial</t>
  </si>
  <si>
    <t>Especializar los educadores del municipio en la formulación de pruebas</t>
  </si>
  <si>
    <t>Mejorar la calificación en pruebas saber 5,9,11</t>
  </si>
  <si>
    <t>Nro. De estudiantes inscritos que terminaron la pre prueba</t>
  </si>
  <si>
    <t>Talleres de especialización en formulación de preguntas tipo prueba</t>
  </si>
  <si>
    <t>Mejoramiento de la calidad educativa, desatando procesos de formación al talento humano del sector educativo, que al tiempo eleven los niveles de uso y apropiación de las TICS, el bilingüismo, fortalezcan los gobiernos escolares, permitiendo la apertura de modelos de inclusión y el estudio a los indicadores de repitencia, deserción y encaminar hacia la educación superior así mismo modernización del sector educativo y dinamizar de participación ciudadana de la comunidad educativa.</t>
  </si>
  <si>
    <t xml:space="preserve"> TECNOLOGIAS INFORMATICAS Y LA COMUNICACIÓN PARA TODOS</t>
  </si>
  <si>
    <t>Gestionar la dotación, actualización  de equipos de cómputo a las instituciones educativas.</t>
  </si>
  <si>
    <t>Gestionar la dotación de equipos de cómputo para el acceso a la comunidad.</t>
  </si>
  <si>
    <t>Dar accesibilidad para el Internet con fibra óptica</t>
  </si>
  <si>
    <t>Implementación de salas con equipos de cómputo e internet en los establecimientos públicos del municipio, con el fin de garantizar el acceso, manejo y disfrute a la población rural y urbana de nuevas tecnologías.</t>
  </si>
  <si>
    <t># De Computadores gestionados y con actualización.</t>
  </si>
  <si>
    <t># De computadores gestionados.</t>
  </si>
  <si>
    <t>EDUCACIÓN SUPERIOR, PARA EL TRABAJO Y EL DESARROLLO HUMANO</t>
  </si>
  <si>
    <t>Gestionar y Subsidiar el  acceso a estudiantes del Municipio a la educación superior y la educación para el trabajo y desarrollo humano.</t>
  </si>
  <si>
    <t>Nº  de estudiantes del Municipio que accedieron a educación superior por gestión de la administración municipal.</t>
  </si>
  <si>
    <t>creación de incentivos a los alumnos más destacados y con menores recursos para subsidiarlos y así contribuir con el mejoramiento de su calidad de vida.</t>
  </si>
  <si>
    <t>UNIVERSALIZACION EN EL ASEGURAMIENTO.</t>
  </si>
  <si>
    <t>Promoción de la afiliación del SGSSS</t>
  </si>
  <si>
    <t xml:space="preserve">Identificación de la población elegible a afiliar  SGSSS </t>
  </si>
  <si>
    <t>Gestión  y utilización eficiente de los cupos del Régimen Subsidiado.</t>
  </si>
  <si>
    <t>Gestión financiera del giro de los recursos</t>
  </si>
  <si>
    <t>Auditoria del Régimen  Subsidiado para la vigilancia y control del aseguramiento</t>
  </si>
  <si>
    <t>Vincular al mayor número posible de ciudadanos del Municipio al sistema de seguridad social, garantizando la cobertura y con calidad en la atención en derechos de igualdad.</t>
  </si>
  <si>
    <t>N° de campañas de promoción para la afiliación en salud, teniendo como prioridad a niños, niñas, adulto mayor, mujer, población pobre y vulnerable.</t>
  </si>
  <si>
    <t>Campañas de divulgación de los derechos y deberes en salud y los planes obligatorios según régimen de afiliación.</t>
  </si>
  <si>
    <t>N° de listado censales</t>
  </si>
  <si>
    <t>N° afiliaciones nuevas al régimen subsidiado</t>
  </si>
  <si>
    <t xml:space="preserve">N° de envíos oportunos de novedades </t>
  </si>
  <si>
    <t xml:space="preserve">Mantener una plataforma tecnológica de administración de la base de datos del Régimen Subsidiado, acorde con la estructura establecida por la BDUA </t>
  </si>
  <si>
    <t>N° de acciones de verificación de los giros de los recursos que financia el Régimen Subsidiado en salud</t>
  </si>
  <si>
    <t>N° de contratos firmados y ejecutados de auditoría del régimen subsidiado, a las EPS-S que operan en el municipio.</t>
  </si>
  <si>
    <t xml:space="preserve">Identificacr la población elegible a afiliar  SGSSS </t>
  </si>
  <si>
    <t>Promocionar de la afiliación del SGSSS</t>
  </si>
  <si>
    <t>Gestionar  y utilización eficiente de los cupos del Régimen Subsidiado.</t>
  </si>
  <si>
    <t>Gestionar financiera del giro de los recursos</t>
  </si>
  <si>
    <t>Contratar auditoria del Régimen  Subsidiado para la vigilancia y control del aseguramiento</t>
  </si>
  <si>
    <t>PRESTACION DE SERVICIOS DE SALUD</t>
  </si>
  <si>
    <t>Organización y ejecución de programas institucionales que se orienten a instruir, prevenir y concientizar a la comunidad en temas que benefician el desarrollo de la  salud física, mental y emocional</t>
  </si>
  <si>
    <t>Acciones De Promoción De La Salud Y Calidad De Vida En Ámbitos Laborales</t>
  </si>
  <si>
    <t>Acciones de inducción a la demanda de los servicios de promoción de la salud, prevención de los riesgos en salud y de origen laboral en ámbitos laborales.</t>
  </si>
  <si>
    <t>N° de campañas de afiliación a ARP</t>
  </si>
  <si>
    <t>N° de capacitaciones sobre accidentes e incidentes laborales</t>
  </si>
  <si>
    <t>Realizar acciones De Promoción De La Salud Y Calidad De Vida En Ámbitos Laborales</t>
  </si>
  <si>
    <t>Realizar acciones de inducción a la demanda de los servicios de promoción de la salud, prevención de los riesgos en salud y de origen laboral en ámbitos laborales.</t>
  </si>
  <si>
    <t>SALUD PUBLICA</t>
  </si>
  <si>
    <t>Fomentar, sensibilizar y socializar programas direccionados hacia una responsabilidad de la salud sexual y reproductiva en las mujeres adolescentes de 12 a 19 años, programas y brigadas de salud dirigidas a la prevención de riesgos y el manejo de métodos modernos de anticoncepción.</t>
  </si>
  <si>
    <t>Acciones de Promoción de la Salud y calidad de vida</t>
  </si>
  <si>
    <t>Acciones De Vigilancia En Salud Y Gestión Del Conocimiento</t>
  </si>
  <si>
    <t>N° de Contratos firmados, para la ejecución del Plan de Intervenciones Colectivas.</t>
  </si>
  <si>
    <t>N° de acciones colectivas de promoción   en salud</t>
  </si>
  <si>
    <t>N° de acciones colectivas de prevención  en salud</t>
  </si>
  <si>
    <t>Acciones de esterilización de perros</t>
  </si>
  <si>
    <t>Porcentaje de niños y niñas, con esquema de vacunación completo</t>
  </si>
  <si>
    <t>Implementación y administración del Sistema de Vigilancia Epidemiológica (SIVIGILA)</t>
  </si>
  <si>
    <t xml:space="preserve">N° de Perfiles Epidemiológicos elaborados </t>
  </si>
  <si>
    <t>Porcentaje de acciones de vigilancia epidemiológica en eventos de interés en Salud Publica</t>
  </si>
  <si>
    <t>N° de informes situación de Salud Municipal</t>
  </si>
  <si>
    <t>CONTROL ,VIGILANCIA Y CONTROL DE RIESGOS PROFESIONALES</t>
  </si>
  <si>
    <t>INFRAESTRUCTURA EN SALUD.</t>
  </si>
  <si>
    <t>Gestionar ante el ente departamental para mejorar las instalaciones de la ese Hospital Santa Ana</t>
  </si>
  <si>
    <t>Porcentaje de gestión realizada</t>
  </si>
  <si>
    <t>Implementación y complementación en lo referente al mejoramiento de las instalaciones locativas hospitalarias, así como el mejoramiento y equipamiento instrumental médico</t>
  </si>
  <si>
    <t>VIVIENDA</t>
  </si>
  <si>
    <t xml:space="preserve">Construcción de viviendas de interés social (VIS) y estratos III y IV. </t>
  </si>
  <si>
    <t>Aumentar el espacio público efectivo por habitante durante el cuatrienio</t>
  </si>
  <si>
    <t xml:space="preserve">Gestionar un plan de vivienda para reubicar a 15 familias afectadas por la ola invernal. </t>
  </si>
  <si>
    <t xml:space="preserve">Construir de viviendas de interés social (VIS) y estratos III y IV. </t>
  </si>
  <si>
    <t>No de viviendas construidas de interés social.</t>
  </si>
  <si>
    <t>Suelo habilitado urbanizado para la construcción de vivienda (metros cuadrados)</t>
  </si>
  <si>
    <t xml:space="preserve"># de familias afectadas por la ola invernal reubicadas.   </t>
  </si>
  <si>
    <t>Presentación de proyectos para el mejoramiento de vivienda y promoción de programas de vivienda por auto construcción, realización de un diseño de plan de vivienda de interés social, por medio de la gestión de recursos ante el Ministerio de Medio ambiente y vivienda, así como con la gobernación de departamento, organismos internacionales y ONG,s.</t>
  </si>
  <si>
    <t>VIAS Y ESPACIO PUBLICO</t>
  </si>
  <si>
    <t xml:space="preserve">Gestionar proyectos para mejorar el  espacio público. </t>
  </si>
  <si>
    <t>Adecuar 10 espacios públicos para dar acceso a las personas en situación de discapacidad.</t>
  </si>
  <si>
    <t xml:space="preserve">Gestionar proyectos para la construcción y mejoramiento de puentes </t>
  </si>
  <si>
    <t>Gestionar proyectos para la rehabilitación y mantenimiento  de vías secundarias y terciarias.</t>
  </si>
  <si>
    <t>Adecuar espacios públicos para dar acceso a las personas en situación de discapacidad.</t>
  </si>
  <si>
    <t>Mantenimiento y mejoramiento de la red vial del Municipio y el cuidado y la protección del espacio público como ámbito de  movilidad y desplazamiento de los habitantes del Municipio de Pijao.</t>
  </si>
  <si>
    <t xml:space="preserve">Metros cuadrados de espacio público mejorado. </t>
  </si>
  <si>
    <t>Nro. de espacios públicos adecuados para dar acceso a las personas en situación de discapacidad.</t>
  </si>
  <si>
    <t xml:space="preserve">Disminución del déficit de puentes. </t>
  </si>
  <si>
    <t>No. Kms  rehabilitados y en mantenimiento de  de vías secundarias y terciarias</t>
  </si>
  <si>
    <t>CULTURA Y ARTE</t>
  </si>
  <si>
    <t xml:space="preserve">Promoción, socialización y fortalecimiento de las prácticas culturales, artísticas, consuetudinarias, tradicionales y ancestrales de la región como parte de la identidad referida al patrimonio del Paisaje Cultural Cafetero. Fortalecimiento de los procesos lecturales y asistenciales bibliotecarios direccionados al crecimiento cultural.
</t>
  </si>
  <si>
    <t>Apoyar a 20 talentos artísticos y culturales del Municipio.</t>
  </si>
  <si>
    <t>Realizar  actividades culturales como expresión de convivencia y promoción de la creatividad.</t>
  </si>
  <si>
    <t>Incentivar la inscripción 100 de  niños, niñas y adolescentes en programas artísticos, lúdicos o culturales.</t>
  </si>
  <si>
    <t>Realizar 12 campañas de socialización sobre la lectura y la asistencia en las bibliotecas.</t>
  </si>
  <si>
    <t>Garantizar el sostenimiento de la Banda Musical</t>
  </si>
  <si>
    <t>Aumentar a 100 el número de personas del área rural  capacitadas en la importancia de la preservación del  PAISAJE CULTURAL CAFETERO.</t>
  </si>
  <si>
    <t>Crear  la escuela de formación en “Danza” del municipio.</t>
  </si>
  <si>
    <t>Apoyar talentos artísticos y culturales del Municipio.</t>
  </si>
  <si>
    <t>Incentivar la inscripción de  niños, niñas y adolescentes en programas artísticos, lúdicos o culturales.</t>
  </si>
  <si>
    <t>Realizar campañas de socialización sobre la lectura y la asistencia en las bibliotecas.</t>
  </si>
  <si>
    <t>Aumentar  el número de personas del área rural  capacitadas en la importancia de la preservación del  PAISAJE CULTURAL CAFETERO.</t>
  </si>
  <si>
    <t>No de talentos  artísticos y culturales apoyados por la administración municipal.</t>
  </si>
  <si>
    <t>No de actividades culturales realizadas.</t>
  </si>
  <si>
    <t>No. de niños, niñas y adolescentes inscritos o matriculados en programas artísticos, lúdicos o culturales.</t>
  </si>
  <si>
    <t>No. de campañas de socialización realizadas sobre la lectura y la asistencia en las bibliotecas</t>
  </si>
  <si>
    <t>Programa de niños de la Banda</t>
  </si>
  <si>
    <t>No de personas del área rural capacitadas en la preservación del PAISAJE CULTURAL CAFETERO.</t>
  </si>
  <si>
    <t>FOMENTO AL DEPORTE Y LA RECREACION</t>
  </si>
  <si>
    <t>Incrementar 4 escuelas deportivas en el Municipio.</t>
  </si>
  <si>
    <t>Aumentar las actividades recreativas, eventos deportivos, de actividad física y aprovechamiento del tiempo libre, dirigidas a la población de la zona rural y urbana de todas las edades.</t>
  </si>
  <si>
    <t>Incrementar la participación en eventos  deportivos intermunicipales y departamentales.</t>
  </si>
  <si>
    <t>Aumentar la participación de la población especial (adultos mayores, personas con discapacidad, entre otros) en las actividades deportivas y recreativas del Municipio.</t>
  </si>
  <si>
    <t>Conformar  organizaciones deportivas (clubes, escuelas o semilleros).</t>
  </si>
  <si>
    <t>Brindar a los habitantes del Municipio, espacios, actividades, escenarios, capacitación e implementos necesarios, que faciliten la práctica deportiva y un sano disfrute de su tiempo libre</t>
  </si>
  <si>
    <t>No de escuelas deportivas del Municipio</t>
  </si>
  <si>
    <t>No de actividades recreativas, eventos deportivos, de actividad física y aprovechamiento del tiempo libre.</t>
  </si>
  <si>
    <t>No de eventos deportivos intermunicipales y departamentales.</t>
  </si>
  <si>
    <t>No de actividades para población especial deportivas y recreativas del Municipio.</t>
  </si>
  <si>
    <t>No de organizaciones deportivas conformadas.</t>
  </si>
  <si>
    <t>Incrementar escuelas deportivas en el Municipio.</t>
  </si>
  <si>
    <t>INFRAESTRUCTURA DEPORTIVA</t>
  </si>
  <si>
    <t>Gestionar la consecución de implementos deportivos</t>
  </si>
  <si>
    <t>Realización de mantenimiento  y adecuación a 4 escenarios deportivos y recreativos  del Municipio.</t>
  </si>
  <si>
    <t xml:space="preserve">Incrementar los Escenarios deportivos </t>
  </si>
  <si>
    <t xml:space="preserve">Realización de mantenimiento y fortalecimiento de los escenarios deportivos que tiene el Municipio, tanto en el area urbana como rural, con el objetivo de garantizar la práctica deportiva, la actividad fisica, la educación fisica y la recreación.  </t>
  </si>
  <si>
    <t># de Implementos deportivos adquiridos.</t>
  </si>
  <si>
    <t>No escenarios deportivos y recreativos a los que se ha realizado mantenimiento.</t>
  </si>
  <si>
    <t>Escenario construido</t>
  </si>
  <si>
    <t>DESARROLLO ECONÓMICO, AGROPECUARIO, TURÍSTICO Y EMPLEO.</t>
  </si>
  <si>
    <t xml:space="preserve">TURISMO SOSTENIBLE Y ECOTURISMO </t>
  </si>
  <si>
    <t>Capacitar a propietarios,  empleados de los sectores comerciales, culturales y arquitectónicos y a los ciudadanos para brindar un óptimo servicio turístico.</t>
  </si>
  <si>
    <t>Elaborar, promocionar y publicitar el proyecto  turístico del Municipio.</t>
  </si>
  <si>
    <t>Gestionar la certificación del proyecto de turismo  Citta Slow (pueblo tranquilo).</t>
  </si>
  <si>
    <t>Mejorar  senderos peatonales y eco-turísticos del Municipio.</t>
  </si>
  <si>
    <t>Realizar acciones con otras entidades territoriales encaminadas al logro de estrategias que potencien el turismo regional.</t>
  </si>
  <si>
    <t>Organizar  eventos, festividades, celebraciones, fiestas y demás actividades carnavalescas que promuevan la actividad turística municipal.</t>
  </si>
  <si>
    <t>No de propietarios,  empleados de los sectores comerciales, culturales y arquitectónicos y ciudadanos capacitados.</t>
  </si>
  <si>
    <t>Proyecto turístico del Municipio promocionado y publicitado.</t>
  </si>
  <si>
    <t>% de gestión realizada para certificar el proyecto de turismo  Citta Slow (pueblo tranquilo).</t>
  </si>
  <si>
    <t>convenios realizados con la oficina de turismo regional y nacional</t>
  </si>
  <si>
    <t>No de senderos peatonales y eco-turísticos mejorados.</t>
  </si>
  <si>
    <t>No de acciones realizadas con otras entidades territoriales para potenciar el turismo regional.(Génova, Córdoba, Buenavista)</t>
  </si>
  <si>
    <t>Integración del Municipio a la ruta del café.</t>
  </si>
  <si>
    <t xml:space="preserve">Fomentar y promover la vocación y actividad turística del Municipio a través del fortalecimiento de sus atractivos naturales, históricos, patrimoniales, arquitectónicos, articulado al “Paisaje Cultural Cafetero”, lograr el montaje y la vinculación del Municipio al proyecto turístico CITTA SLOW. </t>
  </si>
  <si>
    <t>INFRAESTRUCTURA TURÍSTICA Y ECO TURÍSTICA.</t>
  </si>
  <si>
    <t>Mejoramiento de las fachadas y mantenimiento a las viviendas consideradas patrimonio arquitectónico y cultural</t>
  </si>
  <si>
    <t>Gestión para la Construcción del parque lineal</t>
  </si>
  <si>
    <t>Nro viviendas mejoradas</t>
  </si>
  <si>
    <t>% Gestión de construcción Parque lineal construido</t>
  </si>
  <si>
    <t>Dar continuidad al programa de mejoramiento de fachadas de las viviendas clasificadas como patrimonio arquitectónico tradicional del municipio y gestionar la construcción de un parque lineal de el arco a la zona conocida como la Quiebra</t>
  </si>
  <si>
    <t>DESARROLLO AGROPECUARIO Y GENERACION DE INGRESOS</t>
  </si>
  <si>
    <t>Fomentar las cadenas productivas</t>
  </si>
  <si>
    <t>Participación en las convocatorias a nivel nacional del fondo Emprender y otros</t>
  </si>
  <si>
    <t>Fomentar el desarrollo productivo del sector agrícola</t>
  </si>
  <si>
    <t>Ejecutar un programa de promoción de los  Productos del Campo.</t>
  </si>
  <si>
    <t>Gestionar Créditos y convenios con miras a buscar apalancamiento financiero para proyectos empresariales y técnica agropecuario</t>
  </si>
  <si>
    <t>Aportar al desarrollo económico del Municipio por medio de programas de capacitación técnica para los campesinos, pequeños empresarios y productores, asi mismo con la promoción de los productos que generan.</t>
  </si>
  <si>
    <t>No cadenas productivas gestionadas y acompañadas</t>
  </si>
  <si>
    <t xml:space="preserve">Apoyar a la mujer campesina, en proyectos de seguridad alimentaria </t>
  </si>
  <si>
    <t xml:space="preserve">Aplicar para convocatorias </t>
  </si>
  <si>
    <t xml:space="preserve">% de alcance del fomento al desarrollo agropecuario </t>
  </si>
  <si>
    <t>%  De asistencias técnica realizada</t>
  </si>
  <si>
    <t>% de alianzas y asociaciones apoyadas</t>
  </si>
  <si>
    <t>No de jóvenes preparados en competencias laborales para apoyar el relevo generacional</t>
  </si>
  <si>
    <t>Creación de banco de semillas e insumos.</t>
  </si>
  <si>
    <t>Nro. De mercados verdes realizados</t>
  </si>
  <si>
    <t>No programas  ejecutados de promoción de los  productos del campo.</t>
  </si>
  <si>
    <t>Gestionar proyectos de integración agrícola  a nivel regional</t>
  </si>
  <si>
    <t>Promover en el municipio. Producción de carne y leche semiestabulado y estabulado para evitar impactos negativos en el medio ambiente</t>
  </si>
  <si>
    <t>Promover el mejoramiento genético de las especies</t>
  </si>
  <si>
    <t>No de convenios  realizados para el apalancamiento financiero</t>
  </si>
  <si>
    <t xml:space="preserve">No de créditos obtenidos </t>
  </si>
  <si>
    <t xml:space="preserve">FORTALECIMIENTO DEL MEDIO AMBIENTE, EL AGUA Y SANEAMIENTO BÁSICO.
</t>
  </si>
  <si>
    <t>PROTECCIÓN Y PRESERVACIÓN DE LA FAUNA Y LA FLORA</t>
  </si>
  <si>
    <t>Ejecutar  visitas de control, vigilancia y reconocimiento a las cuencas abastecedoras de agua, con la finalidad de detectar cambios naturales, agentes contaminantes, y demás irregularidades que atenten contra estas</t>
  </si>
  <si>
    <t>Ejecutar  campañas de sensibilización sobre la importancia de la conservación y preservación de las cuencas abastecedoras de agua, con el acompañamiento de la CRQ.</t>
  </si>
  <si>
    <t>Realizar  informes de actividades concernientes al medio ambiente y sobre recursos naturales, hídricos, ambientales, fauna y flora, a la CRQ y a la secretaria ambiental Departamental.</t>
  </si>
  <si>
    <t>Protección del municipio de la mega minería. Evitando asi la desertificación</t>
  </si>
  <si>
    <t>Protección, conservación, preservación, mantenimiento, sostenimiento y recuperación de los recursos naturales y ambientales del Municipio, con la finalidad de garantizar la calidad ambiental y natural de la vida de sus habitantes</t>
  </si>
  <si>
    <t>Ejecutar  visitas de control, vigilancia y reconocimiento a las cuencas abastecedoras de agua</t>
  </si>
  <si>
    <t>Ejecutar  campañas de sensibilización sobre la importancia de la conservación y preservación de las cuencas abastecedoras de agua</t>
  </si>
  <si>
    <t>Realizar  informes de actividades concernientes al medio ambiente y sobre recursos naturales, hídricos, ambientales, fauna y flora</t>
  </si>
  <si>
    <t>Protección del municipio de la mega minería.</t>
  </si>
  <si>
    <t xml:space="preserve">No de visitas ejecutadas de control, vigilancia y reconocimiento a las cuencas abastecedoras de agua. </t>
  </si>
  <si>
    <t xml:space="preserve">No de campañas de sensibilización realizadas sobre la importancia de la conservación y  preservación de las cuencas abastecedoras de agua.  </t>
  </si>
  <si>
    <t xml:space="preserve">No de informes presentados concernientes al medio ambiente y sobre recursos naturales, hídricos, ambientales, fauna y flora, reservas forestales a la CRQ y a la secretaria ambiental Departamental. </t>
  </si>
  <si>
    <t>Jornadas de sensibilización a la población sobre los temas de la mega minería poco recurso</t>
  </si>
  <si>
    <t>Fiscalización y seguimiento  los títulos mineros</t>
  </si>
  <si>
    <t xml:space="preserve"> SOSTENIMIENTO CONSERVACIÓN PROTECCIÓN Y REFORESTACIÓN DE LOS ECOSISTEMAS</t>
  </si>
  <si>
    <t xml:space="preserve">Realizar gestiones ante los entes departamentales y nacionales del medio ambiente para la obtención de recursos que permitan potenciar y fortalecer la sub-cuenca del Rio Lejos. </t>
  </si>
  <si>
    <t>Incremento en las aéreas de protección según la ley  99 (1%)' también se puede solo mantenimiento</t>
  </si>
  <si>
    <t>Gestión realizada</t>
  </si>
  <si>
    <t>Vincular los entes nacionales y Departamentales al programa de conservación y mantenimiento de las cuencas hidrográficas y la sub-cuenca del rio Lejos 2009-2019</t>
  </si>
  <si>
    <t>POTENCIAMIENTO DE ÁREAS NATURALES PROTEGIDAS, ÁREAS DE CONSERVACIÓN HÍDRICA, ÁREAS DE ALTA FRAGILIDAD ECOLÓGICA Y LAS ÁREAS FORESTALES PROTECTORAS.</t>
  </si>
  <si>
    <t>Realizar acciones de seguimiento y control a las áreas naturales protegidas y forestales (A) unir con la meta 4.1.1.1.1.</t>
  </si>
  <si>
    <t>Realizar acciones de seguimiento y control a las áreas naturales protegidas y forestales.</t>
  </si>
  <si>
    <t xml:space="preserve">% de acciones de seguimiento y control realizadas a las áreas naturales protegidas. </t>
  </si>
  <si>
    <t>Fortalecer y potenciar  las áreas naturales protegidas, de conservación hídrica, de alta fragilidad ecológica y las forestales protectoras a través del control y seguimiento por medio de acciones in situ, que permitan detectar y proceder para garantizar su sostenimiento, conservación y vida.</t>
  </si>
  <si>
    <t>SENSIBILIZACIÓN, SOCIALIZACIÓN Y FORMACIÓN EN LA TEMÁTICA DEL RECICLAJE EN RELACIÓN A LA OPERATIVIDAD DE LAS CUATRO R’S –RECICLE, REDUZCA, REUTILICE Y RELLENO SANITARIO</t>
  </si>
  <si>
    <t>Realizar jornadas de sensibilización, socialización y formación en materia de reciclaje relacionada con la operatividad de las cuatro R’s –recicle, reduzca, reutilice y relleno sanitario-.</t>
  </si>
  <si>
    <t xml:space="preserve">Gestionar ante la empresa (nepsa) que tiene asiento en el Municipio, recipientes destinados al reciclaje de residuos sólidos inorgánicos en la comunidad. </t>
  </si>
  <si>
    <t>Gestionar la creación de un manual para el cuidado y protección de los recursos naturales del Municipio con entidades nacionales y departamentales relacionados con el medio ambiente.</t>
  </si>
  <si>
    <t xml:space="preserve">Controlar los niveles de ruido </t>
  </si>
  <si>
    <t>Realizar jornadas de sensibilización, socialización y formación en materia de reciclaje</t>
  </si>
  <si>
    <t>Gestionar la creación de un manual para el cuidado y protección de los recursos naturales del Municipio con entidades nacionales y departamentales.</t>
  </si>
  <si>
    <t>Formar, sensibilizar y socializar en materia de reciclaje y concientización sobre la importancia de la disminución de la de la contaminación ambiental y auditiva, gestionar  hacia el aprovechamiento y utilización de residuos sólidos con acciones de capacitación, preparación técnica en el centro de acopio municipal.</t>
  </si>
  <si>
    <t>No. de jornadas de sensibilización, socialización y formación realizadas en materia de reciclaje.</t>
  </si>
  <si>
    <t>Gestión realizada para la consecución de recipientes destinados al reciclaje de residuos sólidos inorgánicos en la comunidad.</t>
  </si>
  <si>
    <t>Gestión realizada para la creación de un manual para el cuidado y protección de los recursos naturales</t>
  </si>
  <si>
    <t>Realizar jornadas de sensibilización a la población sobre los temas del ruido y seguimiento por parte de la entidad competente</t>
  </si>
  <si>
    <t>AGUA POTABLE Y SANEAMIENTO BÁSICO</t>
  </si>
  <si>
    <t xml:space="preserve">Vincular  a más  habitantes de la zona urbanas al acceso del agua potable. </t>
  </si>
  <si>
    <t>Mejoramiento y puesta en marcha de la planta de tratamiento para la distribución del agua en la zona rural.</t>
  </si>
  <si>
    <t>Gestionar la construcción de una planta de tratamiento de aguas residuales.</t>
  </si>
  <si>
    <t>Construcción y mejoramiento del sistema de alcantarillado municipal.</t>
  </si>
  <si>
    <t>Construcción y mantenimiento de 25 pozos sépticos</t>
  </si>
  <si>
    <t>Disminuir el índice de riesgo calidad del agua para consumo humano (IRCA).</t>
  </si>
  <si>
    <t>Nro. de habitantes incorporados al servicio de acueducto.</t>
  </si>
  <si>
    <t>Adición y mejoramiento de las bocatomas</t>
  </si>
  <si>
    <t>Ejecutar el Plan departamental de aguas</t>
  </si>
  <si>
    <t>Ejecutar Plan departamental de aguas</t>
  </si>
  <si>
    <t>Nro. De Planes Departamental de aguas ejecutado</t>
  </si>
  <si>
    <t xml:space="preserve">Nro. de habitantes beneficiarios  </t>
  </si>
  <si>
    <t>Planta de tratamiento de aguas residuales</t>
  </si>
  <si>
    <t>Nro. de metros lineales construidos</t>
  </si>
  <si>
    <t>Disminuir el índice de riesgo la calidad del agua para consumo humano (IRCA).</t>
  </si>
  <si>
    <t>Establecer  un equilibrio sostenible sobre el manejo del recurso hídrico para el consumo humano, Impulsar actividades encaminadas a incorporar el saneamiento básico en la zona rural del Municipio y gestionar ante entes nacionales y departamentales relacionadas con el medio ambiente, agua potable y saneamiento básico para su incorporación en el área rural</t>
  </si>
  <si>
    <t>SERVICIO PÚBLICO DOMICILIARIO DE ENERGIA ELECTRICA</t>
  </si>
  <si>
    <t>Gestionar recursos y demás procedimientos referentes a los procesos requeridos en busca de la factibilidad de construcción de una  hidroeléctrica en el municipio.</t>
  </si>
  <si>
    <t>Gestionar para Elevar la cobertura de energía eléctrica, de las  viviendas de la zona urbana y rural. %para el usuario</t>
  </si>
  <si>
    <t>Gestionar el servicio de gas a las viviendas Urbana.</t>
  </si>
  <si>
    <t>Aumentar el servicio de alumbrado público en los centros poblados.</t>
  </si>
  <si>
    <t xml:space="preserve">Garantizar la prestación del servicio de alumbrado público, con subsidio  por parte del municipio, con recursos generados por una planta hidroeléctrica y así mismo gestionar la conexión al gas natural domiciliario en la zona urbana. </t>
  </si>
  <si>
    <t>REVISION Y SEGUIMIENTO AL FACTOR ESTRUCTURAL DEL ESQUEMA DE ORDEMANIENTO TERRITORIAL EN RELACION CON LAS AREAS, RECURSOS HIDRICOS Y MEDIO AMBIENTE</t>
  </si>
  <si>
    <t>4.3.3.1. Revisión, ajuste y articulación del 100% al esquema de ordenamiento territorial, que permita referenciar las actividades del Plan de Desarrollo para lograr la armonía entre las acciones y las actuaciones de la administración municipal con el espacio físico municipal.</t>
  </si>
  <si>
    <t>Revisión, ajuste y articulación del 100% al esquema de ordenamiento territorial.</t>
  </si>
  <si>
    <t>% de revisión, ajuste y articulación al esquema de ordenamiento territorial, que permitan referenciar las actividades del plan de desarrollo</t>
  </si>
  <si>
    <t>No de gestiones realizadas para la construcción de una hidroeléctrica.</t>
  </si>
  <si>
    <t>% de viviendas de la zona urbana atendidas con energía eléctrica.</t>
  </si>
  <si>
    <t>% de viviendas de la zona rural atendidas con energía eléctrica.</t>
  </si>
  <si>
    <t>No gestiones realizadas para la atención de gas a las viviendas urbanas</t>
  </si>
  <si>
    <t>% de aumento en el servicio de alumbrado público en los centros poblados.</t>
  </si>
  <si>
    <t>RESPONSABILIDAD GUBERNATIVA, ADMINISTRATIVA Y TRANSPARENCIA.</t>
  </si>
  <si>
    <t>ADMINISTRACION RESPONSABLE Y EFICIENTE</t>
  </si>
  <si>
    <t>Mejorar el desempeño fiscal del Municipio.</t>
  </si>
  <si>
    <t>Realizar 4 rendiciones de cuentas a la comunidad.</t>
  </si>
  <si>
    <t>Actualizar el estatuto tributario y gestionar la aprobación ante el Concejo Municipal</t>
  </si>
  <si>
    <t>Disminución de la deuda por concepto de pasivos contingentes</t>
  </si>
  <si>
    <t>Implementación de sistemas de información modernos que permitan generar informes para el cumplimiento de los diferentes planes, programas y proyectos de la administración municipal.</t>
  </si>
  <si>
    <t>Realizar rendiciones de cuentas a la comunidad.</t>
  </si>
  <si>
    <t>Actualizar el estatuto tributario</t>
  </si>
  <si>
    <t>Mejoramiento de los indicadores financieros para el desempeño fiscal</t>
  </si>
  <si>
    <t xml:space="preserve">No de mejoramiento en el desempeño fiscal del Municipio. </t>
  </si>
  <si>
    <t>No de rendiciones de cuentas realizadas.</t>
  </si>
  <si>
    <t>Proyecto de acuerdo presentado para efectos de mejorar la cultura tributaria.</t>
  </si>
  <si>
    <t>Actualizar el catastro urbano</t>
  </si>
  <si>
    <t>Cancelación de pasivos contingentes</t>
  </si>
  <si>
    <t>Adquisición de software y mejoramiento del Hardware</t>
  </si>
  <si>
    <t>FORTALECIMIENTO INSTITUCIONAL</t>
  </si>
  <si>
    <t>Crear la oficina de control interno por medio del acompañamiento institucional.(ley 1474 del 2012)</t>
  </si>
  <si>
    <t>Publicaciones pertinentes en el sistema SECOP.</t>
  </si>
  <si>
    <t>Atender y resolver los 100% de las peticiones, quejas y reclamos presentadas.</t>
  </si>
  <si>
    <t>Desarrollar  programas de fortalecimiento de capacidades para la gestión de la entidad territorial</t>
  </si>
  <si>
    <t>Mantenimiento y reparación de instalaciones locativas del municipio</t>
  </si>
  <si>
    <t>Mejorar  en la implementación de la Ley de archivo en el Municipio.</t>
  </si>
  <si>
    <t>Avanzar en la estrategia Gobierno en Línea fase de información</t>
  </si>
  <si>
    <t>Garantizar que la información que el municipio debe rendir sea entregada en forma oportuna y correcta</t>
  </si>
  <si>
    <t>Definir e implementar la estructura administrativa apropiada a la entidad</t>
  </si>
  <si>
    <t>Formular e implementar un plan municipal de capacitación Institucional. ley 489/98.</t>
  </si>
  <si>
    <t xml:space="preserve">Desarrollar y fortalecer la gestión y la función de la administración municipal, implementar y complementar la información requerida como derecho constitucional de los ciudadanos a través del programa de Gobierno en Línea, Fortalecimiento, revisión y ajuste del Código de Ética de la administración municipal, Seguimiento, control y resultados frente al proceso de PQR (peticiones, quejas y reclamos) para el direccionamiento y ajuste de medidas relacionadas al mejoramiento de la atención al ciudadano, complementación y fortalecimiento a los programas y procesos que orienta la oficina de control interno para la garantía de los procesos éticos de la actuación municipal. </t>
  </si>
  <si>
    <t>Atender y resolver las peticiones, quejas y reclamos presentadas.</t>
  </si>
  <si>
    <t>Oficina de control interno</t>
  </si>
  <si>
    <t>Avance MECI</t>
  </si>
  <si>
    <t>No de contratos publicados en el sistema SECOP.</t>
  </si>
  <si>
    <t>No de reporte del plan de compras.</t>
  </si>
  <si>
    <t>% de peticiones, quejas y reclamos atendidas y resueltas.</t>
  </si>
  <si>
    <t xml:space="preserve">% de Avance del programa </t>
  </si>
  <si>
    <t>%  de bienes muebles e inmuebles en buenas condiciones</t>
  </si>
  <si>
    <t>Implementación de la Ley de archivo en el Municipio.</t>
  </si>
  <si>
    <t xml:space="preserve">% de avance en la estrategia Gobierno en Línea fase de información. </t>
  </si>
  <si>
    <t xml:space="preserve">% en el nivel de reporte al SISBEN. </t>
  </si>
  <si>
    <t>% en el nivel de reporte al FUT.</t>
  </si>
  <si>
    <t>% en el nivel de reporte al SUIT.</t>
  </si>
  <si>
    <t>SIFPED</t>
  </si>
  <si>
    <t>% en el nivel de reporte al SICEP.</t>
  </si>
  <si>
    <t>% de revisión y complementación del código de ética de la administración municipal.</t>
  </si>
  <si>
    <t>Formulación  y porcentaje de  implementación del plan de capacitación para el recurso humano del municipio</t>
  </si>
  <si>
    <t>GESTIÓN DEL RIESGO EN PREVENCIÓN Y ATENCIÓN DE DESASTRES, OLA INVERNAL Y CAMBIO CLIMÁTICO.</t>
  </si>
  <si>
    <t>ESTRUCTURA INSTITUCIONAL PARA LA ATENCION Y PREVENCION DE DESASTRES, COMO RESULTADO DE LA OLA INVERNAL Y EL CAMBIO CLIMATICO</t>
  </si>
  <si>
    <t>Identificar las zonas críticas del Municipio con mayor afectación por la ola invernal.</t>
  </si>
  <si>
    <t>Detectar los desastres naturales ocurridos en el Municipio y realizar un censo de las pérdidas de infraestructura, servicios y vivienda.</t>
  </si>
  <si>
    <t>Fortalecimiento y acompañamiento al CLOPAD.</t>
  </si>
  <si>
    <t xml:space="preserve">Realizar  acciones de acompañamiento que benefician a los afectados por la ola invernal. </t>
  </si>
  <si>
    <t>Realizar  jornadas de capacitación a toda la población que se encuentre ubicada en áreas circundantes a zonas de riesgo detectadas.(toda la comunidad)</t>
  </si>
  <si>
    <t>Establecer un sistema de alarma, monitoreo y seguimiento a las zonas de alto riesgo y desastre para detectar cambios, comportamientos o alteraciones</t>
  </si>
  <si>
    <t>Gestionar ante los entes departamentales y nacionales recursos para enfrentar los daños ocasionados por la ola invernal de acuerdo a los casos presentados.</t>
  </si>
  <si>
    <t>% de identificación de las zonas criticas del Municipio.</t>
  </si>
  <si>
    <t>% Zonas identificadas y censadas</t>
  </si>
  <si>
    <t>No de capacitaciones realizadas al CLOPAD con el fin de fortalecerlo.</t>
  </si>
  <si>
    <t>Soporte con equipo  y capacitación a los organismos de socorro</t>
  </si>
  <si>
    <t>No de acciones de acompañamiento realizadas que benefician a los afectados por la ola invernal.</t>
  </si>
  <si>
    <t xml:space="preserve">Nro. de jornadas  realizadas </t>
  </si>
  <si>
    <t xml:space="preserve">Nro. de alarmas de monitoreo y seguimiento </t>
  </si>
  <si>
    <t>% de gestión para la reparación de infraestructura, servicios y vivienda</t>
  </si>
  <si>
    <t>Implementación de sistemas de alarma y monitoreo que permitan la respuesta oportuna y acertada al momento de presentarsen desastres o calamidades ocacionados por la ola invernal.</t>
  </si>
  <si>
    <t>socialización y sencibilización a toda la comunidad y especialmente a la que se encuentra en areas aledañas a las zonas de alto riesgo o de posibles desastres, con la finalidad de tomar medidas preventivas y acciones que conlleven a mitigar los desastres que se produzcan con formación de organismos que permitan analizar, cuantificar, cualificar, ponderar y establecer la magnitud tanto del riesgo que se corre como del daño ocacionado, y como complementario proponga acciones y programas encamindos a tratar de resolver este tipo de situaciones, articulado a ello se vincule y colabore con la gestion de la administracion municipal para la obtencion de recursos humanos, tecnologicos, economicos, financieros, fisicos que contribuyan a la solución de la problemática de las familias afectadas por este tipo de desastres.</t>
  </si>
  <si>
    <t>11 Objetivo específico Promover una cultura ciudadana y de convivencia social basada en principios de inclusión, equidad, seguridad, valores democráticos y justicia social, respeto por los Derechos Humanos, la resolución pacífica de conflictos, el diálogo y la tolerancia</t>
  </si>
  <si>
    <t>1.2. Garantizar y promover la seguridad ciudadana, el orden público mediante acciones de sensibilización, prevención, protección y control,. Garantizar, difundir, promover y socializar los Derechos Humanos y el Derecho Internacional Humanitario como la base esencial del Estado Social de Derecho.</t>
  </si>
  <si>
    <t>Objetivo específico 2.1. Garantizar el derecho a la educación de la población del Municipio, mediante la ampliación a la cobertura educativa en todos los niveles, aportando al mejoramiento de la calidad, con pertinencia e inclusión y propendiendo por la eficiencia y eficacia administrativa, acorde al marco competencias del Municipio.</t>
  </si>
  <si>
    <t>Objetivo específico 2.2. Garantizar la universalidad en el sector salud, brindando a la población el acceso a un servicio incluyente, humanizado, eficiente y eficaz, que permita la prevención, detección, rehabilitación y tratamiento de todo procedimiento médico</t>
  </si>
  <si>
    <t>Objetivo Específico 2.3. Impulsar el derecho de los ciudadanos hacia una vivienda digna por medio de la disminución del déficit habitacional y a tener vías de acceso en buenas condiciones.</t>
  </si>
  <si>
    <t>Objetivo específico 2.4. Fortalecer procesos culturales y sociales tanto urbanos como rurales por medio de actividades promocionales, sociales, artísticas y educativas incluyentes, que  promueven la convivencia, la identidad cultural, el sentido de pertenencia y el amor por su Municipio.</t>
  </si>
  <si>
    <t>Objetivo específico 2.5 Promocionar y fomentar en los habitantes del Municipio, la práctica del deporte, la recreación, la educación física y la actividad física, en el ámbito escolar, social y comunitario.</t>
  </si>
  <si>
    <t>Objetivo específico 3.1. Fomentar el desarrollo económico, agropecuario y el turismo sostenible para promover el impulso armónico del territorio y reactivación de la economía en el municipio.</t>
  </si>
  <si>
    <t>Objetivo específico 4.1. Direccionar procesos de fortalecimiento del medio ambiente del Municipio y el desarrollo de actividades para su preservación, conservación y mantenimiento.</t>
  </si>
  <si>
    <t>Objetivo estratégico 4.2. Garantizar el servicio, la cobertura y la calidad del agua con la finalidad de contribuir al mejoramiento de la calidad de vida en los habitantes</t>
  </si>
  <si>
    <t xml:space="preserve">Objetivo especifico 5.1. Orientar a la administracion municipal hacia una gestión eficiente y eficaz y hacer de ella un instrumento de gestión responsable,  agil y honesta, mediante el desarrollo de mecanismos modernos de gestión.  </t>
  </si>
  <si>
    <t xml:space="preserve">Objetivo específico 5.2. Garantizar un nivel de desarrollo y fortalecimiento institucional que permita que las distintas dependencias de la Administración Municipal alcancen su misión constitucional y legal en condiciones de eficiencia y eficacia hacia los derechos fundamentales de todos los ciudadanos del Municipio y fortalecer las acciones y actuaciones por medio de la capacitación, formación y acompañamiento al ejercicio ético de los funcionarios públicos en lo referente a la atención al ciudadano y en el cumplimiento de los objetivos de la administración municipal. </t>
  </si>
  <si>
    <t xml:space="preserve">Objetivo estratégico 6.1. Garantizar una estructura operativa que permita dar respuesta y atención a los desastres y calamidades originadas por la ola invernal y gestionar ante los entes departamentales, nacionales e internacionales recursos que permitan dar respuesta a las personas damnificadas y víctimas de estos fenomenos naturales, haciendo enfasis en aquellas zonas consideradas de alto riesgo o que por la misma dinámica invernal presenten o se conviertan en una amenza para la vida y bienes de los habitantes, direccionar jornadas de socializacion y sensibilizacion preventivas con la finalidad de mitigar y contrarrestar los daños,  así como orientar procesos de formación y procedimientos relacionados con el cambio climático para enfrentar y convivir con esta nueva dinámica, </t>
  </si>
  <si>
    <t>NI</t>
  </si>
  <si>
    <t xml:space="preserve">Nro. Gestiones realizadas Fibra óptica </t>
  </si>
  <si>
    <t xml:space="preserve">No de Construcción y mantenimiento de pozos sépticos. </t>
  </si>
  <si>
    <t>12.5%</t>
  </si>
  <si>
    <t xml:space="preserve">Reducir  el trabajo infantil remunerado </t>
  </si>
  <si>
    <t>Porcentaje de niños atendidos</t>
  </si>
  <si>
    <t>Escuela de danza conformada</t>
  </si>
  <si>
    <t>PLAN DE ACCION 2013</t>
  </si>
  <si>
    <r>
      <t xml:space="preserve">Acciones De Promoción De La Salud Y Calidad De Vida En Ámbitos Laborales </t>
    </r>
    <r>
      <rPr>
        <sz val="10"/>
        <color indexed="10"/>
        <rFont val="Calibri"/>
        <family val="2"/>
      </rPr>
      <t>(Repetida Meta 45)</t>
    </r>
  </si>
  <si>
    <r>
      <t xml:space="preserve">Acciones de inducción a la demanda de los servicios de promoción de la salud, prevención de los riesgos en salud y de origen laboral en ámbitos laborales. </t>
    </r>
    <r>
      <rPr>
        <sz val="10"/>
        <color indexed="10"/>
        <rFont val="Calibri"/>
        <family val="2"/>
      </rPr>
      <t>(Repetida Meta 46)</t>
    </r>
  </si>
  <si>
    <t xml:space="preserve">ACTUAL 2012      </t>
  </si>
  <si>
    <t xml:space="preserve">ESPERADO 2013 </t>
  </si>
  <si>
    <t>SECRETARIA DE GOBIERNO</t>
  </si>
  <si>
    <t>DEPENDENCIA RESPONSABLE</t>
  </si>
  <si>
    <t>SECRETARIA DE PLANEACION</t>
  </si>
  <si>
    <t>SECRETARIA DE HACIENDA</t>
  </si>
  <si>
    <t>TODAS LAS DEPENDENCIAS</t>
  </si>
  <si>
    <t>DESPACHO DEL ALCALDE</t>
  </si>
  <si>
    <t>ELABORO: HECTOR POSADA YEPES, COORDINADOR DEL BANCO DE PROGRAMAS Y PROYECTOS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</si>
</sst>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numFmt numFmtId="165" formatCode="#,##0_ ;\-#,##0\ "/>
  </numFmts>
  <fonts count="52">
    <font>
      <sz val="11"/>
      <color theme="1"/>
      <name val="Calibri"/>
      <family val="2"/>
    </font>
    <font>
      <sz val="11"/>
      <color indexed="8"/>
      <name val="Calibri"/>
      <family val="2"/>
    </font>
    <font>
      <b/>
      <sz val="11"/>
      <color indexed="8"/>
      <name val="Calibri"/>
      <family val="2"/>
    </font>
    <font>
      <sz val="8"/>
      <name val="Calibri"/>
      <family val="2"/>
    </font>
    <font>
      <b/>
      <sz val="9"/>
      <name val="Calibri"/>
      <family val="2"/>
    </font>
    <font>
      <b/>
      <sz val="11"/>
      <name val="Calibri"/>
      <family val="2"/>
    </font>
    <font>
      <b/>
      <sz val="11"/>
      <color indexed="10"/>
      <name val="Calibri"/>
      <family val="2"/>
    </font>
    <font>
      <sz val="11"/>
      <color indexed="20"/>
      <name val="Calibri"/>
      <family val="2"/>
    </font>
    <font>
      <b/>
      <i/>
      <sz val="16"/>
      <color indexed="8"/>
      <name val="Calibri"/>
      <family val="2"/>
    </font>
    <font>
      <sz val="10"/>
      <color indexed="8"/>
      <name val="Calibri"/>
      <family val="2"/>
    </font>
    <font>
      <b/>
      <sz val="10"/>
      <name val="Calibri"/>
      <family val="2"/>
    </font>
    <font>
      <b/>
      <sz val="10"/>
      <color indexed="8"/>
      <name val="Calibri"/>
      <family val="2"/>
    </font>
    <font>
      <b/>
      <u val="single"/>
      <sz val="10"/>
      <name val="Calibri"/>
      <family val="2"/>
    </font>
    <font>
      <sz val="10"/>
      <name val="Calibri"/>
      <family val="2"/>
    </font>
    <font>
      <b/>
      <sz val="10"/>
      <color indexed="10"/>
      <name val="Calibri"/>
      <family val="2"/>
    </font>
    <font>
      <b/>
      <sz val="12"/>
      <color indexed="20"/>
      <name val="Calibri"/>
      <family val="2"/>
    </font>
    <font>
      <b/>
      <sz val="12"/>
      <color indexed="60"/>
      <name val="Calibri"/>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Calibri"/>
      <family val="2"/>
    </font>
    <font>
      <b/>
      <sz val="10"/>
      <color theme="1"/>
      <name val="Calibri"/>
      <family val="2"/>
    </font>
    <font>
      <b/>
      <sz val="12"/>
      <color rgb="FF9C0006"/>
      <name val="Calibri"/>
      <family val="2"/>
    </font>
    <font>
      <b/>
      <sz val="12"/>
      <color rgb="FFC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92D050"/>
        <bgColor indexed="64"/>
      </patternFill>
    </fill>
    <fill>
      <patternFill patternType="solid">
        <fgColor theme="9" tint="-0.24997000396251678"/>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right style="medium"/>
      <top style="medium"/>
      <bottom style="medium"/>
    </border>
    <border>
      <left style="thin"/>
      <right style="thin"/>
      <top/>
      <bottom style="thin"/>
    </border>
    <border>
      <left/>
      <right/>
      <top style="thin"/>
      <bottom/>
    </border>
    <border>
      <left/>
      <right style="medium"/>
      <top style="medium"/>
      <bottom/>
    </border>
    <border>
      <left style="thin"/>
      <right/>
      <top style="thin"/>
      <bottom style="thin"/>
    </border>
    <border>
      <left/>
      <right style="medium"/>
      <top/>
      <bottom style="medium"/>
    </border>
    <border>
      <left style="double"/>
      <right style="double"/>
      <top/>
      <bottom/>
    </border>
    <border>
      <left style="thin"/>
      <right/>
      <top style="thin"/>
      <bottom/>
    </border>
    <border>
      <left style="thin"/>
      <right/>
      <top/>
      <bottom style="thin"/>
    </border>
    <border>
      <left/>
      <right style="thin"/>
      <top/>
      <bottom/>
    </border>
    <border>
      <left/>
      <right style="thin"/>
      <top/>
      <bottom style="thin"/>
    </border>
    <border>
      <left style="thin"/>
      <right/>
      <top/>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thin"/>
    </border>
    <border>
      <left/>
      <right/>
      <top style="thin"/>
      <bottom style="thin"/>
    </border>
    <border>
      <left style="thin"/>
      <right style="medium"/>
      <top style="thin"/>
      <bottom/>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61">
    <xf numFmtId="0" fontId="0" fillId="0" borderId="0" xfId="0" applyFont="1" applyAlignment="1">
      <alignment/>
    </xf>
    <xf numFmtId="0" fontId="1" fillId="0" borderId="0" xfId="0" applyFont="1" applyAlignment="1" applyProtection="1">
      <alignment/>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locked="0"/>
    </xf>
    <xf numFmtId="0" fontId="9" fillId="0" borderId="0" xfId="0" applyFont="1" applyAlignment="1" applyProtection="1">
      <alignment/>
      <protection locked="0"/>
    </xf>
    <xf numFmtId="0" fontId="10" fillId="33" borderId="12"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left" vertical="center" wrapText="1"/>
      <protection locked="0"/>
    </xf>
    <xf numFmtId="0" fontId="9" fillId="0" borderId="13"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0" fillId="34" borderId="13" xfId="0" applyFont="1" applyFill="1" applyBorder="1" applyAlignment="1" applyProtection="1">
      <alignment horizontal="center" vertical="center"/>
      <protection locked="0"/>
    </xf>
    <xf numFmtId="0" fontId="11" fillId="34" borderId="13" xfId="0" applyFont="1" applyFill="1" applyBorder="1" applyAlignment="1" applyProtection="1">
      <alignment horizontal="left" vertical="center" wrapText="1"/>
      <protection locked="0"/>
    </xf>
    <xf numFmtId="1" fontId="11" fillId="34" borderId="13" xfId="0" applyNumberFormat="1" applyFont="1" applyFill="1" applyBorder="1" applyAlignment="1" applyProtection="1">
      <alignment horizontal="left" vertical="center" wrapText="1"/>
      <protection locked="0"/>
    </xf>
    <xf numFmtId="0" fontId="11" fillId="34" borderId="13" xfId="0" applyFont="1" applyFill="1" applyBorder="1" applyAlignment="1" applyProtection="1">
      <alignment horizontal="center" vertical="center" wrapText="1"/>
      <protection locked="0"/>
    </xf>
    <xf numFmtId="0" fontId="11" fillId="34" borderId="13" xfId="0" applyFont="1" applyFill="1" applyBorder="1" applyAlignment="1" applyProtection="1">
      <alignment horizontal="right" vertical="center" wrapText="1"/>
      <protection locked="0"/>
    </xf>
    <xf numFmtId="165" fontId="11" fillId="34" borderId="13" xfId="0" applyNumberFormat="1" applyFont="1" applyFill="1" applyBorder="1" applyAlignment="1" applyProtection="1">
      <alignment horizontal="right" vertical="center" wrapText="1"/>
      <protection locked="0"/>
    </xf>
    <xf numFmtId="0" fontId="11" fillId="35" borderId="14" xfId="0" applyFont="1" applyFill="1" applyBorder="1" applyAlignment="1" applyProtection="1">
      <alignment vertical="center" wrapText="1"/>
      <protection locked="0"/>
    </xf>
    <xf numFmtId="165" fontId="11" fillId="34" borderId="13" xfId="0" applyNumberFormat="1" applyFont="1" applyFill="1" applyBorder="1" applyAlignment="1" applyProtection="1">
      <alignment horizontal="center" vertical="center" wrapText="1"/>
      <protection locked="0"/>
    </xf>
    <xf numFmtId="0" fontId="9" fillId="36" borderId="13" xfId="0" applyFont="1" applyFill="1" applyBorder="1" applyAlignment="1" applyProtection="1">
      <alignment horizontal="left" vertical="center" wrapText="1"/>
      <protection locked="0"/>
    </xf>
    <xf numFmtId="49" fontId="12" fillId="36" borderId="13" xfId="0" applyNumberFormat="1" applyFont="1" applyFill="1" applyBorder="1" applyAlignment="1" applyProtection="1">
      <alignment horizontal="center" vertical="center" wrapText="1"/>
      <protection locked="0"/>
    </xf>
    <xf numFmtId="164" fontId="10" fillId="36" borderId="13" xfId="48" applyNumberFormat="1" applyFont="1" applyFill="1" applyBorder="1" applyAlignment="1" applyProtection="1">
      <alignment horizontal="center" vertical="center" wrapText="1"/>
      <protection locked="0"/>
    </xf>
    <xf numFmtId="0" fontId="9" fillId="36" borderId="13" xfId="0" applyFont="1" applyFill="1" applyBorder="1" applyAlignment="1" applyProtection="1">
      <alignment horizontal="center" vertical="center" wrapText="1"/>
      <protection locked="0"/>
    </xf>
    <xf numFmtId="14" fontId="9" fillId="36" borderId="13" xfId="0" applyNumberFormat="1" applyFont="1" applyFill="1" applyBorder="1" applyAlignment="1" applyProtection="1">
      <alignment horizontal="center" vertical="center" wrapText="1"/>
      <protection locked="0"/>
    </xf>
    <xf numFmtId="165" fontId="13" fillId="36" borderId="13" xfId="0" applyNumberFormat="1" applyFont="1" applyFill="1" applyBorder="1" applyAlignment="1" applyProtection="1">
      <alignment horizontal="right" vertical="center" wrapText="1"/>
      <protection locked="0"/>
    </xf>
    <xf numFmtId="165" fontId="13" fillId="36" borderId="13" xfId="0" applyNumberFormat="1" applyFont="1" applyFill="1" applyBorder="1" applyAlignment="1" applyProtection="1">
      <alignment horizontal="right" vertical="center"/>
      <protection locked="0"/>
    </xf>
    <xf numFmtId="165" fontId="9" fillId="36" borderId="13" xfId="0" applyNumberFormat="1" applyFont="1" applyFill="1" applyBorder="1" applyAlignment="1" applyProtection="1">
      <alignment horizontal="right" vertical="center"/>
      <protection locked="0"/>
    </xf>
    <xf numFmtId="3" fontId="9" fillId="0" borderId="15" xfId="0" applyNumberFormat="1" applyFont="1" applyBorder="1" applyAlignment="1" applyProtection="1">
      <alignment horizontal="center" vertical="center" wrapText="1"/>
      <protection locked="0"/>
    </xf>
    <xf numFmtId="165" fontId="9" fillId="36" borderId="13" xfId="0" applyNumberFormat="1" applyFont="1" applyFill="1" applyBorder="1" applyAlignment="1" applyProtection="1">
      <alignment horizontal="right" vertical="center" wrapText="1"/>
      <protection locked="0"/>
    </xf>
    <xf numFmtId="1" fontId="48" fillId="34" borderId="13" xfId="0" applyNumberFormat="1" applyFont="1" applyFill="1" applyBorder="1" applyAlignment="1" applyProtection="1">
      <alignment horizontal="left" vertical="center" wrapText="1"/>
      <protection locked="0"/>
    </xf>
    <xf numFmtId="9" fontId="9" fillId="36" borderId="13" xfId="0" applyNumberFormat="1" applyFont="1" applyFill="1" applyBorder="1" applyAlignment="1" applyProtection="1">
      <alignment horizontal="center" vertical="center" wrapText="1"/>
      <protection locked="0"/>
    </xf>
    <xf numFmtId="165" fontId="49" fillId="34" borderId="13" xfId="0" applyNumberFormat="1" applyFont="1" applyFill="1" applyBorder="1" applyAlignment="1" applyProtection="1">
      <alignment horizontal="right" vertical="center" wrapText="1"/>
      <protection locked="0"/>
    </xf>
    <xf numFmtId="165" fontId="49" fillId="34" borderId="13"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left" vertical="center" wrapText="1"/>
      <protection locked="0"/>
    </xf>
    <xf numFmtId="0" fontId="9" fillId="36" borderId="13" xfId="0" applyFont="1" applyFill="1" applyBorder="1" applyAlignment="1" applyProtection="1">
      <alignment horizontal="right" vertical="center" wrapText="1"/>
      <protection locked="0"/>
    </xf>
    <xf numFmtId="0" fontId="11" fillId="36"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48" fillId="34" borderId="13" xfId="0" applyFont="1" applyFill="1" applyBorder="1" applyAlignment="1" applyProtection="1">
      <alignment horizontal="left" vertical="center" wrapText="1"/>
      <protection locked="0"/>
    </xf>
    <xf numFmtId="3" fontId="9" fillId="0" borderId="0" xfId="0" applyNumberFormat="1" applyFont="1" applyBorder="1" applyAlignment="1" applyProtection="1">
      <alignment horizontal="center" vertical="center" wrapText="1"/>
      <protection locked="0"/>
    </xf>
    <xf numFmtId="3" fontId="9" fillId="36" borderId="13"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protection locked="0"/>
    </xf>
    <xf numFmtId="0" fontId="11" fillId="34" borderId="17" xfId="0" applyFont="1" applyFill="1" applyBorder="1" applyAlignment="1" applyProtection="1">
      <alignment horizontal="left" vertical="center" wrapText="1"/>
      <protection locked="0"/>
    </xf>
    <xf numFmtId="3" fontId="9" fillId="0" borderId="15"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10" fillId="34" borderId="13"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protection locked="0"/>
    </xf>
    <xf numFmtId="0" fontId="13" fillId="36" borderId="13" xfId="0" applyFont="1" applyFill="1" applyBorder="1" applyAlignment="1" applyProtection="1">
      <alignment horizontal="left" vertical="center" wrapText="1"/>
      <protection locked="0"/>
    </xf>
    <xf numFmtId="49" fontId="11" fillId="36" borderId="13" xfId="0" applyNumberFormat="1" applyFont="1" applyFill="1" applyBorder="1" applyAlignment="1" applyProtection="1">
      <alignment horizontal="center" vertical="center" wrapText="1"/>
      <protection locked="0"/>
    </xf>
    <xf numFmtId="1" fontId="10" fillId="34" borderId="13" xfId="0" applyNumberFormat="1" applyFont="1" applyFill="1" applyBorder="1" applyAlignment="1" applyProtection="1">
      <alignment horizontal="left" vertical="center" wrapText="1"/>
      <protection locked="0"/>
    </xf>
    <xf numFmtId="14" fontId="9" fillId="36" borderId="13" xfId="0" applyNumberFormat="1" applyFont="1" applyFill="1" applyBorder="1" applyAlignment="1" applyProtection="1">
      <alignment horizontal="left" vertical="center" wrapText="1"/>
      <protection locked="0"/>
    </xf>
    <xf numFmtId="0" fontId="9" fillId="0" borderId="0" xfId="0" applyFont="1" applyFill="1" applyAlignment="1" applyProtection="1">
      <alignment/>
      <protection locked="0"/>
    </xf>
    <xf numFmtId="49" fontId="11" fillId="34" borderId="13" xfId="0"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locked="0"/>
    </xf>
    <xf numFmtId="165" fontId="9" fillId="36" borderId="11" xfId="0" applyNumberFormat="1" applyFont="1" applyFill="1" applyBorder="1" applyAlignment="1" applyProtection="1">
      <alignment horizontal="right" vertical="center" wrapText="1"/>
      <protection locked="0"/>
    </xf>
    <xf numFmtId="165" fontId="9" fillId="36" borderId="11" xfId="0" applyNumberFormat="1" applyFont="1" applyFill="1" applyBorder="1" applyAlignment="1" applyProtection="1">
      <alignment horizontal="right" vertical="center"/>
      <protection locked="0"/>
    </xf>
    <xf numFmtId="3" fontId="9" fillId="0" borderId="18" xfId="0" applyNumberFormat="1" applyFont="1" applyBorder="1" applyAlignment="1" applyProtection="1">
      <alignment horizontal="center" vertical="center" wrapText="1"/>
      <protection locked="0"/>
    </xf>
    <xf numFmtId="0" fontId="9" fillId="0" borderId="16" xfId="0" applyFont="1" applyFill="1" applyBorder="1" applyAlignment="1" applyProtection="1">
      <alignment horizontal="center" vertical="center"/>
      <protection locked="0"/>
    </xf>
    <xf numFmtId="49" fontId="48" fillId="34" borderId="13" xfId="0" applyNumberFormat="1" applyFont="1" applyFill="1" applyBorder="1" applyAlignment="1" applyProtection="1">
      <alignment horizontal="left" vertical="center" wrapText="1"/>
      <protection locked="0"/>
    </xf>
    <xf numFmtId="165" fontId="9" fillId="36" borderId="12" xfId="0" applyNumberFormat="1" applyFont="1" applyFill="1" applyBorder="1" applyAlignment="1" applyProtection="1">
      <alignment horizontal="right" vertical="center"/>
      <protection locked="0"/>
    </xf>
    <xf numFmtId="0" fontId="9" fillId="36" borderId="14" xfId="0" applyFont="1" applyFill="1" applyBorder="1" applyAlignment="1" applyProtection="1">
      <alignment horizontal="left" vertical="center" wrapText="1"/>
      <protection locked="0"/>
    </xf>
    <xf numFmtId="0" fontId="10" fillId="33" borderId="13" xfId="0"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top" wrapText="1"/>
      <protection locked="0"/>
    </xf>
    <xf numFmtId="0" fontId="10" fillId="33" borderId="13" xfId="0" applyFont="1" applyFill="1" applyBorder="1" applyAlignment="1" applyProtection="1">
      <alignment horizontal="center" vertical="top" wrapText="1"/>
      <protection locked="0"/>
    </xf>
    <xf numFmtId="0" fontId="10" fillId="33" borderId="13" xfId="0" applyFont="1" applyFill="1" applyBorder="1" applyAlignment="1" applyProtection="1">
      <alignment horizontal="right" vertical="top" wrapText="1"/>
      <protection locked="0"/>
    </xf>
    <xf numFmtId="165" fontId="10" fillId="33" borderId="13" xfId="0" applyNumberFormat="1" applyFont="1" applyFill="1" applyBorder="1" applyAlignment="1" applyProtection="1">
      <alignment horizontal="right" vertical="top" wrapText="1"/>
      <protection locked="0"/>
    </xf>
    <xf numFmtId="165" fontId="10" fillId="33" borderId="13" xfId="0" applyNumberFormat="1" applyFont="1" applyFill="1" applyBorder="1" applyAlignment="1" applyProtection="1">
      <alignment horizontal="center" vertical="center" wrapText="1"/>
      <protection locked="0"/>
    </xf>
    <xf numFmtId="0" fontId="9" fillId="36" borderId="16" xfId="0" applyFont="1" applyFill="1" applyBorder="1" applyAlignment="1" applyProtection="1">
      <alignment horizontal="left" vertical="center" wrapText="1"/>
      <protection locked="0"/>
    </xf>
    <xf numFmtId="0" fontId="9" fillId="36" borderId="16" xfId="0" applyFont="1" applyFill="1" applyBorder="1" applyAlignment="1" applyProtection="1">
      <alignment horizontal="center" vertical="center" wrapText="1"/>
      <protection locked="0"/>
    </xf>
    <xf numFmtId="165" fontId="9" fillId="36" borderId="12" xfId="0" applyNumberFormat="1" applyFont="1" applyFill="1" applyBorder="1" applyAlignment="1" applyProtection="1">
      <alignment horizontal="right" vertical="center" wrapText="1"/>
      <protection locked="0"/>
    </xf>
    <xf numFmtId="165" fontId="9" fillId="36" borderId="16" xfId="0" applyNumberFormat="1" applyFont="1" applyFill="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165" fontId="1" fillId="0" borderId="0" xfId="0" applyNumberFormat="1" applyFont="1" applyAlignment="1" applyProtection="1">
      <alignment/>
      <protection locked="0"/>
    </xf>
    <xf numFmtId="0" fontId="1" fillId="0" borderId="0" xfId="0" applyNumberFormat="1" applyFont="1" applyAlignment="1" applyProtection="1">
      <alignment horizontal="right" vertical="center"/>
      <protection locked="0"/>
    </xf>
    <xf numFmtId="165" fontId="1" fillId="0" borderId="0" xfId="0" applyNumberFormat="1" applyFont="1" applyAlignment="1" applyProtection="1">
      <alignment horizontal="right"/>
      <protection locked="0"/>
    </xf>
    <xf numFmtId="0" fontId="1" fillId="0" borderId="0" xfId="0" applyFont="1" applyAlignment="1" applyProtection="1">
      <alignment horizontal="right"/>
      <protection locked="0"/>
    </xf>
    <xf numFmtId="0" fontId="10" fillId="33" borderId="13" xfId="0" applyFont="1" applyFill="1" applyBorder="1" applyAlignment="1" applyProtection="1">
      <alignment vertical="top" wrapText="1"/>
      <protection locked="0"/>
    </xf>
    <xf numFmtId="0" fontId="11" fillId="0" borderId="13" xfId="0" applyFont="1" applyFill="1" applyBorder="1" applyAlignment="1" applyProtection="1">
      <alignment vertical="center" wrapText="1"/>
      <protection locked="0"/>
    </xf>
    <xf numFmtId="0" fontId="11" fillId="36" borderId="19" xfId="0" applyFont="1" applyFill="1" applyBorder="1" applyAlignment="1" applyProtection="1">
      <alignment horizontal="center" vertical="center" wrapText="1"/>
      <protection locked="0"/>
    </xf>
    <xf numFmtId="0" fontId="11" fillId="34" borderId="19" xfId="0" applyFont="1" applyFill="1" applyBorder="1" applyAlignment="1" applyProtection="1">
      <alignment horizontal="center" vertical="center" wrapText="1"/>
      <protection locked="0"/>
    </xf>
    <xf numFmtId="0" fontId="11" fillId="34" borderId="14" xfId="0" applyFont="1" applyFill="1" applyBorder="1" applyAlignment="1" applyProtection="1">
      <alignment horizontal="left" vertical="center" wrapText="1"/>
      <protection locked="0"/>
    </xf>
    <xf numFmtId="3" fontId="9" fillId="0" borderId="20" xfId="0" applyNumberFormat="1" applyFont="1" applyBorder="1" applyAlignment="1" applyProtection="1">
      <alignment horizontal="center" vertical="center" wrapText="1"/>
      <protection locked="0"/>
    </xf>
    <xf numFmtId="165" fontId="10" fillId="33" borderId="13" xfId="0" applyNumberFormat="1" applyFont="1" applyFill="1" applyBorder="1" applyAlignment="1" applyProtection="1">
      <alignment horizontal="right" vertical="top" wrapText="1"/>
      <protection/>
    </xf>
    <xf numFmtId="165" fontId="11" fillId="34" borderId="13" xfId="0" applyNumberFormat="1" applyFont="1" applyFill="1" applyBorder="1" applyAlignment="1" applyProtection="1">
      <alignment horizontal="right" vertical="center" wrapText="1"/>
      <protection/>
    </xf>
    <xf numFmtId="0" fontId="11" fillId="36" borderId="13" xfId="0" applyFont="1" applyFill="1" applyBorder="1" applyAlignment="1" applyProtection="1">
      <alignment horizontal="right" vertical="center" wrapText="1"/>
      <protection/>
    </xf>
    <xf numFmtId="165" fontId="49" fillId="34" borderId="13" xfId="0" applyNumberFormat="1" applyFont="1" applyFill="1" applyBorder="1" applyAlignment="1" applyProtection="1">
      <alignment horizontal="right" vertical="center" wrapText="1"/>
      <protection/>
    </xf>
    <xf numFmtId="0" fontId="11" fillId="36" borderId="11" xfId="0" applyFont="1" applyFill="1" applyBorder="1" applyAlignment="1" applyProtection="1">
      <alignment horizontal="right" vertical="center" wrapText="1"/>
      <protection/>
    </xf>
    <xf numFmtId="165" fontId="9" fillId="36" borderId="13" xfId="0" applyNumberFormat="1" applyFont="1" applyFill="1" applyBorder="1" applyAlignment="1" applyProtection="1">
      <alignment horizontal="right" vertical="center"/>
      <protection/>
    </xf>
    <xf numFmtId="165" fontId="9" fillId="36" borderId="11" xfId="0" applyNumberFormat="1" applyFont="1" applyFill="1" applyBorder="1" applyAlignment="1" applyProtection="1">
      <alignment horizontal="right" vertical="center"/>
      <protection/>
    </xf>
    <xf numFmtId="0" fontId="48"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wrapText="1"/>
      <protection locked="0"/>
    </xf>
    <xf numFmtId="0" fontId="11"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right" vertical="center" wrapText="1"/>
      <protection locked="0"/>
    </xf>
    <xf numFmtId="165" fontId="11" fillId="34" borderId="11" xfId="0" applyNumberFormat="1" applyFont="1" applyFill="1" applyBorder="1" applyAlignment="1" applyProtection="1">
      <alignment horizontal="right" vertical="center" wrapText="1"/>
      <protection/>
    </xf>
    <xf numFmtId="165" fontId="11" fillId="34" borderId="11" xfId="0" applyNumberFormat="1" applyFont="1" applyFill="1" applyBorder="1" applyAlignment="1" applyProtection="1">
      <alignment horizontal="right" vertical="center" wrapText="1"/>
      <protection locked="0"/>
    </xf>
    <xf numFmtId="0" fontId="11" fillId="36" borderId="16" xfId="0" applyFont="1" applyFill="1" applyBorder="1" applyAlignment="1" applyProtection="1">
      <alignment horizontal="right" vertical="center" wrapText="1"/>
      <protection/>
    </xf>
    <xf numFmtId="165" fontId="9" fillId="36" borderId="16" xfId="0" applyNumberFormat="1" applyFont="1" applyFill="1" applyBorder="1" applyAlignment="1" applyProtection="1">
      <alignment horizontal="right" vertical="center" wrapText="1"/>
      <protection locked="0"/>
    </xf>
    <xf numFmtId="165" fontId="9" fillId="36" borderId="16" xfId="0" applyNumberFormat="1" applyFont="1" applyFill="1" applyBorder="1" applyAlignment="1" applyProtection="1">
      <alignment horizontal="right" vertical="center"/>
      <protection/>
    </xf>
    <xf numFmtId="3" fontId="9" fillId="0" borderId="13" xfId="0" applyNumberFormat="1" applyFont="1" applyBorder="1" applyAlignment="1" applyProtection="1">
      <alignment horizontal="center" vertical="center" wrapText="1"/>
      <protection locked="0"/>
    </xf>
    <xf numFmtId="0" fontId="9" fillId="36" borderId="0" xfId="0" applyFont="1" applyFill="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165" fontId="50" fillId="37" borderId="21" xfId="45" applyNumberFormat="1" applyFont="1" applyFill="1" applyBorder="1" applyAlignment="1" applyProtection="1">
      <alignment horizontal="right" vertical="center"/>
      <protection/>
    </xf>
    <xf numFmtId="0" fontId="10" fillId="33" borderId="12"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10" fillId="38" borderId="13" xfId="0" applyFont="1" applyFill="1" applyBorder="1" applyAlignment="1" applyProtection="1">
      <alignment horizontal="left" vertical="center" wrapText="1"/>
      <protection locked="0"/>
    </xf>
    <xf numFmtId="0" fontId="9" fillId="38" borderId="13"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9" fillId="36" borderId="12" xfId="0" applyFont="1" applyFill="1" applyBorder="1" applyAlignment="1" applyProtection="1">
      <alignment horizontal="left" vertical="center" wrapText="1"/>
      <protection locked="0"/>
    </xf>
    <xf numFmtId="0" fontId="9" fillId="36" borderId="12" xfId="0"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locked="0"/>
    </xf>
    <xf numFmtId="0" fontId="9" fillId="36" borderId="11" xfId="0" applyFont="1" applyFill="1" applyBorder="1" applyAlignment="1" applyProtection="1">
      <alignment horizontal="left" vertical="center" wrapText="1"/>
      <protection locked="0"/>
    </xf>
    <xf numFmtId="0" fontId="11" fillId="36" borderId="11" xfId="0" applyFont="1" applyFill="1" applyBorder="1" applyAlignment="1" applyProtection="1">
      <alignment horizontal="center" vertical="center" wrapText="1"/>
      <protection locked="0"/>
    </xf>
    <xf numFmtId="49" fontId="13" fillId="36" borderId="13" xfId="0" applyNumberFormat="1" applyFont="1" applyFill="1" applyBorder="1" applyAlignment="1" applyProtection="1">
      <alignment horizontal="left" vertical="center" wrapText="1"/>
      <protection locked="0"/>
    </xf>
    <xf numFmtId="0" fontId="9" fillId="36" borderId="11" xfId="0" applyFont="1" applyFill="1" applyBorder="1" applyAlignment="1" applyProtection="1">
      <alignment horizontal="left" vertical="center" wrapText="1"/>
      <protection locked="0"/>
    </xf>
    <xf numFmtId="49" fontId="9" fillId="36" borderId="13" xfId="0" applyNumberFormat="1" applyFont="1" applyFill="1" applyBorder="1" applyAlignment="1" applyProtection="1">
      <alignment horizontal="left" vertical="center" wrapText="1"/>
      <protection locked="0"/>
    </xf>
    <xf numFmtId="0" fontId="11" fillId="34" borderId="19" xfId="0" applyFont="1" applyFill="1" applyBorder="1" applyAlignment="1" applyProtection="1">
      <alignment horizontal="left" vertical="center" wrapText="1"/>
      <protection locked="0"/>
    </xf>
    <xf numFmtId="0" fontId="9" fillId="36" borderId="19" xfId="0" applyFont="1" applyFill="1" applyBorder="1" applyAlignment="1" applyProtection="1">
      <alignment horizontal="left" vertical="center" wrapText="1"/>
      <protection locked="0"/>
    </xf>
    <xf numFmtId="1" fontId="48" fillId="34" borderId="14" xfId="0" applyNumberFormat="1" applyFont="1" applyFill="1" applyBorder="1" applyAlignment="1" applyProtection="1">
      <alignment horizontal="center" vertical="center" wrapText="1"/>
      <protection locked="0"/>
    </xf>
    <xf numFmtId="0" fontId="11" fillId="34" borderId="19" xfId="0" applyFont="1" applyFill="1" applyBorder="1" applyAlignment="1" applyProtection="1">
      <alignment horizontal="left" wrapText="1"/>
      <protection locked="0"/>
    </xf>
    <xf numFmtId="1" fontId="11" fillId="34" borderId="14" xfId="0" applyNumberFormat="1" applyFont="1" applyFill="1" applyBorder="1" applyAlignment="1" applyProtection="1">
      <alignment horizontal="center" vertical="center" wrapText="1"/>
      <protection locked="0"/>
    </xf>
    <xf numFmtId="0" fontId="48" fillId="34" borderId="14" xfId="0" applyFont="1" applyFill="1" applyBorder="1" applyAlignment="1" applyProtection="1">
      <alignment horizontal="center" vertical="center" wrapText="1"/>
      <protection locked="0"/>
    </xf>
    <xf numFmtId="0" fontId="48" fillId="34" borderId="10" xfId="0" applyFont="1" applyFill="1" applyBorder="1" applyAlignment="1" applyProtection="1">
      <alignment horizontal="center" vertical="center" wrapText="1"/>
      <protection locked="0"/>
    </xf>
    <xf numFmtId="49" fontId="10" fillId="36" borderId="14" xfId="0" applyNumberFormat="1" applyFont="1" applyFill="1" applyBorder="1" applyAlignment="1" applyProtection="1">
      <alignment horizontal="center" vertical="center" wrapText="1"/>
      <protection locked="0"/>
    </xf>
    <xf numFmtId="0" fontId="10" fillId="34" borderId="14" xfId="0" applyFont="1" applyFill="1" applyBorder="1" applyAlignment="1" applyProtection="1">
      <alignment horizontal="center" vertical="center" wrapText="1"/>
      <protection locked="0"/>
    </xf>
    <xf numFmtId="0" fontId="13" fillId="36" borderId="19" xfId="0" applyFont="1" applyFill="1" applyBorder="1" applyAlignment="1" applyProtection="1">
      <alignment horizontal="left" vertical="center" wrapText="1"/>
      <protection locked="0"/>
    </xf>
    <xf numFmtId="1" fontId="10" fillId="34" borderId="14" xfId="0" applyNumberFormat="1" applyFont="1" applyFill="1" applyBorder="1" applyAlignment="1" applyProtection="1">
      <alignment horizontal="center" vertical="center" wrapText="1"/>
      <protection locked="0"/>
    </xf>
    <xf numFmtId="49" fontId="11" fillId="36" borderId="14" xfId="0" applyNumberFormat="1" applyFont="1" applyFill="1" applyBorder="1" applyAlignment="1" applyProtection="1">
      <alignment horizontal="center" vertical="center" wrapText="1"/>
      <protection locked="0"/>
    </xf>
    <xf numFmtId="49" fontId="11" fillId="34" borderId="14" xfId="0" applyNumberFormat="1" applyFont="1" applyFill="1" applyBorder="1" applyAlignment="1" applyProtection="1">
      <alignment horizontal="center" vertical="center" wrapText="1"/>
      <protection locked="0"/>
    </xf>
    <xf numFmtId="0" fontId="9" fillId="36" borderId="22" xfId="0" applyFont="1" applyFill="1" applyBorder="1" applyAlignment="1" applyProtection="1">
      <alignment horizontal="left" vertical="center" wrapText="1"/>
      <protection locked="0"/>
    </xf>
    <xf numFmtId="49" fontId="48" fillId="34" borderId="14" xfId="0" applyNumberFormat="1" applyFont="1" applyFill="1" applyBorder="1" applyAlignment="1" applyProtection="1">
      <alignment horizontal="center" vertical="center" wrapText="1"/>
      <protection locked="0"/>
    </xf>
    <xf numFmtId="0" fontId="10" fillId="33" borderId="12" xfId="0" applyFont="1" applyFill="1" applyBorder="1" applyAlignment="1" applyProtection="1">
      <alignment vertical="top" wrapText="1"/>
      <protection locked="0"/>
    </xf>
    <xf numFmtId="0" fontId="11" fillId="38" borderId="11" xfId="0" applyFont="1" applyFill="1" applyBorder="1" applyAlignment="1" applyProtection="1">
      <alignment horizontal="center" vertical="center" wrapText="1"/>
      <protection locked="0"/>
    </xf>
    <xf numFmtId="0" fontId="11" fillId="38" borderId="12"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10" fontId="9" fillId="36" borderId="13" xfId="0" applyNumberFormat="1" applyFont="1" applyFill="1" applyBorder="1" applyAlignment="1" applyProtection="1">
      <alignment horizontal="center" vertical="center" wrapText="1"/>
      <protection locked="0"/>
    </xf>
    <xf numFmtId="9" fontId="9" fillId="36" borderId="11" xfId="0" applyNumberFormat="1" applyFont="1" applyFill="1" applyBorder="1" applyAlignment="1" applyProtection="1">
      <alignment horizontal="center" vertical="center" wrapText="1"/>
      <protection locked="0"/>
    </xf>
    <xf numFmtId="165" fontId="10" fillId="39" borderId="13" xfId="0" applyNumberFormat="1" applyFont="1" applyFill="1" applyBorder="1" applyAlignment="1" applyProtection="1">
      <alignment horizontal="right" vertical="center"/>
      <protection/>
    </xf>
    <xf numFmtId="165" fontId="10" fillId="39" borderId="16" xfId="0" applyNumberFormat="1" applyFont="1" applyFill="1" applyBorder="1" applyAlignment="1" applyProtection="1">
      <alignment horizontal="right" vertical="center"/>
      <protection/>
    </xf>
    <xf numFmtId="165" fontId="10" fillId="39" borderId="11" xfId="0" applyNumberFormat="1" applyFont="1" applyFill="1" applyBorder="1" applyAlignment="1" applyProtection="1">
      <alignment horizontal="right" vertical="center"/>
      <protection/>
    </xf>
    <xf numFmtId="0" fontId="2" fillId="0" borderId="0" xfId="0" applyNumberFormat="1" applyFont="1" applyAlignment="1" applyProtection="1">
      <alignment horizontal="right" vertical="center"/>
      <protection locked="0"/>
    </xf>
    <xf numFmtId="165" fontId="10" fillId="33" borderId="13" xfId="0" applyNumberFormat="1" applyFont="1" applyFill="1" applyBorder="1" applyAlignment="1" applyProtection="1">
      <alignment horizontal="right" vertical="center" wrapText="1"/>
      <protection/>
    </xf>
    <xf numFmtId="165" fontId="51" fillId="37" borderId="13" xfId="0" applyNumberFormat="1" applyFont="1" applyFill="1" applyBorder="1" applyAlignment="1" applyProtection="1">
      <alignment horizontal="right" vertical="center"/>
      <protection/>
    </xf>
    <xf numFmtId="165" fontId="1" fillId="0" borderId="0" xfId="0" applyNumberFormat="1" applyFont="1" applyAlignment="1" applyProtection="1">
      <alignment horizontal="right" vertical="center"/>
      <protection locked="0"/>
    </xf>
    <xf numFmtId="165" fontId="9" fillId="36" borderId="13" xfId="0" applyNumberFormat="1" applyFont="1" applyFill="1" applyBorder="1" applyAlignment="1" applyProtection="1">
      <alignment horizontal="center" vertical="center"/>
      <protection locked="0"/>
    </xf>
    <xf numFmtId="165" fontId="9" fillId="36" borderId="11" xfId="0" applyNumberFormat="1" applyFont="1" applyFill="1" applyBorder="1" applyAlignment="1" applyProtection="1">
      <alignment horizontal="center" vertical="center"/>
      <protection locked="0"/>
    </xf>
    <xf numFmtId="165" fontId="9" fillId="36" borderId="11" xfId="0" applyNumberFormat="1" applyFont="1" applyFill="1" applyBorder="1" applyAlignment="1" applyProtection="1">
      <alignment horizontal="center" vertical="center"/>
      <protection locked="0"/>
    </xf>
    <xf numFmtId="165" fontId="9" fillId="36" borderId="12" xfId="0" applyNumberFormat="1" applyFont="1" applyFill="1" applyBorder="1" applyAlignment="1" applyProtection="1">
      <alignment horizontal="center" vertical="center"/>
      <protection locked="0"/>
    </xf>
    <xf numFmtId="165" fontId="9" fillId="36" borderId="16" xfId="0" applyNumberFormat="1" applyFont="1" applyFill="1" applyBorder="1" applyAlignment="1" applyProtection="1">
      <alignment horizontal="center" vertical="center"/>
      <protection locked="0"/>
    </xf>
    <xf numFmtId="0" fontId="9" fillId="36" borderId="11" xfId="0" applyFont="1" applyFill="1" applyBorder="1" applyAlignment="1" applyProtection="1">
      <alignment horizontal="center" vertical="center" wrapText="1"/>
      <protection locked="0"/>
    </xf>
    <xf numFmtId="0" fontId="9" fillId="36" borderId="12" xfId="0" applyFont="1" applyFill="1" applyBorder="1" applyAlignment="1" applyProtection="1">
      <alignment horizontal="center" vertical="center" wrapText="1"/>
      <protection locked="0"/>
    </xf>
    <xf numFmtId="0" fontId="9" fillId="36" borderId="16"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165" fontId="9" fillId="36" borderId="11" xfId="0" applyNumberFormat="1" applyFont="1" applyFill="1" applyBorder="1" applyAlignment="1" applyProtection="1">
      <alignment horizontal="center" vertical="center" wrapText="1"/>
      <protection locked="0"/>
    </xf>
    <xf numFmtId="165" fontId="9" fillId="36" borderId="12" xfId="0" applyNumberFormat="1" applyFont="1" applyFill="1" applyBorder="1" applyAlignment="1" applyProtection="1">
      <alignment horizontal="center" vertical="center" wrapText="1"/>
      <protection locked="0"/>
    </xf>
    <xf numFmtId="165" fontId="9" fillId="36" borderId="16" xfId="0" applyNumberFormat="1" applyFont="1" applyFill="1" applyBorder="1" applyAlignment="1" applyProtection="1">
      <alignment horizontal="center" vertical="center" wrapText="1"/>
      <protection locked="0"/>
    </xf>
    <xf numFmtId="0" fontId="1" fillId="0" borderId="0" xfId="0" applyNumberFormat="1" applyFont="1" applyAlignment="1" applyProtection="1">
      <alignment horizontal="center" vertical="center"/>
      <protection locked="0"/>
    </xf>
    <xf numFmtId="0" fontId="9" fillId="36" borderId="22" xfId="0" applyFont="1" applyFill="1" applyBorder="1" applyAlignment="1" applyProtection="1">
      <alignment horizontal="left" vertical="center" wrapText="1"/>
      <protection locked="0"/>
    </xf>
    <xf numFmtId="0" fontId="9" fillId="36" borderId="23" xfId="0" applyFont="1" applyFill="1" applyBorder="1" applyAlignment="1" applyProtection="1">
      <alignment horizontal="left" vertical="center" wrapText="1"/>
      <protection locked="0"/>
    </xf>
    <xf numFmtId="0" fontId="9" fillId="36" borderId="11" xfId="0" applyFont="1" applyFill="1" applyBorder="1" applyAlignment="1" applyProtection="1">
      <alignment horizontal="left" vertical="center" wrapText="1"/>
      <protection locked="0"/>
    </xf>
    <xf numFmtId="0" fontId="9" fillId="36" borderId="16" xfId="0" applyFont="1" applyFill="1" applyBorder="1" applyAlignment="1" applyProtection="1">
      <alignment horizontal="left" vertical="center" wrapText="1"/>
      <protection locked="0"/>
    </xf>
    <xf numFmtId="49" fontId="12" fillId="36" borderId="11" xfId="0" applyNumberFormat="1" applyFont="1" applyFill="1" applyBorder="1" applyAlignment="1" applyProtection="1">
      <alignment horizontal="center" vertical="center" wrapText="1"/>
      <protection locked="0"/>
    </xf>
    <xf numFmtId="49" fontId="12" fillId="36" borderId="16" xfId="0" applyNumberFormat="1"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0" fontId="11" fillId="36" borderId="16" xfId="0" applyFont="1" applyFill="1" applyBorder="1" applyAlignment="1" applyProtection="1">
      <alignment horizontal="center" vertical="center" wrapText="1"/>
      <protection locked="0"/>
    </xf>
    <xf numFmtId="49" fontId="10" fillId="36" borderId="10" xfId="0" applyNumberFormat="1" applyFont="1" applyFill="1" applyBorder="1" applyAlignment="1" applyProtection="1">
      <alignment horizontal="center" vertical="center" wrapText="1"/>
      <protection locked="0"/>
    </xf>
    <xf numFmtId="49" fontId="10" fillId="36" borderId="24" xfId="0" applyNumberFormat="1" applyFont="1" applyFill="1" applyBorder="1" applyAlignment="1" applyProtection="1">
      <alignment horizontal="center" vertical="center" wrapText="1"/>
      <protection locked="0"/>
    </xf>
    <xf numFmtId="49" fontId="10" fillId="36" borderId="25" xfId="0" applyNumberFormat="1" applyFont="1" applyFill="1" applyBorder="1" applyAlignment="1" applyProtection="1">
      <alignment horizontal="center" vertical="center" wrapText="1"/>
      <protection locked="0"/>
    </xf>
    <xf numFmtId="49" fontId="13" fillId="36" borderId="11" xfId="0" applyNumberFormat="1" applyFont="1" applyFill="1" applyBorder="1" applyAlignment="1" applyProtection="1">
      <alignment horizontal="left" vertical="center" wrapText="1"/>
      <protection locked="0"/>
    </xf>
    <xf numFmtId="49" fontId="13" fillId="36" borderId="12" xfId="0" applyNumberFormat="1" applyFont="1" applyFill="1" applyBorder="1" applyAlignment="1" applyProtection="1">
      <alignment horizontal="left" vertical="center" wrapText="1"/>
      <protection locked="0"/>
    </xf>
    <xf numFmtId="49" fontId="13" fillId="36" borderId="16" xfId="0" applyNumberFormat="1" applyFont="1" applyFill="1" applyBorder="1" applyAlignment="1" applyProtection="1">
      <alignment horizontal="left" vertical="center" wrapText="1"/>
      <protection locked="0"/>
    </xf>
    <xf numFmtId="0" fontId="4" fillId="0" borderId="13" xfId="0" applyNumberFormat="1" applyFont="1" applyBorder="1" applyAlignment="1" applyProtection="1">
      <alignment horizontal="right" vertical="center" wrapText="1"/>
      <protection locked="0"/>
    </xf>
    <xf numFmtId="165" fontId="2" fillId="0" borderId="11"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0" fontId="9" fillId="36" borderId="26" xfId="0" applyFont="1" applyFill="1" applyBorder="1" applyAlignment="1" applyProtection="1">
      <alignment horizontal="left" vertical="center" wrapText="1"/>
      <protection locked="0"/>
    </xf>
    <xf numFmtId="0" fontId="9" fillId="36" borderId="12" xfId="0" applyFont="1" applyFill="1" applyBorder="1" applyAlignment="1" applyProtection="1">
      <alignment horizontal="left" vertical="center" wrapText="1"/>
      <protection locked="0"/>
    </xf>
    <xf numFmtId="0" fontId="11" fillId="36" borderId="12"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49" fontId="11" fillId="36" borderId="10" xfId="0" applyNumberFormat="1" applyFont="1" applyFill="1" applyBorder="1" applyAlignment="1" applyProtection="1">
      <alignment horizontal="center" vertical="center" wrapText="1"/>
      <protection locked="0"/>
    </xf>
    <xf numFmtId="49" fontId="11" fillId="36" borderId="25" xfId="0" applyNumberFormat="1" applyFont="1" applyFill="1" applyBorder="1" applyAlignment="1" applyProtection="1">
      <alignment horizontal="center" vertical="center" wrapText="1"/>
      <protection locked="0"/>
    </xf>
    <xf numFmtId="49" fontId="9" fillId="36" borderId="11" xfId="0" applyNumberFormat="1" applyFont="1" applyFill="1" applyBorder="1" applyAlignment="1" applyProtection="1">
      <alignment horizontal="left" vertical="center" wrapText="1"/>
      <protection locked="0"/>
    </xf>
    <xf numFmtId="49" fontId="9" fillId="36" borderId="16" xfId="0" applyNumberFormat="1" applyFont="1" applyFill="1" applyBorder="1" applyAlignment="1" applyProtection="1">
      <alignment horizontal="left" vertical="center" wrapText="1"/>
      <protection locked="0"/>
    </xf>
    <xf numFmtId="49" fontId="11" fillId="36" borderId="11" xfId="0" applyNumberFormat="1" applyFont="1" applyFill="1" applyBorder="1" applyAlignment="1" applyProtection="1">
      <alignment horizontal="center" vertical="center" wrapText="1"/>
      <protection locked="0"/>
    </xf>
    <xf numFmtId="49" fontId="11" fillId="36" borderId="16" xfId="0" applyNumberFormat="1" applyFont="1" applyFill="1" applyBorder="1" applyAlignment="1" applyProtection="1">
      <alignment horizontal="center" vertical="center" wrapText="1"/>
      <protection locked="0"/>
    </xf>
    <xf numFmtId="49" fontId="12" fillId="36" borderId="12" xfId="0" applyNumberFormat="1" applyFont="1" applyFill="1" applyBorder="1" applyAlignment="1" applyProtection="1">
      <alignment horizontal="center" vertical="center" wrapText="1"/>
      <protection locked="0"/>
    </xf>
    <xf numFmtId="49" fontId="10" fillId="6" borderId="27" xfId="0" applyNumberFormat="1" applyFont="1" applyFill="1" applyBorder="1" applyAlignment="1" applyProtection="1">
      <alignment horizontal="center" vertical="center" wrapText="1"/>
      <protection locked="0"/>
    </xf>
    <xf numFmtId="49" fontId="10" fillId="6" borderId="28" xfId="0" applyNumberFormat="1" applyFont="1" applyFill="1" applyBorder="1" applyAlignment="1" applyProtection="1">
      <alignment horizontal="center" vertical="center" wrapText="1"/>
      <protection locked="0"/>
    </xf>
    <xf numFmtId="49" fontId="10" fillId="6" borderId="29" xfId="0" applyNumberFormat="1" applyFont="1" applyFill="1" applyBorder="1" applyAlignment="1" applyProtection="1">
      <alignment horizontal="center" vertical="center" wrapText="1"/>
      <protection locked="0"/>
    </xf>
    <xf numFmtId="49" fontId="10" fillId="3" borderId="27" xfId="0" applyNumberFormat="1" applyFont="1" applyFill="1" applyBorder="1" applyAlignment="1" applyProtection="1">
      <alignment horizontal="center" vertical="center" wrapText="1"/>
      <protection locked="0"/>
    </xf>
    <xf numFmtId="49" fontId="10" fillId="3" borderId="28" xfId="0" applyNumberFormat="1" applyFont="1" applyFill="1" applyBorder="1" applyAlignment="1" applyProtection="1">
      <alignment horizontal="center" vertical="center" wrapText="1"/>
      <protection locked="0"/>
    </xf>
    <xf numFmtId="49" fontId="10" fillId="3" borderId="29" xfId="0" applyNumberFormat="1" applyFont="1" applyFill="1" applyBorder="1" applyAlignment="1" applyProtection="1">
      <alignment horizontal="center" vertical="center" wrapText="1"/>
      <protection locked="0"/>
    </xf>
    <xf numFmtId="49" fontId="10" fillId="6" borderId="30" xfId="0" applyNumberFormat="1" applyFont="1" applyFill="1" applyBorder="1" applyAlignment="1" applyProtection="1">
      <alignment horizontal="center" vertical="center" wrapText="1"/>
      <protection locked="0"/>
    </xf>
    <xf numFmtId="49" fontId="10" fillId="6" borderId="31" xfId="0" applyNumberFormat="1" applyFont="1" applyFill="1" applyBorder="1" applyAlignment="1" applyProtection="1">
      <alignment horizontal="center" vertical="center" wrapText="1"/>
      <protection locked="0"/>
    </xf>
    <xf numFmtId="49" fontId="10" fillId="6"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3" xfId="0" applyFont="1" applyBorder="1" applyAlignment="1" applyProtection="1">
      <alignment horizontal="center" vertical="center" textRotation="90" wrapText="1"/>
      <protection locked="0"/>
    </xf>
    <xf numFmtId="0" fontId="5" fillId="0" borderId="11" xfId="0" applyFont="1" applyBorder="1" applyAlignment="1" applyProtection="1">
      <alignment horizontal="center" vertical="center" textRotation="90" wrapText="1"/>
      <protection locked="0"/>
    </xf>
    <xf numFmtId="0" fontId="5" fillId="38" borderId="11" xfId="0" applyFont="1" applyFill="1" applyBorder="1" applyAlignment="1" applyProtection="1">
      <alignment horizontal="center" vertical="center" textRotation="90" wrapText="1"/>
      <protection locked="0"/>
    </xf>
    <xf numFmtId="0" fontId="5" fillId="38" borderId="16" xfId="0" applyFont="1" applyFill="1" applyBorder="1" applyAlignment="1" applyProtection="1">
      <alignment horizontal="center" vertical="center" textRotation="90" wrapText="1"/>
      <protection locked="0"/>
    </xf>
    <xf numFmtId="0" fontId="5" fillId="19" borderId="13" xfId="0" applyFont="1" applyFill="1" applyBorder="1" applyAlignment="1" applyProtection="1">
      <alignment horizontal="center" vertical="center" textRotation="90" wrapText="1"/>
      <protection locked="0"/>
    </xf>
    <xf numFmtId="0" fontId="5" fillId="0" borderId="1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8" fillId="16" borderId="22" xfId="0" applyFont="1" applyFill="1" applyBorder="1" applyAlignment="1" applyProtection="1">
      <alignment horizontal="center" vertical="center"/>
      <protection locked="0"/>
    </xf>
    <xf numFmtId="0" fontId="8" fillId="16" borderId="17" xfId="0" applyFont="1" applyFill="1" applyBorder="1" applyAlignment="1" applyProtection="1">
      <alignment horizontal="center" vertical="center"/>
      <protection locked="0"/>
    </xf>
    <xf numFmtId="0" fontId="8" fillId="16" borderId="10"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13" borderId="23" xfId="0" applyFont="1" applyFill="1" applyBorder="1" applyAlignment="1" applyProtection="1">
      <alignment horizontal="center" vertical="center"/>
      <protection locked="0"/>
    </xf>
    <xf numFmtId="0" fontId="8" fillId="13" borderId="33" xfId="0" applyFont="1" applyFill="1" applyBorder="1" applyAlignment="1" applyProtection="1">
      <alignment horizontal="center" vertical="center"/>
      <protection locked="0"/>
    </xf>
    <xf numFmtId="0" fontId="8" fillId="13" borderId="25" xfId="0" applyFont="1" applyFill="1" applyBorder="1" applyAlignment="1" applyProtection="1">
      <alignment horizontal="center" vertical="center"/>
      <protection locked="0"/>
    </xf>
    <xf numFmtId="49" fontId="5" fillId="0" borderId="22"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13" fillId="36" borderId="10" xfId="0" applyNumberFormat="1" applyFont="1" applyFill="1" applyBorder="1" applyAlignment="1" applyProtection="1">
      <alignment horizontal="center" vertical="center" wrapText="1"/>
      <protection locked="0"/>
    </xf>
    <xf numFmtId="49" fontId="13" fillId="36" borderId="25" xfId="0" applyNumberFormat="1" applyFont="1" applyFill="1" applyBorder="1" applyAlignment="1" applyProtection="1">
      <alignment horizontal="center" vertical="center" wrapText="1"/>
      <protection locked="0"/>
    </xf>
    <xf numFmtId="49" fontId="13" fillId="36" borderId="24" xfId="0" applyNumberFormat="1" applyFont="1" applyFill="1" applyBorder="1" applyAlignment="1" applyProtection="1">
      <alignment horizontal="center" vertical="center" wrapText="1"/>
      <protection locked="0"/>
    </xf>
    <xf numFmtId="49" fontId="10" fillId="2" borderId="27" xfId="0" applyNumberFormat="1" applyFont="1" applyFill="1" applyBorder="1" applyAlignment="1" applyProtection="1">
      <alignment horizontal="center" vertical="center" wrapText="1"/>
      <protection locked="0"/>
    </xf>
    <xf numFmtId="49" fontId="10" fillId="2" borderId="28"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0" fontId="9" fillId="36" borderId="35" xfId="0" applyFont="1" applyFill="1" applyBorder="1" applyAlignment="1" applyProtection="1">
      <alignment horizontal="left" vertical="center" wrapText="1"/>
      <protection locked="0"/>
    </xf>
    <xf numFmtId="0" fontId="9" fillId="36" borderId="36" xfId="0" applyFont="1" applyFill="1" applyBorder="1" applyAlignment="1" applyProtection="1">
      <alignment horizontal="left" vertical="center" wrapText="1"/>
      <protection locked="0"/>
    </xf>
    <xf numFmtId="49" fontId="13" fillId="36" borderId="11" xfId="0" applyNumberFormat="1" applyFont="1" applyFill="1" applyBorder="1" applyAlignment="1" applyProtection="1">
      <alignment horizontal="center" vertical="center" wrapText="1"/>
      <protection locked="0"/>
    </xf>
    <xf numFmtId="49" fontId="13" fillId="36" borderId="12" xfId="0" applyNumberFormat="1" applyFont="1" applyFill="1" applyBorder="1" applyAlignment="1" applyProtection="1">
      <alignment horizontal="center" vertical="center" wrapText="1"/>
      <protection locked="0"/>
    </xf>
    <xf numFmtId="49" fontId="13" fillId="36" borderId="16" xfId="0" applyNumberFormat="1" applyFont="1" applyFill="1" applyBorder="1" applyAlignment="1" applyProtection="1">
      <alignment horizontal="center" vertical="center" wrapText="1"/>
      <protection locked="0"/>
    </xf>
    <xf numFmtId="49" fontId="11" fillId="36" borderId="24" xfId="0" applyNumberFormat="1" applyFont="1" applyFill="1" applyBorder="1" applyAlignment="1" applyProtection="1">
      <alignment horizontal="center" vertical="center" wrapText="1"/>
      <protection locked="0"/>
    </xf>
    <xf numFmtId="49" fontId="9" fillId="36" borderId="12" xfId="0" applyNumberFormat="1" applyFont="1" applyFill="1" applyBorder="1" applyAlignment="1" applyProtection="1">
      <alignment horizontal="left"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legu\Downloads\EJECUCIONES%20PRESUPUESTALES\ene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yrlegu\Downloads\Users\Alcaldia%20Pijao\Desktop\BPPIM.PIJAO\CARPETA%20HECTOR\PLAN%20PLURIANUAL%20GENOVA%202012-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Gastos4.rpt"/>
    </sheetNames>
    <sheetDataSet>
      <sheetData sheetId="0">
        <row r="136">
          <cell r="C136">
            <v>44896128</v>
          </cell>
        </row>
        <row r="137">
          <cell r="C137">
            <v>144172000</v>
          </cell>
        </row>
        <row r="138">
          <cell r="C138">
            <v>18589479</v>
          </cell>
        </row>
        <row r="139">
          <cell r="C139">
            <v>13850000</v>
          </cell>
        </row>
        <row r="140">
          <cell r="C140">
            <v>15960982</v>
          </cell>
        </row>
        <row r="141">
          <cell r="C141">
            <v>15000000</v>
          </cell>
        </row>
        <row r="143">
          <cell r="C143">
            <v>2500000</v>
          </cell>
        </row>
        <row r="144">
          <cell r="C144">
            <v>1000000</v>
          </cell>
        </row>
        <row r="146">
          <cell r="C146">
            <v>19150000</v>
          </cell>
        </row>
        <row r="147">
          <cell r="C147">
            <v>1000000</v>
          </cell>
        </row>
        <row r="149">
          <cell r="C149">
            <v>16000000</v>
          </cell>
        </row>
        <row r="152">
          <cell r="C152">
            <v>1896590677</v>
          </cell>
        </row>
        <row r="154">
          <cell r="C154">
            <v>43622247</v>
          </cell>
        </row>
        <row r="155">
          <cell r="C155">
            <v>10000000</v>
          </cell>
        </row>
        <row r="157">
          <cell r="C157">
            <v>7668196</v>
          </cell>
        </row>
        <row r="160">
          <cell r="C160">
            <v>26250000</v>
          </cell>
        </row>
        <row r="161">
          <cell r="C161">
            <v>2156000</v>
          </cell>
        </row>
        <row r="162">
          <cell r="C162">
            <v>2156000</v>
          </cell>
        </row>
        <row r="163">
          <cell r="C163">
            <v>1078000</v>
          </cell>
        </row>
        <row r="164">
          <cell r="C164">
            <v>1078000</v>
          </cell>
        </row>
        <row r="168">
          <cell r="C168">
            <v>8078000</v>
          </cell>
        </row>
        <row r="169">
          <cell r="C169">
            <v>12286981</v>
          </cell>
        </row>
        <row r="170">
          <cell r="C170">
            <v>200000</v>
          </cell>
        </row>
        <row r="173">
          <cell r="C173">
            <v>2492000</v>
          </cell>
        </row>
        <row r="174">
          <cell r="C174">
            <v>3555340</v>
          </cell>
        </row>
        <row r="175">
          <cell r="C175">
            <v>22500000</v>
          </cell>
        </row>
        <row r="176">
          <cell r="C176">
            <v>1000000</v>
          </cell>
        </row>
        <row r="177">
          <cell r="C177">
            <v>1000000</v>
          </cell>
        </row>
        <row r="178">
          <cell r="C178">
            <v>15000000</v>
          </cell>
        </row>
        <row r="179">
          <cell r="C179">
            <v>2500000</v>
          </cell>
        </row>
        <row r="180">
          <cell r="C180">
            <v>1000000</v>
          </cell>
        </row>
        <row r="181">
          <cell r="C181">
            <v>2312236</v>
          </cell>
        </row>
        <row r="182">
          <cell r="C182">
            <v>7000000</v>
          </cell>
        </row>
        <row r="185">
          <cell r="C185">
            <v>34131184</v>
          </cell>
        </row>
        <row r="186">
          <cell r="C186">
            <v>5000000</v>
          </cell>
        </row>
        <row r="189">
          <cell r="C189">
            <v>5500000</v>
          </cell>
        </row>
        <row r="193">
          <cell r="C193">
            <v>4300000</v>
          </cell>
        </row>
        <row r="194">
          <cell r="C194">
            <v>2500000</v>
          </cell>
        </row>
        <row r="195">
          <cell r="C195">
            <v>10800000</v>
          </cell>
        </row>
        <row r="196">
          <cell r="C196">
            <v>1200000</v>
          </cell>
        </row>
        <row r="197">
          <cell r="C197">
            <v>9000000</v>
          </cell>
        </row>
        <row r="199">
          <cell r="C199">
            <v>4709038</v>
          </cell>
        </row>
        <row r="202">
          <cell r="C202">
            <v>7000000</v>
          </cell>
        </row>
        <row r="203">
          <cell r="C203">
            <v>4000000</v>
          </cell>
        </row>
        <row r="204">
          <cell r="C204">
            <v>1200000</v>
          </cell>
        </row>
        <row r="205">
          <cell r="C205">
            <v>8000000</v>
          </cell>
        </row>
        <row r="206">
          <cell r="C206">
            <v>5586020</v>
          </cell>
        </row>
        <row r="215">
          <cell r="C215">
            <v>2000000</v>
          </cell>
        </row>
        <row r="216">
          <cell r="C216">
            <v>13000000</v>
          </cell>
        </row>
        <row r="217">
          <cell r="C217">
            <v>75600000</v>
          </cell>
        </row>
        <row r="221">
          <cell r="C221">
            <v>2200000</v>
          </cell>
        </row>
        <row r="224">
          <cell r="C224">
            <v>6000000</v>
          </cell>
        </row>
        <row r="227">
          <cell r="C227">
            <v>5946990</v>
          </cell>
        </row>
        <row r="228">
          <cell r="C228">
            <v>35516611</v>
          </cell>
        </row>
        <row r="229">
          <cell r="C229">
            <v>14400000</v>
          </cell>
        </row>
        <row r="232">
          <cell r="C232">
            <v>2000000</v>
          </cell>
        </row>
        <row r="235">
          <cell r="C235">
            <v>24189360</v>
          </cell>
        </row>
        <row r="236">
          <cell r="C236">
            <v>3300083</v>
          </cell>
        </row>
        <row r="237">
          <cell r="C237">
            <v>1000000</v>
          </cell>
        </row>
        <row r="238">
          <cell r="C238">
            <v>500000</v>
          </cell>
        </row>
        <row r="239">
          <cell r="C239">
            <v>500000</v>
          </cell>
        </row>
        <row r="242">
          <cell r="C242">
            <v>500000</v>
          </cell>
        </row>
        <row r="245">
          <cell r="C245">
            <v>15000000</v>
          </cell>
        </row>
        <row r="248">
          <cell r="C248">
            <v>14400000</v>
          </cell>
        </row>
        <row r="249">
          <cell r="C249">
            <v>5000000</v>
          </cell>
        </row>
        <row r="250">
          <cell r="C250">
            <v>3000000</v>
          </cell>
        </row>
        <row r="251">
          <cell r="C251">
            <v>500000</v>
          </cell>
        </row>
        <row r="255">
          <cell r="C255">
            <v>1000000</v>
          </cell>
        </row>
        <row r="256">
          <cell r="C256">
            <v>2200000</v>
          </cell>
        </row>
        <row r="257">
          <cell r="C257">
            <v>2000000</v>
          </cell>
        </row>
        <row r="258">
          <cell r="C258">
            <v>7000000</v>
          </cell>
        </row>
        <row r="260">
          <cell r="C260">
            <v>2500000</v>
          </cell>
        </row>
        <row r="261">
          <cell r="C261">
            <v>2500000</v>
          </cell>
        </row>
        <row r="262">
          <cell r="C262">
            <v>2500000</v>
          </cell>
        </row>
        <row r="263">
          <cell r="C263">
            <v>2300000</v>
          </cell>
        </row>
        <row r="268">
          <cell r="C268">
            <v>2000000</v>
          </cell>
        </row>
        <row r="269">
          <cell r="C269">
            <v>600000</v>
          </cell>
        </row>
        <row r="270">
          <cell r="C270">
            <v>1000000</v>
          </cell>
        </row>
        <row r="274">
          <cell r="C274">
            <v>6000000</v>
          </cell>
        </row>
        <row r="275">
          <cell r="C275">
            <v>10000000</v>
          </cell>
        </row>
        <row r="278">
          <cell r="C278">
            <v>190914305</v>
          </cell>
        </row>
        <row r="279">
          <cell r="C279">
            <v>5000000</v>
          </cell>
        </row>
        <row r="280">
          <cell r="C280">
            <v>1000000</v>
          </cell>
        </row>
        <row r="281">
          <cell r="C281">
            <v>12000000</v>
          </cell>
        </row>
        <row r="282">
          <cell r="C282">
            <v>10000000</v>
          </cell>
        </row>
        <row r="283">
          <cell r="C283">
            <v>10800000</v>
          </cell>
        </row>
        <row r="284">
          <cell r="C284">
            <v>15000000</v>
          </cell>
        </row>
        <row r="285">
          <cell r="C285">
            <v>5000000</v>
          </cell>
        </row>
        <row r="286">
          <cell r="C286">
            <v>2000000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PLURIANUAL 2012-2015"/>
    </sheetNames>
    <sheetDataSet>
      <sheetData sheetId="0">
        <row r="14">
          <cell r="AD14">
            <v>0</v>
          </cell>
        </row>
        <row r="17">
          <cell r="AD17">
            <v>0</v>
          </cell>
        </row>
        <row r="29">
          <cell r="AD29">
            <v>0</v>
          </cell>
        </row>
        <row r="30">
          <cell r="AD30">
            <v>0</v>
          </cell>
        </row>
        <row r="33">
          <cell r="AD33">
            <v>0</v>
          </cell>
        </row>
        <row r="36">
          <cell r="AD36">
            <v>0</v>
          </cell>
        </row>
        <row r="40">
          <cell r="AD40">
            <v>0</v>
          </cell>
        </row>
        <row r="42">
          <cell r="AD42">
            <v>0</v>
          </cell>
        </row>
        <row r="47">
          <cell r="AD47">
            <v>0</v>
          </cell>
        </row>
        <row r="48">
          <cell r="AD48">
            <v>0</v>
          </cell>
        </row>
        <row r="49">
          <cell r="AD49">
            <v>0</v>
          </cell>
        </row>
        <row r="62">
          <cell r="AD62">
            <v>0</v>
          </cell>
        </row>
        <row r="69">
          <cell r="AD69">
            <v>0</v>
          </cell>
        </row>
        <row r="74">
          <cell r="AD74">
            <v>0</v>
          </cell>
        </row>
        <row r="99">
          <cell r="AD99">
            <v>0</v>
          </cell>
        </row>
        <row r="123">
          <cell r="A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231"/>
  <sheetViews>
    <sheetView tabSelected="1" zoomScale="86" zoomScaleNormal="86" zoomScaleSheetLayoutView="100" zoomScalePageLayoutView="0" workbookViewId="0" topLeftCell="A1">
      <selection activeCell="A224" sqref="A224"/>
    </sheetView>
  </sheetViews>
  <sheetFormatPr defaultColWidth="11.00390625" defaultRowHeight="15"/>
  <cols>
    <col min="1" max="1" width="3.8515625" style="79" customWidth="1"/>
    <col min="2" max="2" width="6.57421875" style="79" customWidth="1"/>
    <col min="3" max="3" width="4.8515625" style="76" customWidth="1"/>
    <col min="4" max="4" width="49.57421875" style="77" customWidth="1"/>
    <col min="5" max="5" width="21.8515625" style="144" customWidth="1"/>
    <col min="6" max="6" width="4.7109375" style="79" customWidth="1"/>
    <col min="7" max="7" width="21.8515625" style="1" customWidth="1"/>
    <col min="8" max="8" width="16.8515625" style="1" customWidth="1"/>
    <col min="9" max="9" width="11.421875" style="76" customWidth="1"/>
    <col min="10" max="10" width="44.57421875" style="78" customWidth="1"/>
    <col min="11" max="11" width="27.28125" style="78" customWidth="1"/>
    <col min="12" max="12" width="29.57421875" style="78" customWidth="1"/>
    <col min="13" max="13" width="11.28125" style="79" customWidth="1"/>
    <col min="14" max="14" width="10.7109375" style="79" customWidth="1"/>
    <col min="15" max="15" width="9.140625" style="80" customWidth="1"/>
    <col min="16" max="16" width="10.421875" style="81" customWidth="1"/>
    <col min="17" max="17" width="10.421875" style="79" bestFit="1" customWidth="1"/>
    <col min="18" max="18" width="14.140625" style="79" bestFit="1" customWidth="1"/>
    <col min="19" max="19" width="15.8515625" style="1" bestFit="1" customWidth="1"/>
    <col min="20" max="20" width="12.00390625" style="83" customWidth="1"/>
    <col min="21" max="21" width="14.7109375" style="83" bestFit="1" customWidth="1"/>
    <col min="22" max="22" width="11.140625" style="83" customWidth="1"/>
    <col min="23" max="23" width="14.7109375" style="83" bestFit="1" customWidth="1"/>
    <col min="24" max="24" width="16.28125" style="150" customWidth="1"/>
    <col min="25" max="26" width="10.57421875" style="83" customWidth="1"/>
    <col min="27" max="27" width="28.140625" style="1" hidden="1" customWidth="1"/>
    <col min="28" max="29" width="15.421875" style="1" customWidth="1"/>
    <col min="30" max="30" width="29.140625" style="83" customWidth="1"/>
    <col min="31" max="31" width="16.00390625" style="83" customWidth="1"/>
    <col min="32" max="32" width="34.140625" style="85" customWidth="1"/>
    <col min="33" max="33" width="10.421875" style="1" bestFit="1" customWidth="1"/>
    <col min="34" max="16384" width="11.00390625" style="1" customWidth="1"/>
  </cols>
  <sheetData>
    <row r="1" spans="1:32" ht="15">
      <c r="A1" s="20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D1" s="1"/>
      <c r="AE1" s="1"/>
      <c r="AF1" s="1"/>
    </row>
    <row r="2" spans="1:32" ht="22.5" customHeight="1">
      <c r="A2" s="224" t="s">
        <v>47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6"/>
    </row>
    <row r="3" spans="1:32" ht="30" customHeight="1">
      <c r="A3" s="227" t="s">
        <v>485</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9"/>
    </row>
    <row r="4" spans="1:32" ht="30" customHeight="1">
      <c r="A4" s="241" t="s">
        <v>46</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3"/>
    </row>
    <row r="5" spans="1:32" ht="33.75" customHeight="1">
      <c r="A5" s="215" t="s">
        <v>45</v>
      </c>
      <c r="B5" s="216"/>
      <c r="C5" s="217"/>
      <c r="D5" s="215" t="s">
        <v>13</v>
      </c>
      <c r="E5" s="216"/>
      <c r="F5" s="216"/>
      <c r="G5" s="216"/>
      <c r="H5" s="217"/>
      <c r="I5" s="215" t="s">
        <v>14</v>
      </c>
      <c r="J5" s="214" t="s">
        <v>20</v>
      </c>
      <c r="K5" s="212" t="s">
        <v>22</v>
      </c>
      <c r="L5" s="230" t="s">
        <v>39</v>
      </c>
      <c r="M5" s="230"/>
      <c r="N5" s="230"/>
      <c r="O5" s="230"/>
      <c r="P5" s="230"/>
      <c r="Q5" s="215" t="s">
        <v>25</v>
      </c>
      <c r="R5" s="217"/>
      <c r="S5" s="232" t="s">
        <v>40</v>
      </c>
      <c r="T5" s="233"/>
      <c r="U5" s="233"/>
      <c r="V5" s="233"/>
      <c r="W5" s="233"/>
      <c r="X5" s="233"/>
      <c r="Y5" s="233"/>
      <c r="Z5" s="234"/>
      <c r="AB5" s="232" t="s">
        <v>35</v>
      </c>
      <c r="AC5" s="233"/>
      <c r="AD5" s="233"/>
      <c r="AE5" s="233"/>
      <c r="AF5" s="223" t="s">
        <v>491</v>
      </c>
    </row>
    <row r="6" spans="1:32" ht="23.25" customHeight="1">
      <c r="A6" s="218"/>
      <c r="B6" s="219"/>
      <c r="C6" s="220"/>
      <c r="D6" s="218"/>
      <c r="E6" s="219"/>
      <c r="F6" s="219"/>
      <c r="G6" s="219"/>
      <c r="H6" s="220"/>
      <c r="I6" s="215"/>
      <c r="J6" s="223"/>
      <c r="K6" s="213"/>
      <c r="L6" s="231"/>
      <c r="M6" s="231"/>
      <c r="N6" s="231"/>
      <c r="O6" s="231"/>
      <c r="P6" s="231"/>
      <c r="Q6" s="215"/>
      <c r="R6" s="217"/>
      <c r="S6" s="235"/>
      <c r="T6" s="236"/>
      <c r="U6" s="236"/>
      <c r="V6" s="236"/>
      <c r="W6" s="236"/>
      <c r="X6" s="236"/>
      <c r="Y6" s="236"/>
      <c r="Z6" s="237"/>
      <c r="AB6" s="235"/>
      <c r="AC6" s="236"/>
      <c r="AD6" s="236"/>
      <c r="AE6" s="236"/>
      <c r="AF6" s="223"/>
    </row>
    <row r="7" spans="1:32" ht="30.75" customHeight="1">
      <c r="A7" s="207" t="s">
        <v>54</v>
      </c>
      <c r="B7" s="209" t="s">
        <v>48</v>
      </c>
      <c r="C7" s="211" t="s">
        <v>10</v>
      </c>
      <c r="D7" s="214" t="s">
        <v>11</v>
      </c>
      <c r="E7" s="213" t="s">
        <v>49</v>
      </c>
      <c r="F7" s="244" t="s">
        <v>50</v>
      </c>
      <c r="G7" s="245"/>
      <c r="H7" s="221" t="s">
        <v>18</v>
      </c>
      <c r="I7" s="215"/>
      <c r="J7" s="223"/>
      <c r="K7" s="213"/>
      <c r="L7" s="231" t="s">
        <v>33</v>
      </c>
      <c r="M7" s="231"/>
      <c r="N7" s="231"/>
      <c r="O7" s="231"/>
      <c r="P7" s="231"/>
      <c r="Q7" s="218"/>
      <c r="R7" s="220"/>
      <c r="S7" s="238" t="s">
        <v>34</v>
      </c>
      <c r="T7" s="239"/>
      <c r="U7" s="239"/>
      <c r="V7" s="239"/>
      <c r="W7" s="239"/>
      <c r="X7" s="239"/>
      <c r="Y7" s="239"/>
      <c r="Z7" s="240"/>
      <c r="AB7" s="238" t="s">
        <v>38</v>
      </c>
      <c r="AC7" s="239"/>
      <c r="AD7" s="239"/>
      <c r="AE7" s="239"/>
      <c r="AF7" s="223"/>
    </row>
    <row r="8" spans="1:32" ht="45">
      <c r="A8" s="208"/>
      <c r="B8" s="210"/>
      <c r="C8" s="211"/>
      <c r="D8" s="223"/>
      <c r="E8" s="214"/>
      <c r="F8" s="246"/>
      <c r="G8" s="247"/>
      <c r="H8" s="222"/>
      <c r="I8" s="215"/>
      <c r="J8" s="212"/>
      <c r="K8" s="214"/>
      <c r="L8" s="2" t="s">
        <v>26</v>
      </c>
      <c r="M8" s="2" t="s">
        <v>488</v>
      </c>
      <c r="N8" s="3" t="s">
        <v>489</v>
      </c>
      <c r="O8" s="3" t="s">
        <v>21</v>
      </c>
      <c r="P8" s="3" t="s">
        <v>19</v>
      </c>
      <c r="Q8" s="110" t="s">
        <v>23</v>
      </c>
      <c r="R8" s="110" t="s">
        <v>24</v>
      </c>
      <c r="S8" s="3" t="s">
        <v>27</v>
      </c>
      <c r="T8" s="4" t="s">
        <v>28</v>
      </c>
      <c r="U8" s="4" t="s">
        <v>41</v>
      </c>
      <c r="V8" s="4" t="s">
        <v>30</v>
      </c>
      <c r="W8" s="4" t="s">
        <v>31</v>
      </c>
      <c r="X8" s="4" t="s">
        <v>32</v>
      </c>
      <c r="Y8" s="4" t="s">
        <v>21</v>
      </c>
      <c r="Z8" s="4" t="s">
        <v>19</v>
      </c>
      <c r="AB8" s="3" t="s">
        <v>44</v>
      </c>
      <c r="AC8" s="3" t="s">
        <v>36</v>
      </c>
      <c r="AD8" s="4" t="s">
        <v>37</v>
      </c>
      <c r="AE8" s="4" t="s">
        <v>43</v>
      </c>
      <c r="AF8" s="223"/>
    </row>
    <row r="9" spans="1:32" s="5" customFormat="1" ht="18" customHeight="1" thickBot="1">
      <c r="A9" s="36"/>
      <c r="B9" s="6">
        <v>1</v>
      </c>
      <c r="C9" s="6"/>
      <c r="D9" s="114" t="s">
        <v>52</v>
      </c>
      <c r="E9" s="142"/>
      <c r="F9" s="115"/>
      <c r="G9" s="115"/>
      <c r="H9" s="86"/>
      <c r="I9" s="66"/>
      <c r="J9" s="67"/>
      <c r="K9" s="67"/>
      <c r="L9" s="67"/>
      <c r="M9" s="66"/>
      <c r="N9" s="66"/>
      <c r="O9" s="68"/>
      <c r="P9" s="69"/>
      <c r="Q9" s="66"/>
      <c r="R9" s="66"/>
      <c r="S9" s="151">
        <f>+S10+S13+S18+S25+S28+S35+S38+S41+S44+S48</f>
        <v>133953044</v>
      </c>
      <c r="T9" s="151">
        <f aca="true" t="shared" si="0" ref="T9:Y9">+T10+T13+T18+T25+T28+T35+T38+T41+T44+T48</f>
        <v>0</v>
      </c>
      <c r="U9" s="151">
        <f t="shared" si="0"/>
        <v>0</v>
      </c>
      <c r="V9" s="151">
        <f t="shared" si="0"/>
        <v>0</v>
      </c>
      <c r="W9" s="151">
        <f t="shared" si="0"/>
        <v>0</v>
      </c>
      <c r="X9" s="151">
        <f t="shared" si="0"/>
        <v>133953044</v>
      </c>
      <c r="Y9" s="151">
        <f t="shared" si="0"/>
        <v>0</v>
      </c>
      <c r="Z9" s="151">
        <f>+Y9/X9*100</f>
        <v>0</v>
      </c>
      <c r="AA9" s="87"/>
      <c r="AB9" s="70"/>
      <c r="AC9" s="70"/>
      <c r="AD9" s="70"/>
      <c r="AE9" s="70"/>
      <c r="AF9" s="71"/>
    </row>
    <row r="10" spans="1:32" s="5" customFormat="1" ht="26.25" customHeight="1" thickBot="1">
      <c r="A10" s="36"/>
      <c r="B10" s="8"/>
      <c r="C10" s="10">
        <v>1111</v>
      </c>
      <c r="D10" s="126" t="s">
        <v>51</v>
      </c>
      <c r="E10" s="251" t="s">
        <v>465</v>
      </c>
      <c r="F10" s="130"/>
      <c r="G10" s="12"/>
      <c r="H10" s="12"/>
      <c r="I10" s="13"/>
      <c r="J10" s="11"/>
      <c r="K10" s="11"/>
      <c r="L10" s="11"/>
      <c r="M10" s="13"/>
      <c r="N10" s="13"/>
      <c r="O10" s="13"/>
      <c r="P10" s="14"/>
      <c r="Q10" s="13"/>
      <c r="R10" s="13"/>
      <c r="S10" s="93">
        <f>S11+S12</f>
        <v>2200000</v>
      </c>
      <c r="T10" s="93">
        <f aca="true" t="shared" si="1" ref="T10:Y10">T11+T12</f>
        <v>0</v>
      </c>
      <c r="U10" s="93">
        <f t="shared" si="1"/>
        <v>0</v>
      </c>
      <c r="V10" s="93">
        <f t="shared" si="1"/>
        <v>0</v>
      </c>
      <c r="W10" s="93">
        <f t="shared" si="1"/>
        <v>0</v>
      </c>
      <c r="X10" s="93">
        <f t="shared" si="1"/>
        <v>2200000</v>
      </c>
      <c r="Y10" s="93">
        <f t="shared" si="1"/>
        <v>0</v>
      </c>
      <c r="Z10" s="93">
        <f>+Y10/X10*100</f>
        <v>0</v>
      </c>
      <c r="AA10" s="16" t="s">
        <v>12</v>
      </c>
      <c r="AB10" s="15"/>
      <c r="AC10" s="15"/>
      <c r="AD10" s="15"/>
      <c r="AE10" s="15"/>
      <c r="AF10" s="17"/>
    </row>
    <row r="11" spans="1:32" s="5" customFormat="1" ht="51.75" thickBot="1">
      <c r="A11" s="36"/>
      <c r="B11" s="8"/>
      <c r="C11" s="9"/>
      <c r="D11" s="127" t="s">
        <v>56</v>
      </c>
      <c r="E11" s="252"/>
      <c r="F11" s="248" t="s">
        <v>68</v>
      </c>
      <c r="G11" s="178" t="s">
        <v>71</v>
      </c>
      <c r="H11" s="19"/>
      <c r="I11" s="20">
        <v>1</v>
      </c>
      <c r="J11" s="18" t="s">
        <v>53</v>
      </c>
      <c r="K11" s="18"/>
      <c r="L11" s="18" t="s">
        <v>55</v>
      </c>
      <c r="M11" s="21">
        <v>7</v>
      </c>
      <c r="N11" s="21">
        <v>1</v>
      </c>
      <c r="O11" s="21"/>
      <c r="P11" s="94">
        <f>O11/N11*100</f>
        <v>0</v>
      </c>
      <c r="Q11" s="22">
        <v>41275</v>
      </c>
      <c r="R11" s="22">
        <v>41639</v>
      </c>
      <c r="S11" s="23">
        <f>+'[1]ejeGastos4.rpt'!$C$221</f>
        <v>2200000</v>
      </c>
      <c r="T11" s="24"/>
      <c r="U11" s="24"/>
      <c r="V11" s="24"/>
      <c r="W11" s="24"/>
      <c r="X11" s="147">
        <f>+S11+T11+U11-V11-W11</f>
        <v>2200000</v>
      </c>
      <c r="Y11" s="25"/>
      <c r="Z11" s="97">
        <f>+Y11/X11*100</f>
        <v>0</v>
      </c>
      <c r="AA11" s="26" t="s">
        <v>17</v>
      </c>
      <c r="AB11" s="23"/>
      <c r="AC11" s="23"/>
      <c r="AD11" s="24"/>
      <c r="AE11" s="25"/>
      <c r="AF11" s="163" t="s">
        <v>490</v>
      </c>
    </row>
    <row r="12" spans="1:32" s="5" customFormat="1" ht="39" thickBot="1">
      <c r="A12" s="36"/>
      <c r="B12" s="8"/>
      <c r="C12" s="9"/>
      <c r="D12" s="127" t="s">
        <v>57</v>
      </c>
      <c r="E12" s="252"/>
      <c r="F12" s="249"/>
      <c r="G12" s="180"/>
      <c r="H12" s="19"/>
      <c r="I12" s="20">
        <v>2</v>
      </c>
      <c r="J12" s="18" t="s">
        <v>57</v>
      </c>
      <c r="K12" s="18"/>
      <c r="L12" s="18" t="s">
        <v>58</v>
      </c>
      <c r="M12" s="21">
        <v>0</v>
      </c>
      <c r="N12" s="21">
        <v>4</v>
      </c>
      <c r="O12" s="21"/>
      <c r="P12" s="94">
        <f>O12/N12*100</f>
        <v>0</v>
      </c>
      <c r="Q12" s="22">
        <v>41275</v>
      </c>
      <c r="R12" s="22">
        <v>41639</v>
      </c>
      <c r="S12" s="23"/>
      <c r="T12" s="24"/>
      <c r="U12" s="24"/>
      <c r="V12" s="24"/>
      <c r="W12" s="24"/>
      <c r="X12" s="147">
        <f>+S12+T12+U12-V12-W12</f>
        <v>0</v>
      </c>
      <c r="Y12" s="25"/>
      <c r="Z12" s="97" t="e">
        <f>+Y12/X12*100</f>
        <v>#DIV/0!</v>
      </c>
      <c r="AA12" s="26"/>
      <c r="AB12" s="23"/>
      <c r="AC12" s="23"/>
      <c r="AD12" s="24"/>
      <c r="AE12" s="25"/>
      <c r="AF12" s="164"/>
    </row>
    <row r="13" spans="1:32" s="5" customFormat="1" ht="27.75" customHeight="1" thickBot="1">
      <c r="A13" s="36"/>
      <c r="B13" s="8"/>
      <c r="C13" s="10">
        <v>1121</v>
      </c>
      <c r="D13" s="126" t="s">
        <v>59</v>
      </c>
      <c r="E13" s="252"/>
      <c r="F13" s="128"/>
      <c r="G13" s="28"/>
      <c r="H13" s="28"/>
      <c r="I13" s="13"/>
      <c r="J13" s="11"/>
      <c r="K13" s="11"/>
      <c r="L13" s="11"/>
      <c r="M13" s="13"/>
      <c r="N13" s="13"/>
      <c r="O13" s="13"/>
      <c r="P13" s="14"/>
      <c r="Q13" s="13"/>
      <c r="R13" s="13"/>
      <c r="S13" s="93">
        <f>+S14+S15+S16+S17</f>
        <v>6000000</v>
      </c>
      <c r="T13" s="93">
        <f aca="true" t="shared" si="2" ref="T13:Y13">+T14+T15+T16+T17</f>
        <v>0</v>
      </c>
      <c r="U13" s="93">
        <f t="shared" si="2"/>
        <v>0</v>
      </c>
      <c r="V13" s="93">
        <f t="shared" si="2"/>
        <v>0</v>
      </c>
      <c r="W13" s="93">
        <f t="shared" si="2"/>
        <v>0</v>
      </c>
      <c r="X13" s="93">
        <f t="shared" si="2"/>
        <v>6000000</v>
      </c>
      <c r="Y13" s="93">
        <f t="shared" si="2"/>
        <v>0</v>
      </c>
      <c r="Z13" s="93">
        <f>+Y13/X13*100</f>
        <v>0</v>
      </c>
      <c r="AA13" s="26"/>
      <c r="AB13" s="15"/>
      <c r="AC13" s="15"/>
      <c r="AD13" s="15"/>
      <c r="AE13" s="15"/>
      <c r="AF13" s="164"/>
    </row>
    <row r="14" spans="1:32" s="5" customFormat="1" ht="39" thickBot="1">
      <c r="A14" s="36"/>
      <c r="B14" s="8"/>
      <c r="C14" s="9"/>
      <c r="D14" s="127" t="s">
        <v>70</v>
      </c>
      <c r="E14" s="252"/>
      <c r="F14" s="248" t="s">
        <v>69</v>
      </c>
      <c r="G14" s="178" t="s">
        <v>72</v>
      </c>
      <c r="H14" s="19"/>
      <c r="I14" s="20">
        <v>3</v>
      </c>
      <c r="J14" s="18" t="s">
        <v>66</v>
      </c>
      <c r="K14" s="18"/>
      <c r="L14" s="18" t="s">
        <v>62</v>
      </c>
      <c r="M14" s="29">
        <v>1</v>
      </c>
      <c r="N14" s="29">
        <v>1</v>
      </c>
      <c r="O14" s="21"/>
      <c r="P14" s="94">
        <f>O14/N14*100</f>
        <v>0</v>
      </c>
      <c r="Q14" s="22">
        <v>41275</v>
      </c>
      <c r="R14" s="22">
        <v>41639</v>
      </c>
      <c r="S14" s="27">
        <f>+'[1]ejeGastos4.rpt'!$C$224</f>
        <v>6000000</v>
      </c>
      <c r="T14" s="27"/>
      <c r="U14" s="27"/>
      <c r="V14" s="27"/>
      <c r="W14" s="27"/>
      <c r="X14" s="147">
        <f>+S14+T14+U14-V14-W14</f>
        <v>6000000</v>
      </c>
      <c r="Y14" s="25"/>
      <c r="Z14" s="97">
        <f>+Y14/X14*100</f>
        <v>0</v>
      </c>
      <c r="AA14" s="26" t="s">
        <v>17</v>
      </c>
      <c r="AB14" s="27"/>
      <c r="AC14" s="27"/>
      <c r="AD14" s="27"/>
      <c r="AE14" s="25"/>
      <c r="AF14" s="164"/>
    </row>
    <row r="15" spans="1:32" s="5" customFormat="1" ht="26.25" thickBot="1">
      <c r="A15" s="36"/>
      <c r="B15" s="8"/>
      <c r="C15" s="9"/>
      <c r="D15" s="127" t="s">
        <v>60</v>
      </c>
      <c r="E15" s="252"/>
      <c r="F15" s="250"/>
      <c r="G15" s="179"/>
      <c r="H15" s="19"/>
      <c r="I15" s="20">
        <v>4</v>
      </c>
      <c r="J15" s="18" t="s">
        <v>60</v>
      </c>
      <c r="K15" s="18"/>
      <c r="L15" s="18" t="s">
        <v>63</v>
      </c>
      <c r="M15" s="21">
        <v>1</v>
      </c>
      <c r="N15" s="21">
        <v>1</v>
      </c>
      <c r="O15" s="21"/>
      <c r="P15" s="94">
        <f>O15/N15*100</f>
        <v>0</v>
      </c>
      <c r="Q15" s="22">
        <v>41275</v>
      </c>
      <c r="R15" s="22">
        <v>41639</v>
      </c>
      <c r="S15" s="27">
        <f>+'[2]PLAN PLURIANUAL 2012-2015'!$AD$14</f>
        <v>0</v>
      </c>
      <c r="T15" s="27"/>
      <c r="U15" s="27"/>
      <c r="V15" s="27"/>
      <c r="W15" s="27"/>
      <c r="X15" s="147">
        <f>+S15+T15+U15-V15-W15</f>
        <v>0</v>
      </c>
      <c r="Y15" s="25"/>
      <c r="Z15" s="97" t="e">
        <f>+Y15/X15*100</f>
        <v>#DIV/0!</v>
      </c>
      <c r="AA15" s="26"/>
      <c r="AB15" s="27"/>
      <c r="AC15" s="27"/>
      <c r="AD15" s="27"/>
      <c r="AE15" s="25"/>
      <c r="AF15" s="164"/>
    </row>
    <row r="16" spans="1:32" s="5" customFormat="1" ht="18.75" customHeight="1" thickBot="1">
      <c r="A16" s="36"/>
      <c r="B16" s="8"/>
      <c r="C16" s="9"/>
      <c r="D16" s="127" t="s">
        <v>61</v>
      </c>
      <c r="E16" s="252"/>
      <c r="F16" s="250"/>
      <c r="G16" s="179"/>
      <c r="H16" s="19"/>
      <c r="I16" s="20">
        <v>5</v>
      </c>
      <c r="J16" s="18" t="s">
        <v>61</v>
      </c>
      <c r="K16" s="18"/>
      <c r="L16" s="18" t="s">
        <v>64</v>
      </c>
      <c r="M16" s="21">
        <v>86</v>
      </c>
      <c r="N16" s="21">
        <v>86</v>
      </c>
      <c r="O16" s="21"/>
      <c r="P16" s="94">
        <f>O16/N16*100</f>
        <v>0</v>
      </c>
      <c r="Q16" s="22">
        <v>41275</v>
      </c>
      <c r="R16" s="22">
        <v>41639</v>
      </c>
      <c r="S16" s="27"/>
      <c r="T16" s="27"/>
      <c r="U16" s="27"/>
      <c r="V16" s="27"/>
      <c r="W16" s="27"/>
      <c r="X16" s="147">
        <f>+S16+T16+U16-V16-W16</f>
        <v>0</v>
      </c>
      <c r="Y16" s="25"/>
      <c r="Z16" s="97" t="e">
        <f>+Y16/X16*100</f>
        <v>#DIV/0!</v>
      </c>
      <c r="AA16" s="26"/>
      <c r="AB16" s="27"/>
      <c r="AC16" s="27"/>
      <c r="AD16" s="27"/>
      <c r="AE16" s="25"/>
      <c r="AF16" s="164"/>
    </row>
    <row r="17" spans="1:32" s="5" customFormat="1" ht="29.25" customHeight="1" thickBot="1">
      <c r="A17" s="36"/>
      <c r="B17" s="8"/>
      <c r="C17" s="9"/>
      <c r="D17" s="127" t="s">
        <v>67</v>
      </c>
      <c r="E17" s="252"/>
      <c r="F17" s="249"/>
      <c r="G17" s="180"/>
      <c r="H17" s="19"/>
      <c r="I17" s="20">
        <v>6</v>
      </c>
      <c r="J17" s="18" t="s">
        <v>67</v>
      </c>
      <c r="K17" s="18"/>
      <c r="L17" s="18" t="s">
        <v>65</v>
      </c>
      <c r="M17" s="21">
        <v>0</v>
      </c>
      <c r="N17" s="21">
        <v>3</v>
      </c>
      <c r="O17" s="21"/>
      <c r="P17" s="94">
        <f>O17/N17*100</f>
        <v>0</v>
      </c>
      <c r="Q17" s="22">
        <v>41275</v>
      </c>
      <c r="R17" s="22">
        <v>41639</v>
      </c>
      <c r="S17" s="27"/>
      <c r="T17" s="27"/>
      <c r="U17" s="27"/>
      <c r="V17" s="27"/>
      <c r="W17" s="27"/>
      <c r="X17" s="147">
        <f>+S17+T17+U17-V17-W17</f>
        <v>0</v>
      </c>
      <c r="Y17" s="25"/>
      <c r="Z17" s="97" t="e">
        <f>+Y17/X17*100</f>
        <v>#DIV/0!</v>
      </c>
      <c r="AA17" s="26"/>
      <c r="AB17" s="27"/>
      <c r="AC17" s="27"/>
      <c r="AD17" s="27"/>
      <c r="AE17" s="25"/>
      <c r="AF17" s="164"/>
    </row>
    <row r="18" spans="1:32" s="5" customFormat="1" ht="26.25" thickBot="1">
      <c r="A18" s="36"/>
      <c r="B18" s="8"/>
      <c r="C18" s="10">
        <v>1131</v>
      </c>
      <c r="D18" s="126" t="s">
        <v>73</v>
      </c>
      <c r="E18" s="252"/>
      <c r="F18" s="128"/>
      <c r="G18" s="28"/>
      <c r="H18" s="28"/>
      <c r="I18" s="13"/>
      <c r="J18" s="11"/>
      <c r="K18" s="14"/>
      <c r="L18" s="11"/>
      <c r="M18" s="13"/>
      <c r="N18" s="13"/>
      <c r="O18" s="13"/>
      <c r="P18" s="14"/>
      <c r="Q18" s="13"/>
      <c r="R18" s="13"/>
      <c r="S18" s="95">
        <f>+S19+S20+S21+S22+S23+S24</f>
        <v>55863601</v>
      </c>
      <c r="T18" s="95">
        <f aca="true" t="shared" si="3" ref="T18:Y18">+T19+T20+T21+T22+T23+T24</f>
        <v>0</v>
      </c>
      <c r="U18" s="95">
        <f t="shared" si="3"/>
        <v>0</v>
      </c>
      <c r="V18" s="95">
        <f t="shared" si="3"/>
        <v>0</v>
      </c>
      <c r="W18" s="95">
        <f t="shared" si="3"/>
        <v>0</v>
      </c>
      <c r="X18" s="95">
        <f t="shared" si="3"/>
        <v>55863601</v>
      </c>
      <c r="Y18" s="95">
        <f t="shared" si="3"/>
        <v>0</v>
      </c>
      <c r="Z18" s="93">
        <f>+Y18/X18*100</f>
        <v>0</v>
      </c>
      <c r="AA18" s="26"/>
      <c r="AB18" s="30"/>
      <c r="AC18" s="30"/>
      <c r="AD18" s="30"/>
      <c r="AE18" s="30"/>
      <c r="AF18" s="164"/>
    </row>
    <row r="19" spans="1:32" s="5" customFormat="1" ht="39" thickBot="1">
      <c r="A19" s="36"/>
      <c r="B19" s="8"/>
      <c r="C19" s="9"/>
      <c r="D19" s="127" t="s">
        <v>88</v>
      </c>
      <c r="E19" s="252"/>
      <c r="F19" s="175" t="s">
        <v>80</v>
      </c>
      <c r="G19" s="178" t="s">
        <v>81</v>
      </c>
      <c r="H19" s="19"/>
      <c r="I19" s="20">
        <v>7</v>
      </c>
      <c r="J19" s="18" t="s">
        <v>74</v>
      </c>
      <c r="K19" s="33"/>
      <c r="L19" s="18" t="s">
        <v>82</v>
      </c>
      <c r="M19" s="21">
        <v>0</v>
      </c>
      <c r="N19" s="21">
        <v>1</v>
      </c>
      <c r="O19" s="21"/>
      <c r="P19" s="94">
        <f aca="true" t="shared" si="4" ref="P19:P24">O19/N19*100</f>
        <v>0</v>
      </c>
      <c r="Q19" s="22">
        <v>41275</v>
      </c>
      <c r="R19" s="22">
        <v>41639</v>
      </c>
      <c r="S19" s="27"/>
      <c r="T19" s="27"/>
      <c r="U19" s="27"/>
      <c r="V19" s="27"/>
      <c r="W19" s="27"/>
      <c r="X19" s="147">
        <f aca="true" t="shared" si="5" ref="X19:X24">+S19+T19+U19-V19-W19</f>
        <v>0</v>
      </c>
      <c r="Y19" s="25"/>
      <c r="Z19" s="97" t="e">
        <f aca="true" t="shared" si="6" ref="Z19:Z24">+Y19/X19*100</f>
        <v>#DIV/0!</v>
      </c>
      <c r="AA19" s="26"/>
      <c r="AB19" s="27"/>
      <c r="AC19" s="27"/>
      <c r="AD19" s="27"/>
      <c r="AE19" s="25"/>
      <c r="AF19" s="164"/>
    </row>
    <row r="20" spans="1:32" s="5" customFormat="1" ht="55.5" customHeight="1" thickBot="1">
      <c r="A20" s="36"/>
      <c r="B20" s="8"/>
      <c r="C20" s="9"/>
      <c r="D20" s="127" t="s">
        <v>89</v>
      </c>
      <c r="E20" s="252"/>
      <c r="F20" s="176"/>
      <c r="G20" s="179"/>
      <c r="H20" s="19"/>
      <c r="I20" s="20">
        <v>8</v>
      </c>
      <c r="J20" s="18" t="s">
        <v>75</v>
      </c>
      <c r="K20" s="33"/>
      <c r="L20" s="18" t="s">
        <v>83</v>
      </c>
      <c r="M20" s="21">
        <v>1</v>
      </c>
      <c r="N20" s="21">
        <v>1</v>
      </c>
      <c r="O20" s="21"/>
      <c r="P20" s="94">
        <f t="shared" si="4"/>
        <v>0</v>
      </c>
      <c r="Q20" s="22">
        <v>41275</v>
      </c>
      <c r="R20" s="22">
        <v>41639</v>
      </c>
      <c r="S20" s="27">
        <f>+'[1]ejeGastos4.rpt'!$C$227+'[1]ejeGastos4.rpt'!$C$228+'[1]ejeGastos4.rpt'!$C$229</f>
        <v>55863601</v>
      </c>
      <c r="T20" s="27"/>
      <c r="U20" s="27"/>
      <c r="V20" s="27"/>
      <c r="W20" s="27"/>
      <c r="X20" s="147">
        <f t="shared" si="5"/>
        <v>55863601</v>
      </c>
      <c r="Y20" s="25"/>
      <c r="Z20" s="97">
        <f t="shared" si="6"/>
        <v>0</v>
      </c>
      <c r="AA20" s="26"/>
      <c r="AB20" s="27"/>
      <c r="AC20" s="27"/>
      <c r="AD20" s="27"/>
      <c r="AE20" s="25"/>
      <c r="AF20" s="164"/>
    </row>
    <row r="21" spans="1:32" s="5" customFormat="1" ht="26.25" thickBot="1">
      <c r="A21" s="36"/>
      <c r="B21" s="8"/>
      <c r="C21" s="9"/>
      <c r="D21" s="127" t="s">
        <v>90</v>
      </c>
      <c r="E21" s="252"/>
      <c r="F21" s="176"/>
      <c r="G21" s="179"/>
      <c r="H21" s="19"/>
      <c r="I21" s="20">
        <v>9</v>
      </c>
      <c r="J21" s="18" t="s">
        <v>76</v>
      </c>
      <c r="K21" s="33"/>
      <c r="L21" s="18" t="s">
        <v>84</v>
      </c>
      <c r="M21" s="21">
        <v>0</v>
      </c>
      <c r="N21" s="21">
        <v>1</v>
      </c>
      <c r="O21" s="21"/>
      <c r="P21" s="94">
        <f t="shared" si="4"/>
        <v>0</v>
      </c>
      <c r="Q21" s="22">
        <v>41275</v>
      </c>
      <c r="R21" s="22">
        <v>41639</v>
      </c>
      <c r="S21" s="27"/>
      <c r="T21" s="27"/>
      <c r="U21" s="27"/>
      <c r="V21" s="27"/>
      <c r="W21" s="27"/>
      <c r="X21" s="147">
        <f t="shared" si="5"/>
        <v>0</v>
      </c>
      <c r="Y21" s="25"/>
      <c r="Z21" s="97" t="e">
        <f t="shared" si="6"/>
        <v>#DIV/0!</v>
      </c>
      <c r="AA21" s="26"/>
      <c r="AB21" s="27"/>
      <c r="AC21" s="27"/>
      <c r="AD21" s="27"/>
      <c r="AE21" s="25"/>
      <c r="AF21" s="164"/>
    </row>
    <row r="22" spans="1:32" s="5" customFormat="1" ht="39" thickBot="1">
      <c r="A22" s="36"/>
      <c r="B22" s="8"/>
      <c r="C22" s="9"/>
      <c r="D22" s="127" t="s">
        <v>77</v>
      </c>
      <c r="E22" s="252"/>
      <c r="F22" s="176"/>
      <c r="G22" s="179"/>
      <c r="H22" s="19"/>
      <c r="I22" s="20">
        <v>10</v>
      </c>
      <c r="J22" s="18" t="s">
        <v>77</v>
      </c>
      <c r="K22" s="33"/>
      <c r="L22" s="18" t="s">
        <v>85</v>
      </c>
      <c r="M22" s="21">
        <v>10</v>
      </c>
      <c r="N22" s="21">
        <v>12</v>
      </c>
      <c r="O22" s="21"/>
      <c r="P22" s="94">
        <f t="shared" si="4"/>
        <v>0</v>
      </c>
      <c r="Q22" s="22">
        <v>41275</v>
      </c>
      <c r="R22" s="22">
        <v>41639</v>
      </c>
      <c r="S22" s="27"/>
      <c r="T22" s="27"/>
      <c r="U22" s="27"/>
      <c r="V22" s="27"/>
      <c r="W22" s="27"/>
      <c r="X22" s="147">
        <f t="shared" si="5"/>
        <v>0</v>
      </c>
      <c r="Y22" s="25"/>
      <c r="Z22" s="97" t="e">
        <f t="shared" si="6"/>
        <v>#DIV/0!</v>
      </c>
      <c r="AA22" s="26"/>
      <c r="AB22" s="27"/>
      <c r="AC22" s="27"/>
      <c r="AD22" s="27"/>
      <c r="AE22" s="25"/>
      <c r="AF22" s="164"/>
    </row>
    <row r="23" spans="1:32" s="5" customFormat="1" ht="39" thickBot="1">
      <c r="A23" s="36"/>
      <c r="B23" s="8"/>
      <c r="C23" s="9"/>
      <c r="D23" s="127" t="s">
        <v>78</v>
      </c>
      <c r="E23" s="252"/>
      <c r="F23" s="176"/>
      <c r="G23" s="179"/>
      <c r="H23" s="19"/>
      <c r="I23" s="20">
        <v>11</v>
      </c>
      <c r="J23" s="18" t="s">
        <v>78</v>
      </c>
      <c r="K23" s="33"/>
      <c r="L23" s="18" t="s">
        <v>86</v>
      </c>
      <c r="M23" s="21">
        <v>0</v>
      </c>
      <c r="N23" s="21">
        <v>0</v>
      </c>
      <c r="O23" s="21"/>
      <c r="P23" s="94" t="e">
        <f t="shared" si="4"/>
        <v>#DIV/0!</v>
      </c>
      <c r="Q23" s="22">
        <v>41275</v>
      </c>
      <c r="R23" s="22">
        <v>41639</v>
      </c>
      <c r="S23" s="27"/>
      <c r="T23" s="27"/>
      <c r="U23" s="27"/>
      <c r="V23" s="27"/>
      <c r="W23" s="27"/>
      <c r="X23" s="147">
        <f t="shared" si="5"/>
        <v>0</v>
      </c>
      <c r="Y23" s="25"/>
      <c r="Z23" s="97" t="e">
        <f t="shared" si="6"/>
        <v>#DIV/0!</v>
      </c>
      <c r="AA23" s="26"/>
      <c r="AB23" s="27"/>
      <c r="AC23" s="27"/>
      <c r="AD23" s="27"/>
      <c r="AE23" s="25"/>
      <c r="AF23" s="164"/>
    </row>
    <row r="24" spans="1:32" s="5" customFormat="1" ht="68.25" customHeight="1" thickBot="1">
      <c r="A24" s="36"/>
      <c r="B24" s="8"/>
      <c r="C24" s="9"/>
      <c r="D24" s="127" t="s">
        <v>482</v>
      </c>
      <c r="E24" s="252"/>
      <c r="F24" s="177"/>
      <c r="G24" s="180"/>
      <c r="H24" s="19"/>
      <c r="I24" s="34">
        <v>12</v>
      </c>
      <c r="J24" s="18" t="s">
        <v>79</v>
      </c>
      <c r="K24" s="33"/>
      <c r="L24" s="18" t="s">
        <v>87</v>
      </c>
      <c r="M24" s="21">
        <v>2</v>
      </c>
      <c r="N24" s="21">
        <v>2</v>
      </c>
      <c r="O24" s="21"/>
      <c r="P24" s="94">
        <f t="shared" si="4"/>
        <v>0</v>
      </c>
      <c r="Q24" s="22">
        <v>41275</v>
      </c>
      <c r="R24" s="22">
        <v>41639</v>
      </c>
      <c r="S24" s="27">
        <f>+'[2]PLAN PLURIANUAL 2012-2015'!$AD$17</f>
        <v>0</v>
      </c>
      <c r="T24" s="27"/>
      <c r="U24" s="27"/>
      <c r="V24" s="27"/>
      <c r="W24" s="27"/>
      <c r="X24" s="147">
        <f t="shared" si="5"/>
        <v>0</v>
      </c>
      <c r="Y24" s="25"/>
      <c r="Z24" s="97" t="e">
        <f t="shared" si="6"/>
        <v>#DIV/0!</v>
      </c>
      <c r="AA24" s="26"/>
      <c r="AB24" s="27"/>
      <c r="AC24" s="27"/>
      <c r="AD24" s="27"/>
      <c r="AE24" s="25"/>
      <c r="AF24" s="164"/>
    </row>
    <row r="25" spans="1:32" s="5" customFormat="1" ht="20.25" customHeight="1" thickBot="1">
      <c r="A25" s="36"/>
      <c r="B25" s="8"/>
      <c r="C25" s="10">
        <v>1141</v>
      </c>
      <c r="D25" s="129" t="s">
        <v>91</v>
      </c>
      <c r="E25" s="252"/>
      <c r="F25" s="128"/>
      <c r="G25" s="28"/>
      <c r="H25" s="28"/>
      <c r="I25" s="13"/>
      <c r="J25" s="11"/>
      <c r="K25" s="11"/>
      <c r="L25" s="11"/>
      <c r="M25" s="13"/>
      <c r="N25" s="13"/>
      <c r="O25" s="13"/>
      <c r="P25" s="14"/>
      <c r="Q25" s="13"/>
      <c r="R25" s="13"/>
      <c r="S25" s="95">
        <f>+S26+S27</f>
        <v>2000000</v>
      </c>
      <c r="T25" s="95">
        <f aca="true" t="shared" si="7" ref="T25:Y25">+T26+T27</f>
        <v>0</v>
      </c>
      <c r="U25" s="95">
        <f t="shared" si="7"/>
        <v>0</v>
      </c>
      <c r="V25" s="95">
        <f t="shared" si="7"/>
        <v>0</v>
      </c>
      <c r="W25" s="95">
        <f t="shared" si="7"/>
        <v>0</v>
      </c>
      <c r="X25" s="95">
        <f t="shared" si="7"/>
        <v>2000000</v>
      </c>
      <c r="Y25" s="95">
        <f t="shared" si="7"/>
        <v>0</v>
      </c>
      <c r="Z25" s="93">
        <f>+Y25/X25*100</f>
        <v>0</v>
      </c>
      <c r="AA25" s="26" t="s">
        <v>0</v>
      </c>
      <c r="AB25" s="30"/>
      <c r="AC25" s="30"/>
      <c r="AD25" s="30"/>
      <c r="AE25" s="30"/>
      <c r="AF25" s="164"/>
    </row>
    <row r="26" spans="1:32" s="5" customFormat="1" ht="51.75" thickBot="1">
      <c r="A26" s="36"/>
      <c r="B26" s="8"/>
      <c r="C26" s="35"/>
      <c r="D26" s="167" t="s">
        <v>92</v>
      </c>
      <c r="E26" s="252"/>
      <c r="F26" s="175" t="s">
        <v>95</v>
      </c>
      <c r="G26" s="178" t="s">
        <v>96</v>
      </c>
      <c r="H26" s="171"/>
      <c r="I26" s="173">
        <v>13</v>
      </c>
      <c r="J26" s="169" t="s">
        <v>97</v>
      </c>
      <c r="K26" s="18"/>
      <c r="L26" s="18" t="s">
        <v>93</v>
      </c>
      <c r="M26" s="21">
        <v>0</v>
      </c>
      <c r="N26" s="21">
        <v>1</v>
      </c>
      <c r="O26" s="21"/>
      <c r="P26" s="94">
        <f>O26/N26*100</f>
        <v>0</v>
      </c>
      <c r="Q26" s="22">
        <v>41275</v>
      </c>
      <c r="R26" s="22">
        <v>41639</v>
      </c>
      <c r="S26" s="27">
        <f>+'[1]ejeGastos4.rpt'!$C$232</f>
        <v>2000000</v>
      </c>
      <c r="T26" s="27"/>
      <c r="U26" s="27"/>
      <c r="V26" s="27"/>
      <c r="W26" s="27"/>
      <c r="X26" s="147">
        <f>+S26+T26+U26-V26-W26</f>
        <v>2000000</v>
      </c>
      <c r="Y26" s="25"/>
      <c r="Z26" s="97">
        <f>+Y26/X26*100</f>
        <v>0</v>
      </c>
      <c r="AA26" s="26"/>
      <c r="AB26" s="27"/>
      <c r="AC26" s="27"/>
      <c r="AD26" s="27"/>
      <c r="AE26" s="25"/>
      <c r="AF26" s="164"/>
    </row>
    <row r="27" spans="1:32" s="5" customFormat="1" ht="26.25" thickBot="1">
      <c r="A27" s="36"/>
      <c r="B27" s="116"/>
      <c r="C27" s="117"/>
      <c r="D27" s="185"/>
      <c r="E27" s="252"/>
      <c r="F27" s="176"/>
      <c r="G27" s="179"/>
      <c r="H27" s="172"/>
      <c r="I27" s="187"/>
      <c r="J27" s="186"/>
      <c r="K27" s="118"/>
      <c r="L27" s="118" t="s">
        <v>94</v>
      </c>
      <c r="M27" s="119">
        <v>1</v>
      </c>
      <c r="N27" s="119">
        <v>1</v>
      </c>
      <c r="O27" s="119"/>
      <c r="P27" s="94">
        <f>O27/N27*100</f>
        <v>0</v>
      </c>
      <c r="Q27" s="22">
        <v>41275</v>
      </c>
      <c r="R27" s="22">
        <v>41639</v>
      </c>
      <c r="S27" s="74"/>
      <c r="T27" s="74"/>
      <c r="U27" s="74"/>
      <c r="V27" s="74"/>
      <c r="W27" s="74"/>
      <c r="X27" s="147">
        <f>+S27+T27+U27-V27-W27</f>
        <v>0</v>
      </c>
      <c r="Y27" s="64"/>
      <c r="Z27" s="97" t="e">
        <f>+Y27/X27*100</f>
        <v>#DIV/0!</v>
      </c>
      <c r="AA27" s="39"/>
      <c r="AB27" s="74"/>
      <c r="AC27" s="74"/>
      <c r="AD27" s="74"/>
      <c r="AE27" s="64"/>
      <c r="AF27" s="164"/>
    </row>
    <row r="28" spans="1:32" s="5" customFormat="1" ht="26.25" thickBot="1">
      <c r="A28" s="36"/>
      <c r="B28" s="36"/>
      <c r="C28" s="10">
        <v>1151</v>
      </c>
      <c r="D28" s="126" t="s">
        <v>98</v>
      </c>
      <c r="E28" s="252"/>
      <c r="F28" s="131"/>
      <c r="G28" s="38"/>
      <c r="H28" s="38"/>
      <c r="I28" s="89"/>
      <c r="J28" s="11"/>
      <c r="K28" s="90"/>
      <c r="L28" s="11"/>
      <c r="M28" s="13"/>
      <c r="N28" s="13"/>
      <c r="O28" s="13"/>
      <c r="P28" s="14"/>
      <c r="Q28" s="13"/>
      <c r="R28" s="13"/>
      <c r="S28" s="93">
        <f>+S29+S30+S31+S32+S33+S34</f>
        <v>29489443</v>
      </c>
      <c r="T28" s="93">
        <f aca="true" t="shared" si="8" ref="T28:Y28">+T29+T30+T31+T32+T33+T34</f>
        <v>0</v>
      </c>
      <c r="U28" s="93">
        <f t="shared" si="8"/>
        <v>0</v>
      </c>
      <c r="V28" s="93">
        <f t="shared" si="8"/>
        <v>0</v>
      </c>
      <c r="W28" s="93">
        <f t="shared" si="8"/>
        <v>0</v>
      </c>
      <c r="X28" s="93">
        <f t="shared" si="8"/>
        <v>29489443</v>
      </c>
      <c r="Y28" s="93">
        <f t="shared" si="8"/>
        <v>0</v>
      </c>
      <c r="Z28" s="93">
        <f>+Y28/X28*100</f>
        <v>0</v>
      </c>
      <c r="AA28" s="26" t="s">
        <v>8</v>
      </c>
      <c r="AB28" s="15"/>
      <c r="AC28" s="15"/>
      <c r="AD28" s="15"/>
      <c r="AE28" s="15"/>
      <c r="AF28" s="164"/>
    </row>
    <row r="29" spans="1:32" s="5" customFormat="1" ht="51.75" customHeight="1" thickBot="1">
      <c r="A29" s="36"/>
      <c r="B29" s="36"/>
      <c r="C29" s="35"/>
      <c r="D29" s="127" t="s">
        <v>99</v>
      </c>
      <c r="E29" s="252"/>
      <c r="F29" s="175" t="s">
        <v>103</v>
      </c>
      <c r="G29" s="256" t="s">
        <v>104</v>
      </c>
      <c r="H29" s="19"/>
      <c r="I29" s="88">
        <v>14</v>
      </c>
      <c r="J29" s="18" t="s">
        <v>105</v>
      </c>
      <c r="K29" s="65"/>
      <c r="L29" s="18" t="s">
        <v>106</v>
      </c>
      <c r="M29" s="29">
        <v>0.7</v>
      </c>
      <c r="N29" s="29">
        <v>0.75</v>
      </c>
      <c r="O29" s="21"/>
      <c r="P29" s="94">
        <f aca="true" t="shared" si="9" ref="P29:P34">O29/N29*100</f>
        <v>0</v>
      </c>
      <c r="Q29" s="22">
        <v>41275</v>
      </c>
      <c r="R29" s="22">
        <v>41639</v>
      </c>
      <c r="S29" s="27">
        <f>+'[1]ejeGastos4.rpt'!$C$235+'[1]ejeGastos4.rpt'!$C$236</f>
        <v>27489443</v>
      </c>
      <c r="T29" s="27"/>
      <c r="U29" s="27"/>
      <c r="V29" s="27"/>
      <c r="W29" s="27"/>
      <c r="X29" s="147">
        <f aca="true" t="shared" si="10" ref="X29:X34">+S29+T29+U29-V29-W29</f>
        <v>27489443</v>
      </c>
      <c r="Y29" s="25"/>
      <c r="Z29" s="97">
        <f aca="true" t="shared" si="11" ref="Z29:Z34">+Y29/X29*100</f>
        <v>0</v>
      </c>
      <c r="AA29" s="26" t="s">
        <v>5</v>
      </c>
      <c r="AB29" s="27"/>
      <c r="AC29" s="27"/>
      <c r="AD29" s="27"/>
      <c r="AE29" s="25"/>
      <c r="AF29" s="164"/>
    </row>
    <row r="30" spans="1:32" s="5" customFormat="1" ht="54.75" customHeight="1" thickBot="1">
      <c r="A30" s="36"/>
      <c r="B30" s="36"/>
      <c r="C30" s="35"/>
      <c r="D30" s="254" t="s">
        <v>100</v>
      </c>
      <c r="E30" s="252"/>
      <c r="F30" s="176"/>
      <c r="G30" s="257"/>
      <c r="H30" s="171"/>
      <c r="I30" s="173">
        <v>15</v>
      </c>
      <c r="J30" s="169" t="s">
        <v>100</v>
      </c>
      <c r="K30" s="65"/>
      <c r="L30" s="18" t="s">
        <v>107</v>
      </c>
      <c r="M30" s="21">
        <v>1</v>
      </c>
      <c r="N30" s="21">
        <v>1</v>
      </c>
      <c r="O30" s="21"/>
      <c r="P30" s="94">
        <f t="shared" si="9"/>
        <v>0</v>
      </c>
      <c r="Q30" s="22">
        <v>41275</v>
      </c>
      <c r="R30" s="22">
        <v>41639</v>
      </c>
      <c r="S30" s="27">
        <f>+'[1]ejeGastos4.rpt'!$C$237</f>
        <v>1000000</v>
      </c>
      <c r="T30" s="27"/>
      <c r="U30" s="27"/>
      <c r="V30" s="27"/>
      <c r="W30" s="27"/>
      <c r="X30" s="147">
        <f t="shared" si="10"/>
        <v>1000000</v>
      </c>
      <c r="Y30" s="25"/>
      <c r="Z30" s="97">
        <f t="shared" si="11"/>
        <v>0</v>
      </c>
      <c r="AA30" s="26" t="s">
        <v>5</v>
      </c>
      <c r="AB30" s="27"/>
      <c r="AC30" s="27"/>
      <c r="AD30" s="27"/>
      <c r="AE30" s="25"/>
      <c r="AF30" s="164"/>
    </row>
    <row r="31" spans="1:32" s="5" customFormat="1" ht="45" customHeight="1">
      <c r="A31" s="36"/>
      <c r="B31" s="36"/>
      <c r="C31" s="35"/>
      <c r="D31" s="255"/>
      <c r="E31" s="252"/>
      <c r="F31" s="176"/>
      <c r="G31" s="257"/>
      <c r="H31" s="172"/>
      <c r="I31" s="174"/>
      <c r="J31" s="170"/>
      <c r="K31" s="65"/>
      <c r="L31" s="18" t="s">
        <v>108</v>
      </c>
      <c r="M31" s="21">
        <v>0</v>
      </c>
      <c r="N31" s="29">
        <v>1</v>
      </c>
      <c r="O31" s="21"/>
      <c r="P31" s="94">
        <f t="shared" si="9"/>
        <v>0</v>
      </c>
      <c r="Q31" s="22">
        <v>41275</v>
      </c>
      <c r="R31" s="22">
        <v>41639</v>
      </c>
      <c r="S31" s="27"/>
      <c r="T31" s="27"/>
      <c r="U31" s="27"/>
      <c r="V31" s="27"/>
      <c r="W31" s="27"/>
      <c r="X31" s="147">
        <f t="shared" si="10"/>
        <v>0</v>
      </c>
      <c r="Y31" s="25"/>
      <c r="Z31" s="97" t="e">
        <f t="shared" si="11"/>
        <v>#DIV/0!</v>
      </c>
      <c r="AA31" s="39"/>
      <c r="AB31" s="27"/>
      <c r="AC31" s="27"/>
      <c r="AD31" s="27"/>
      <c r="AE31" s="25"/>
      <c r="AF31" s="164"/>
    </row>
    <row r="32" spans="1:32" s="5" customFormat="1" ht="67.5" customHeight="1">
      <c r="A32" s="36"/>
      <c r="B32" s="36"/>
      <c r="C32" s="35"/>
      <c r="D32" s="127" t="s">
        <v>101</v>
      </c>
      <c r="E32" s="252"/>
      <c r="F32" s="176"/>
      <c r="G32" s="257"/>
      <c r="H32" s="19"/>
      <c r="I32" s="34">
        <v>16</v>
      </c>
      <c r="J32" s="18" t="s">
        <v>101</v>
      </c>
      <c r="K32" s="18"/>
      <c r="L32" s="18" t="s">
        <v>109</v>
      </c>
      <c r="M32" s="21">
        <v>0</v>
      </c>
      <c r="N32" s="21">
        <v>1</v>
      </c>
      <c r="O32" s="21"/>
      <c r="P32" s="94">
        <f t="shared" si="9"/>
        <v>0</v>
      </c>
      <c r="Q32" s="22">
        <v>41275</v>
      </c>
      <c r="R32" s="22">
        <v>41639</v>
      </c>
      <c r="S32" s="27"/>
      <c r="T32" s="27"/>
      <c r="U32" s="27"/>
      <c r="V32" s="27"/>
      <c r="W32" s="27"/>
      <c r="X32" s="147">
        <f t="shared" si="10"/>
        <v>0</v>
      </c>
      <c r="Y32" s="25"/>
      <c r="Z32" s="97" t="e">
        <f t="shared" si="11"/>
        <v>#DIV/0!</v>
      </c>
      <c r="AA32" s="39"/>
      <c r="AB32" s="27"/>
      <c r="AC32" s="27"/>
      <c r="AD32" s="27"/>
      <c r="AE32" s="25"/>
      <c r="AF32" s="164"/>
    </row>
    <row r="33" spans="1:32" s="5" customFormat="1" ht="55.5" customHeight="1">
      <c r="A33" s="36"/>
      <c r="B33" s="36"/>
      <c r="C33" s="35"/>
      <c r="D33" s="167" t="s">
        <v>102</v>
      </c>
      <c r="E33" s="252"/>
      <c r="F33" s="176"/>
      <c r="G33" s="257"/>
      <c r="H33" s="171"/>
      <c r="I33" s="173">
        <v>17</v>
      </c>
      <c r="J33" s="169" t="s">
        <v>102</v>
      </c>
      <c r="K33" s="18"/>
      <c r="L33" s="18" t="s">
        <v>110</v>
      </c>
      <c r="M33" s="21">
        <v>0</v>
      </c>
      <c r="N33" s="21">
        <v>1</v>
      </c>
      <c r="O33" s="21"/>
      <c r="P33" s="94">
        <f t="shared" si="9"/>
        <v>0</v>
      </c>
      <c r="Q33" s="22">
        <v>41275</v>
      </c>
      <c r="R33" s="22">
        <v>41639</v>
      </c>
      <c r="S33" s="27">
        <f>+'[1]ejeGastos4.rpt'!$C$238</f>
        <v>500000</v>
      </c>
      <c r="T33" s="27"/>
      <c r="U33" s="27"/>
      <c r="V33" s="27"/>
      <c r="W33" s="27"/>
      <c r="X33" s="147">
        <f t="shared" si="10"/>
        <v>500000</v>
      </c>
      <c r="Y33" s="25"/>
      <c r="Z33" s="97">
        <f t="shared" si="11"/>
        <v>0</v>
      </c>
      <c r="AB33" s="27"/>
      <c r="AC33" s="27"/>
      <c r="AD33" s="27"/>
      <c r="AE33" s="25"/>
      <c r="AF33" s="164"/>
    </row>
    <row r="34" spans="1:32" s="5" customFormat="1" ht="42.75" customHeight="1" thickBot="1">
      <c r="A34" s="36"/>
      <c r="B34" s="36"/>
      <c r="C34" s="35"/>
      <c r="D34" s="168"/>
      <c r="E34" s="252"/>
      <c r="F34" s="176"/>
      <c r="G34" s="257"/>
      <c r="H34" s="172"/>
      <c r="I34" s="174"/>
      <c r="J34" s="170"/>
      <c r="K34" s="18"/>
      <c r="L34" s="18" t="s">
        <v>111</v>
      </c>
      <c r="M34" s="21">
        <v>0</v>
      </c>
      <c r="N34" s="21">
        <v>1</v>
      </c>
      <c r="O34" s="21"/>
      <c r="P34" s="94">
        <f t="shared" si="9"/>
        <v>0</v>
      </c>
      <c r="Q34" s="22">
        <v>41275</v>
      </c>
      <c r="R34" s="22">
        <v>41639</v>
      </c>
      <c r="S34" s="27">
        <f>+'[1]ejeGastos4.rpt'!$C$239</f>
        <v>500000</v>
      </c>
      <c r="T34" s="27"/>
      <c r="U34" s="27"/>
      <c r="V34" s="27"/>
      <c r="W34" s="27"/>
      <c r="X34" s="147">
        <f t="shared" si="10"/>
        <v>500000</v>
      </c>
      <c r="Y34" s="25"/>
      <c r="Z34" s="97">
        <f t="shared" si="11"/>
        <v>0</v>
      </c>
      <c r="AB34" s="27"/>
      <c r="AC34" s="27"/>
      <c r="AD34" s="27"/>
      <c r="AE34" s="25"/>
      <c r="AF34" s="164"/>
    </row>
    <row r="35" spans="1:32" s="5" customFormat="1" ht="19.5" customHeight="1" thickBot="1">
      <c r="A35" s="36"/>
      <c r="B35" s="36"/>
      <c r="C35" s="10">
        <v>1152</v>
      </c>
      <c r="D35" s="126" t="s">
        <v>112</v>
      </c>
      <c r="E35" s="252"/>
      <c r="F35" s="176"/>
      <c r="G35" s="257"/>
      <c r="H35" s="38"/>
      <c r="I35" s="13"/>
      <c r="J35" s="11"/>
      <c r="K35" s="11"/>
      <c r="L35" s="11"/>
      <c r="M35" s="13"/>
      <c r="N35" s="13"/>
      <c r="O35" s="13"/>
      <c r="P35" s="14"/>
      <c r="Q35" s="13"/>
      <c r="R35" s="13"/>
      <c r="S35" s="93">
        <f>+S36+S37</f>
        <v>0</v>
      </c>
      <c r="T35" s="93">
        <f aca="true" t="shared" si="12" ref="T35:Y35">+T36+T37</f>
        <v>0</v>
      </c>
      <c r="U35" s="93">
        <f t="shared" si="12"/>
        <v>0</v>
      </c>
      <c r="V35" s="93">
        <f t="shared" si="12"/>
        <v>0</v>
      </c>
      <c r="W35" s="93">
        <f t="shared" si="12"/>
        <v>0</v>
      </c>
      <c r="X35" s="93">
        <f t="shared" si="12"/>
        <v>0</v>
      </c>
      <c r="Y35" s="93">
        <f t="shared" si="12"/>
        <v>0</v>
      </c>
      <c r="Z35" s="93" t="e">
        <f>+Y35/X35*100</f>
        <v>#DIV/0!</v>
      </c>
      <c r="AA35" s="26" t="s">
        <v>6</v>
      </c>
      <c r="AB35" s="15"/>
      <c r="AC35" s="15"/>
      <c r="AD35" s="15"/>
      <c r="AE35" s="15"/>
      <c r="AF35" s="164"/>
    </row>
    <row r="36" spans="1:32" s="5" customFormat="1" ht="56.25" customHeight="1" thickBot="1">
      <c r="A36" s="36"/>
      <c r="B36" s="36"/>
      <c r="C36" s="35"/>
      <c r="D36" s="127" t="s">
        <v>113</v>
      </c>
      <c r="E36" s="252"/>
      <c r="F36" s="176"/>
      <c r="G36" s="257"/>
      <c r="H36" s="19"/>
      <c r="I36" s="34">
        <v>18</v>
      </c>
      <c r="J36" s="18" t="s">
        <v>115</v>
      </c>
      <c r="K36" s="18"/>
      <c r="L36" s="18" t="s">
        <v>110</v>
      </c>
      <c r="M36" s="40">
        <v>2</v>
      </c>
      <c r="N36" s="40">
        <v>2</v>
      </c>
      <c r="O36" s="21"/>
      <c r="P36" s="94">
        <f>O36/N36*100</f>
        <v>0</v>
      </c>
      <c r="Q36" s="22">
        <v>41275</v>
      </c>
      <c r="R36" s="22">
        <v>41639</v>
      </c>
      <c r="S36" s="27">
        <f>+'[2]PLAN PLURIANUAL 2012-2015'!$AD$29</f>
        <v>0</v>
      </c>
      <c r="T36" s="27"/>
      <c r="U36" s="27"/>
      <c r="V36" s="27"/>
      <c r="W36" s="27"/>
      <c r="X36" s="147">
        <f>+S36+T36+U36-V36-W36</f>
        <v>0</v>
      </c>
      <c r="Y36" s="25"/>
      <c r="Z36" s="97" t="e">
        <f>+Y36/X36*100</f>
        <v>#DIV/0!</v>
      </c>
      <c r="AA36" s="26" t="s">
        <v>9</v>
      </c>
      <c r="AB36" s="27"/>
      <c r="AC36" s="27"/>
      <c r="AD36" s="27"/>
      <c r="AE36" s="25"/>
      <c r="AF36" s="164"/>
    </row>
    <row r="37" spans="1:32" s="5" customFormat="1" ht="51.75" thickBot="1">
      <c r="A37" s="36"/>
      <c r="B37" s="36"/>
      <c r="C37" s="35"/>
      <c r="D37" s="127" t="s">
        <v>114</v>
      </c>
      <c r="E37" s="252"/>
      <c r="F37" s="177"/>
      <c r="G37" s="258"/>
      <c r="H37" s="19"/>
      <c r="I37" s="34">
        <v>19</v>
      </c>
      <c r="J37" s="18" t="s">
        <v>116</v>
      </c>
      <c r="K37" s="18"/>
      <c r="L37" s="18" t="s">
        <v>111</v>
      </c>
      <c r="M37" s="21">
        <v>2</v>
      </c>
      <c r="N37" s="21">
        <v>1</v>
      </c>
      <c r="O37" s="21"/>
      <c r="P37" s="94">
        <f>O37/N37*100</f>
        <v>0</v>
      </c>
      <c r="Q37" s="22">
        <v>41275</v>
      </c>
      <c r="R37" s="22">
        <v>41639</v>
      </c>
      <c r="S37" s="27">
        <f>+'[2]PLAN PLURIANUAL 2012-2015'!$AD$30</f>
        <v>0</v>
      </c>
      <c r="T37" s="27"/>
      <c r="U37" s="27"/>
      <c r="V37" s="27"/>
      <c r="W37" s="27"/>
      <c r="X37" s="147">
        <f>+S37+T37+U37-V37-W37</f>
        <v>0</v>
      </c>
      <c r="Y37" s="25"/>
      <c r="Z37" s="97" t="e">
        <f>+Y37/X37*100</f>
        <v>#DIV/0!</v>
      </c>
      <c r="AA37" s="26"/>
      <c r="AB37" s="27"/>
      <c r="AC37" s="27"/>
      <c r="AD37" s="27"/>
      <c r="AE37" s="25"/>
      <c r="AF37" s="164"/>
    </row>
    <row r="38" spans="1:32" s="5" customFormat="1" ht="30" customHeight="1" thickBot="1">
      <c r="A38" s="36"/>
      <c r="B38" s="36"/>
      <c r="C38" s="10">
        <v>1116</v>
      </c>
      <c r="D38" s="126" t="s">
        <v>117</v>
      </c>
      <c r="E38" s="252"/>
      <c r="F38" s="131"/>
      <c r="G38" s="38"/>
      <c r="H38" s="38"/>
      <c r="I38" s="13"/>
      <c r="J38" s="11"/>
      <c r="K38" s="11"/>
      <c r="L38" s="11"/>
      <c r="M38" s="13"/>
      <c r="N38" s="13"/>
      <c r="O38" s="13"/>
      <c r="P38" s="14"/>
      <c r="Q38" s="13"/>
      <c r="R38" s="13"/>
      <c r="S38" s="93">
        <f>+S39+S40</f>
        <v>500000</v>
      </c>
      <c r="T38" s="93">
        <f aca="true" t="shared" si="13" ref="T38:Y38">+T39+T40</f>
        <v>0</v>
      </c>
      <c r="U38" s="93">
        <f t="shared" si="13"/>
        <v>0</v>
      </c>
      <c r="V38" s="93">
        <f t="shared" si="13"/>
        <v>0</v>
      </c>
      <c r="W38" s="93">
        <f t="shared" si="13"/>
        <v>0</v>
      </c>
      <c r="X38" s="93">
        <f t="shared" si="13"/>
        <v>500000</v>
      </c>
      <c r="Y38" s="93">
        <f t="shared" si="13"/>
        <v>0</v>
      </c>
      <c r="Z38" s="93">
        <f>+Y38/X38*100</f>
        <v>0</v>
      </c>
      <c r="AA38" s="26" t="s">
        <v>5</v>
      </c>
      <c r="AB38" s="15"/>
      <c r="AC38" s="15"/>
      <c r="AD38" s="15"/>
      <c r="AE38" s="15"/>
      <c r="AF38" s="164"/>
    </row>
    <row r="39" spans="1:32" s="5" customFormat="1" ht="42.75" customHeight="1">
      <c r="A39" s="36"/>
      <c r="B39" s="41"/>
      <c r="C39" s="42"/>
      <c r="D39" s="167" t="s">
        <v>118</v>
      </c>
      <c r="E39" s="252"/>
      <c r="F39" s="175" t="s">
        <v>120</v>
      </c>
      <c r="G39" s="178" t="s">
        <v>121</v>
      </c>
      <c r="H39" s="171"/>
      <c r="I39" s="173">
        <v>20</v>
      </c>
      <c r="J39" s="169" t="s">
        <v>119</v>
      </c>
      <c r="K39" s="18"/>
      <c r="L39" s="18" t="s">
        <v>122</v>
      </c>
      <c r="M39" s="21">
        <v>0</v>
      </c>
      <c r="N39" s="29">
        <v>1</v>
      </c>
      <c r="O39" s="21"/>
      <c r="P39" s="94">
        <f>O39/N39*100</f>
        <v>0</v>
      </c>
      <c r="Q39" s="22">
        <v>41275</v>
      </c>
      <c r="R39" s="22">
        <v>41639</v>
      </c>
      <c r="S39" s="27">
        <f>+'[1]ejeGastos4.rpt'!$C$242</f>
        <v>500000</v>
      </c>
      <c r="T39" s="27"/>
      <c r="U39" s="27"/>
      <c r="V39" s="27"/>
      <c r="W39" s="27"/>
      <c r="X39" s="147">
        <f>+S39+T39+U39-V39-W39</f>
        <v>500000</v>
      </c>
      <c r="Y39" s="25"/>
      <c r="Z39" s="97">
        <f>+Y39/X39*100</f>
        <v>0</v>
      </c>
      <c r="AB39" s="27"/>
      <c r="AC39" s="27"/>
      <c r="AD39" s="27"/>
      <c r="AE39" s="25"/>
      <c r="AF39" s="164"/>
    </row>
    <row r="40" spans="1:32" s="5" customFormat="1" ht="30.75" customHeight="1">
      <c r="A40" s="36"/>
      <c r="B40" s="41"/>
      <c r="C40" s="42"/>
      <c r="D40" s="185"/>
      <c r="E40" s="252"/>
      <c r="F40" s="177"/>
      <c r="G40" s="180"/>
      <c r="H40" s="172"/>
      <c r="I40" s="174"/>
      <c r="J40" s="170"/>
      <c r="K40" s="18"/>
      <c r="L40" s="18" t="s">
        <v>123</v>
      </c>
      <c r="M40" s="21">
        <v>0</v>
      </c>
      <c r="N40" s="29">
        <v>1</v>
      </c>
      <c r="O40" s="21"/>
      <c r="P40" s="94">
        <f>O40/N40*100</f>
        <v>0</v>
      </c>
      <c r="Q40" s="22">
        <v>41275</v>
      </c>
      <c r="R40" s="22">
        <v>41639</v>
      </c>
      <c r="S40" s="27">
        <f>+'[2]PLAN PLURIANUAL 2012-2015'!$AD$33</f>
        <v>0</v>
      </c>
      <c r="T40" s="27"/>
      <c r="U40" s="27"/>
      <c r="V40" s="27"/>
      <c r="W40" s="27"/>
      <c r="X40" s="147">
        <f>+S40+T40+U40-V40-W40</f>
        <v>0</v>
      </c>
      <c r="Y40" s="25"/>
      <c r="Z40" s="97" t="e">
        <f>+Y40/X40*100</f>
        <v>#DIV/0!</v>
      </c>
      <c r="AB40" s="27"/>
      <c r="AC40" s="27"/>
      <c r="AD40" s="27"/>
      <c r="AE40" s="25"/>
      <c r="AF40" s="164"/>
    </row>
    <row r="41" spans="1:32" s="5" customFormat="1" ht="25.5">
      <c r="A41" s="36"/>
      <c r="B41" s="43"/>
      <c r="C41" s="13">
        <v>1117</v>
      </c>
      <c r="D41" s="126" t="s">
        <v>124</v>
      </c>
      <c r="E41" s="252"/>
      <c r="F41" s="132"/>
      <c r="G41" s="99"/>
      <c r="H41" s="99"/>
      <c r="I41" s="100"/>
      <c r="J41" s="101"/>
      <c r="K41" s="101"/>
      <c r="L41" s="101"/>
      <c r="M41" s="100"/>
      <c r="N41" s="100"/>
      <c r="O41" s="100"/>
      <c r="P41" s="102"/>
      <c r="Q41" s="100"/>
      <c r="R41" s="100"/>
      <c r="S41" s="103">
        <f>+S42+S43</f>
        <v>15000000</v>
      </c>
      <c r="T41" s="103">
        <f aca="true" t="shared" si="14" ref="T41:Y41">+T42+T43</f>
        <v>0</v>
      </c>
      <c r="U41" s="103">
        <f t="shared" si="14"/>
        <v>0</v>
      </c>
      <c r="V41" s="103">
        <f t="shared" si="14"/>
        <v>0</v>
      </c>
      <c r="W41" s="103">
        <f t="shared" si="14"/>
        <v>0</v>
      </c>
      <c r="X41" s="103">
        <f t="shared" si="14"/>
        <v>15000000</v>
      </c>
      <c r="Y41" s="103">
        <f t="shared" si="14"/>
        <v>0</v>
      </c>
      <c r="Z41" s="93">
        <f>+Y41/X41*100</f>
        <v>0</v>
      </c>
      <c r="AB41" s="104"/>
      <c r="AC41" s="104"/>
      <c r="AD41" s="104"/>
      <c r="AE41" s="104"/>
      <c r="AF41" s="164"/>
    </row>
    <row r="42" spans="1:32" s="5" customFormat="1" ht="39" customHeight="1">
      <c r="A42" s="36"/>
      <c r="B42" s="43"/>
      <c r="C42" s="35"/>
      <c r="D42" s="167" t="s">
        <v>125</v>
      </c>
      <c r="E42" s="252"/>
      <c r="F42" s="175" t="s">
        <v>126</v>
      </c>
      <c r="G42" s="178" t="s">
        <v>127</v>
      </c>
      <c r="H42" s="171"/>
      <c r="I42" s="173">
        <v>21</v>
      </c>
      <c r="J42" s="169" t="s">
        <v>125</v>
      </c>
      <c r="K42" s="18"/>
      <c r="L42" s="18" t="s">
        <v>128</v>
      </c>
      <c r="M42" s="21">
        <v>0</v>
      </c>
      <c r="N42" s="21">
        <v>0</v>
      </c>
      <c r="O42" s="21"/>
      <c r="P42" s="105" t="e">
        <f>O42/N42*100</f>
        <v>#DIV/0!</v>
      </c>
      <c r="Q42" s="22">
        <v>41275</v>
      </c>
      <c r="R42" s="22">
        <v>41639</v>
      </c>
      <c r="S42" s="27">
        <f>+'[1]ejeGastos4.rpt'!$C$245</f>
        <v>15000000</v>
      </c>
      <c r="T42" s="27"/>
      <c r="U42" s="27"/>
      <c r="V42" s="27"/>
      <c r="W42" s="27"/>
      <c r="X42" s="147">
        <f>+S42+T42+U42-V42-W42</f>
        <v>15000000</v>
      </c>
      <c r="Y42" s="25"/>
      <c r="Z42" s="107">
        <f>+Y42/X42*100</f>
        <v>0</v>
      </c>
      <c r="AA42" s="108"/>
      <c r="AB42" s="27"/>
      <c r="AC42" s="27"/>
      <c r="AD42" s="27"/>
      <c r="AE42" s="25"/>
      <c r="AF42" s="164"/>
    </row>
    <row r="43" spans="1:32" s="5" customFormat="1" ht="24.75" customHeight="1" thickBot="1">
      <c r="A43" s="36"/>
      <c r="B43" s="44"/>
      <c r="C43" s="35"/>
      <c r="D43" s="168"/>
      <c r="E43" s="253"/>
      <c r="F43" s="177"/>
      <c r="G43" s="180"/>
      <c r="H43" s="172"/>
      <c r="I43" s="174"/>
      <c r="J43" s="170"/>
      <c r="K43" s="72"/>
      <c r="L43" s="72" t="s">
        <v>129</v>
      </c>
      <c r="M43" s="73" t="s">
        <v>478</v>
      </c>
      <c r="N43" s="73" t="s">
        <v>478</v>
      </c>
      <c r="O43" s="73"/>
      <c r="P43" s="105" t="e">
        <f>O43/N43*100</f>
        <v>#VALUE!</v>
      </c>
      <c r="Q43" s="22">
        <v>41275</v>
      </c>
      <c r="R43" s="22">
        <v>41639</v>
      </c>
      <c r="S43" s="106">
        <f>+'[2]PLAN PLURIANUAL 2012-2015'!$AD$36</f>
        <v>0</v>
      </c>
      <c r="T43" s="106"/>
      <c r="U43" s="106"/>
      <c r="V43" s="106"/>
      <c r="W43" s="106"/>
      <c r="X43" s="148">
        <f>+S43+T43+U43-V43-W43</f>
        <v>0</v>
      </c>
      <c r="Y43" s="75"/>
      <c r="Z43" s="107" t="e">
        <f>+Y43/X43*100</f>
        <v>#DIV/0!</v>
      </c>
      <c r="AA43" s="91" t="s">
        <v>7</v>
      </c>
      <c r="AB43" s="106"/>
      <c r="AC43" s="106"/>
      <c r="AD43" s="106"/>
      <c r="AE43" s="75"/>
      <c r="AF43" s="164"/>
    </row>
    <row r="44" spans="1:32" s="5" customFormat="1" ht="26.25" customHeight="1" thickBot="1">
      <c r="A44" s="36"/>
      <c r="B44" s="36"/>
      <c r="C44" s="10">
        <v>1211</v>
      </c>
      <c r="D44" s="126" t="s">
        <v>130</v>
      </c>
      <c r="E44" s="199" t="s">
        <v>466</v>
      </c>
      <c r="F44" s="128"/>
      <c r="G44" s="28"/>
      <c r="H44" s="28"/>
      <c r="I44" s="13"/>
      <c r="J44" s="11"/>
      <c r="K44" s="11"/>
      <c r="L44" s="11"/>
      <c r="M44" s="13"/>
      <c r="N44" s="13"/>
      <c r="O44" s="13"/>
      <c r="P44" s="14"/>
      <c r="Q44" s="13"/>
      <c r="R44" s="13"/>
      <c r="S44" s="93">
        <f>+S45+S46+S47</f>
        <v>22400000</v>
      </c>
      <c r="T44" s="93">
        <f aca="true" t="shared" si="15" ref="T44:Y44">+T45+T46+T47</f>
        <v>0</v>
      </c>
      <c r="U44" s="93">
        <f t="shared" si="15"/>
        <v>0</v>
      </c>
      <c r="V44" s="93">
        <f t="shared" si="15"/>
        <v>0</v>
      </c>
      <c r="W44" s="93">
        <f t="shared" si="15"/>
        <v>0</v>
      </c>
      <c r="X44" s="93">
        <f t="shared" si="15"/>
        <v>22400000</v>
      </c>
      <c r="Y44" s="93">
        <f t="shared" si="15"/>
        <v>0</v>
      </c>
      <c r="Z44" s="93">
        <f>+Y44/X44*100</f>
        <v>0</v>
      </c>
      <c r="AA44" s="45" t="s">
        <v>7</v>
      </c>
      <c r="AB44" s="15"/>
      <c r="AC44" s="15"/>
      <c r="AD44" s="15"/>
      <c r="AE44" s="15"/>
      <c r="AF44" s="164"/>
    </row>
    <row r="45" spans="1:32" s="5" customFormat="1" ht="38.25" customHeight="1" thickBot="1">
      <c r="A45" s="36"/>
      <c r="B45" s="36"/>
      <c r="C45" s="37"/>
      <c r="D45" s="127" t="s">
        <v>131</v>
      </c>
      <c r="E45" s="200"/>
      <c r="F45" s="175" t="s">
        <v>68</v>
      </c>
      <c r="G45" s="178" t="s">
        <v>134</v>
      </c>
      <c r="H45" s="19"/>
      <c r="I45" s="34">
        <v>22</v>
      </c>
      <c r="J45" s="18" t="s">
        <v>131</v>
      </c>
      <c r="K45" s="18"/>
      <c r="L45" s="18" t="s">
        <v>135</v>
      </c>
      <c r="M45" s="21">
        <v>2</v>
      </c>
      <c r="N45" s="21">
        <v>11</v>
      </c>
      <c r="O45" s="21"/>
      <c r="P45" s="94">
        <f>O45/N45*100</f>
        <v>0</v>
      </c>
      <c r="Q45" s="22">
        <v>41275</v>
      </c>
      <c r="R45" s="22">
        <v>41639</v>
      </c>
      <c r="S45" s="27">
        <f>+'[2]PLAN PLURIANUAL 2012-2015'!$AD$40</f>
        <v>0</v>
      </c>
      <c r="T45" s="27"/>
      <c r="U45" s="27"/>
      <c r="V45" s="27"/>
      <c r="W45" s="27"/>
      <c r="X45" s="147">
        <f>+S45+T45+U45-V45-W45</f>
        <v>0</v>
      </c>
      <c r="Y45" s="25"/>
      <c r="Z45" s="97" t="e">
        <f>+Y45/X45*100</f>
        <v>#DIV/0!</v>
      </c>
      <c r="AA45" s="26" t="s">
        <v>7</v>
      </c>
      <c r="AB45" s="27"/>
      <c r="AC45" s="27"/>
      <c r="AD45" s="27"/>
      <c r="AE45" s="25"/>
      <c r="AF45" s="164"/>
    </row>
    <row r="46" spans="1:32" s="5" customFormat="1" ht="39" thickBot="1">
      <c r="A46" s="36"/>
      <c r="B46" s="36"/>
      <c r="C46" s="37"/>
      <c r="D46" s="127" t="s">
        <v>132</v>
      </c>
      <c r="E46" s="200"/>
      <c r="F46" s="176"/>
      <c r="G46" s="179"/>
      <c r="H46" s="19"/>
      <c r="I46" s="34">
        <v>23</v>
      </c>
      <c r="J46" s="18" t="s">
        <v>132</v>
      </c>
      <c r="K46" s="18"/>
      <c r="L46" s="18" t="s">
        <v>136</v>
      </c>
      <c r="M46" s="21">
        <v>1</v>
      </c>
      <c r="N46" s="21">
        <v>1</v>
      </c>
      <c r="O46" s="21"/>
      <c r="P46" s="94">
        <f>O46/N46*100</f>
        <v>0</v>
      </c>
      <c r="Q46" s="22">
        <v>41275</v>
      </c>
      <c r="R46" s="22">
        <v>41639</v>
      </c>
      <c r="S46" s="27">
        <f>+'[1]ejeGastos4.rpt'!$C$248+'[1]ejeGastos4.rpt'!$C$249+'[1]ejeGastos4.rpt'!$C$250</f>
        <v>22400000</v>
      </c>
      <c r="T46" s="27"/>
      <c r="U46" s="27"/>
      <c r="V46" s="27"/>
      <c r="W46" s="27"/>
      <c r="X46" s="147">
        <f>+S46+T46+U46-V46-W46</f>
        <v>22400000</v>
      </c>
      <c r="Y46" s="25"/>
      <c r="Z46" s="97">
        <f>+Y46/X46*100</f>
        <v>0</v>
      </c>
      <c r="AA46" s="26" t="s">
        <v>7</v>
      </c>
      <c r="AB46" s="27"/>
      <c r="AC46" s="27"/>
      <c r="AD46" s="27"/>
      <c r="AE46" s="25"/>
      <c r="AF46" s="164"/>
    </row>
    <row r="47" spans="1:32" s="5" customFormat="1" ht="42" customHeight="1">
      <c r="A47" s="36"/>
      <c r="B47" s="36"/>
      <c r="C47" s="35"/>
      <c r="D47" s="127" t="s">
        <v>133</v>
      </c>
      <c r="E47" s="200"/>
      <c r="F47" s="177"/>
      <c r="G47" s="180"/>
      <c r="H47" s="19"/>
      <c r="I47" s="34">
        <v>24</v>
      </c>
      <c r="J47" s="18" t="s">
        <v>133</v>
      </c>
      <c r="K47" s="18"/>
      <c r="L47" s="18" t="s">
        <v>137</v>
      </c>
      <c r="M47" s="21">
        <v>3</v>
      </c>
      <c r="N47" s="21">
        <v>1</v>
      </c>
      <c r="O47" s="21"/>
      <c r="P47" s="94">
        <f>O47/N47*100</f>
        <v>0</v>
      </c>
      <c r="Q47" s="22">
        <v>41275</v>
      </c>
      <c r="R47" s="22">
        <v>41639</v>
      </c>
      <c r="S47" s="27">
        <f>+'[2]PLAN PLURIANUAL 2012-2015'!$AD$42</f>
        <v>0</v>
      </c>
      <c r="T47" s="27"/>
      <c r="U47" s="27"/>
      <c r="V47" s="27"/>
      <c r="W47" s="27"/>
      <c r="X47" s="147">
        <f>+S47+T47+U47-V47-W47</f>
        <v>0</v>
      </c>
      <c r="Y47" s="25"/>
      <c r="Z47" s="97" t="e">
        <f>+Y47/X47*100</f>
        <v>#DIV/0!</v>
      </c>
      <c r="AB47" s="27"/>
      <c r="AC47" s="27"/>
      <c r="AD47" s="27"/>
      <c r="AE47" s="25"/>
      <c r="AF47" s="164"/>
    </row>
    <row r="48" spans="1:32" s="5" customFormat="1" ht="26.25" thickBot="1">
      <c r="A48" s="36"/>
      <c r="B48" s="36"/>
      <c r="C48" s="10">
        <v>1221</v>
      </c>
      <c r="D48" s="126" t="s">
        <v>138</v>
      </c>
      <c r="E48" s="200"/>
      <c r="F48" s="128"/>
      <c r="G48" s="28"/>
      <c r="H48" s="28"/>
      <c r="I48" s="13"/>
      <c r="J48" s="11"/>
      <c r="K48" s="11"/>
      <c r="L48" s="11"/>
      <c r="M48" s="13"/>
      <c r="N48" s="13"/>
      <c r="O48" s="13"/>
      <c r="P48" s="14"/>
      <c r="Q48" s="13"/>
      <c r="R48" s="13"/>
      <c r="S48" s="93">
        <f>+S49</f>
        <v>500000</v>
      </c>
      <c r="T48" s="93">
        <f aca="true" t="shared" si="16" ref="T48:Y48">+T49</f>
        <v>0</v>
      </c>
      <c r="U48" s="93">
        <f t="shared" si="16"/>
        <v>0</v>
      </c>
      <c r="V48" s="93">
        <f t="shared" si="16"/>
        <v>0</v>
      </c>
      <c r="W48" s="93">
        <f t="shared" si="16"/>
        <v>0</v>
      </c>
      <c r="X48" s="93">
        <f t="shared" si="16"/>
        <v>500000</v>
      </c>
      <c r="Y48" s="93">
        <f t="shared" si="16"/>
        <v>0</v>
      </c>
      <c r="Z48" s="93">
        <f>+Y48/X48*100</f>
        <v>0</v>
      </c>
      <c r="AA48" s="45" t="s">
        <v>7</v>
      </c>
      <c r="AB48" s="15"/>
      <c r="AC48" s="15"/>
      <c r="AD48" s="15"/>
      <c r="AE48" s="15"/>
      <c r="AF48" s="164"/>
    </row>
    <row r="49" spans="1:32" s="5" customFormat="1" ht="39" thickBot="1">
      <c r="A49" s="36"/>
      <c r="B49" s="36"/>
      <c r="C49" s="37"/>
      <c r="D49" s="127" t="s">
        <v>139</v>
      </c>
      <c r="E49" s="201"/>
      <c r="F49" s="133" t="s">
        <v>69</v>
      </c>
      <c r="G49" s="123" t="s">
        <v>140</v>
      </c>
      <c r="H49" s="19"/>
      <c r="I49" s="34">
        <v>25</v>
      </c>
      <c r="J49" s="18" t="s">
        <v>139</v>
      </c>
      <c r="K49" s="18"/>
      <c r="L49" s="18" t="s">
        <v>141</v>
      </c>
      <c r="M49" s="21">
        <v>0</v>
      </c>
      <c r="N49" s="21">
        <v>0</v>
      </c>
      <c r="O49" s="21"/>
      <c r="P49" s="94" t="e">
        <f>O49/N49*100</f>
        <v>#DIV/0!</v>
      </c>
      <c r="Q49" s="22">
        <v>41275</v>
      </c>
      <c r="R49" s="22">
        <v>41639</v>
      </c>
      <c r="S49" s="27">
        <f>+'[1]ejeGastos4.rpt'!$C$251</f>
        <v>500000</v>
      </c>
      <c r="T49" s="27"/>
      <c r="U49" s="27"/>
      <c r="V49" s="27"/>
      <c r="W49" s="27"/>
      <c r="X49" s="147">
        <f>+S49+T49+U49-V49-W49</f>
        <v>500000</v>
      </c>
      <c r="Y49" s="25"/>
      <c r="Z49" s="97">
        <f>+Y49/X49*100</f>
        <v>0</v>
      </c>
      <c r="AA49" s="26" t="s">
        <v>7</v>
      </c>
      <c r="AB49" s="27"/>
      <c r="AC49" s="27"/>
      <c r="AD49" s="27"/>
      <c r="AE49" s="25"/>
      <c r="AF49" s="164"/>
    </row>
    <row r="50" spans="1:32" s="5" customFormat="1" ht="23.25" customHeight="1" thickBot="1">
      <c r="A50" s="36"/>
      <c r="B50" s="112">
        <v>2</v>
      </c>
      <c r="C50" s="112"/>
      <c r="D50" s="7" t="s">
        <v>142</v>
      </c>
      <c r="E50" s="143"/>
      <c r="F50" s="115"/>
      <c r="G50" s="115"/>
      <c r="H50" s="86"/>
      <c r="I50" s="66"/>
      <c r="J50" s="67"/>
      <c r="K50" s="67"/>
      <c r="L50" s="67"/>
      <c r="M50" s="66"/>
      <c r="N50" s="66"/>
      <c r="O50" s="68"/>
      <c r="P50" s="69"/>
      <c r="Q50" s="66"/>
      <c r="R50" s="66"/>
      <c r="S50" s="151">
        <f>+S51+S62+S66+S70+S72+S81+S84+S94+S97+S99+S103+S108+S116+S122</f>
        <v>2415019646</v>
      </c>
      <c r="T50" s="151">
        <f aca="true" t="shared" si="17" ref="T50:Y50">+T51+T62+T66+T70+T72+T81+T84+T94+T97+T99+T103+T108+T116+T122</f>
        <v>0</v>
      </c>
      <c r="U50" s="151">
        <f t="shared" si="17"/>
        <v>0</v>
      </c>
      <c r="V50" s="151">
        <f t="shared" si="17"/>
        <v>0</v>
      </c>
      <c r="W50" s="151">
        <f t="shared" si="17"/>
        <v>0</v>
      </c>
      <c r="X50" s="151">
        <f t="shared" si="17"/>
        <v>2415019646</v>
      </c>
      <c r="Y50" s="151">
        <f t="shared" si="17"/>
        <v>0</v>
      </c>
      <c r="Z50" s="151">
        <f>+Y50/X50*100</f>
        <v>0</v>
      </c>
      <c r="AA50" s="87"/>
      <c r="AB50" s="70"/>
      <c r="AC50" s="70"/>
      <c r="AD50" s="70"/>
      <c r="AE50" s="70"/>
      <c r="AF50" s="164"/>
    </row>
    <row r="51" spans="1:32" s="5" customFormat="1" ht="18" customHeight="1" thickBot="1">
      <c r="A51" s="36"/>
      <c r="B51" s="36"/>
      <c r="C51" s="10">
        <v>2111</v>
      </c>
      <c r="D51" s="126" t="s">
        <v>143</v>
      </c>
      <c r="E51" s="196" t="s">
        <v>467</v>
      </c>
      <c r="F51" s="128"/>
      <c r="G51" s="28"/>
      <c r="H51" s="28"/>
      <c r="I51" s="13"/>
      <c r="J51" s="11"/>
      <c r="K51" s="11"/>
      <c r="L51" s="11"/>
      <c r="M51" s="13"/>
      <c r="N51" s="13"/>
      <c r="O51" s="13"/>
      <c r="P51" s="14"/>
      <c r="Q51" s="13"/>
      <c r="R51" s="13"/>
      <c r="S51" s="93">
        <f>+S52+S53+S54+S55+S56+S57+S58+S59+S60+S61</f>
        <v>253546589</v>
      </c>
      <c r="T51" s="93">
        <f aca="true" t="shared" si="18" ref="T51:Y51">+T52+T53+T54+T55+T56+T57+T58+T59+T60+T61</f>
        <v>0</v>
      </c>
      <c r="U51" s="93">
        <f t="shared" si="18"/>
        <v>0</v>
      </c>
      <c r="V51" s="93">
        <f t="shared" si="18"/>
        <v>0</v>
      </c>
      <c r="W51" s="93">
        <f t="shared" si="18"/>
        <v>0</v>
      </c>
      <c r="X51" s="93">
        <f t="shared" si="18"/>
        <v>253546589</v>
      </c>
      <c r="Y51" s="93">
        <f t="shared" si="18"/>
        <v>0</v>
      </c>
      <c r="Z51" s="93">
        <f>+Y51/X51*100</f>
        <v>0</v>
      </c>
      <c r="AB51" s="15"/>
      <c r="AC51" s="15"/>
      <c r="AD51" s="15"/>
      <c r="AE51" s="15"/>
      <c r="AF51" s="164"/>
    </row>
    <row r="52" spans="1:32" s="5" customFormat="1" ht="39" thickBot="1">
      <c r="A52" s="36"/>
      <c r="B52" s="36"/>
      <c r="C52" s="37"/>
      <c r="D52" s="167" t="s">
        <v>144</v>
      </c>
      <c r="E52" s="197"/>
      <c r="F52" s="175" t="s">
        <v>68</v>
      </c>
      <c r="G52" s="178" t="s">
        <v>152</v>
      </c>
      <c r="H52" s="171"/>
      <c r="I52" s="173">
        <v>26</v>
      </c>
      <c r="J52" s="169" t="s">
        <v>144</v>
      </c>
      <c r="K52" s="18"/>
      <c r="L52" s="18" t="s">
        <v>153</v>
      </c>
      <c r="M52" s="21" t="s">
        <v>478</v>
      </c>
      <c r="N52" s="29" t="s">
        <v>478</v>
      </c>
      <c r="O52" s="21"/>
      <c r="P52" s="94" t="e">
        <f aca="true" t="shared" si="19" ref="P52:P61">O52/N52*100</f>
        <v>#VALUE!</v>
      </c>
      <c r="Q52" s="22">
        <v>41275</v>
      </c>
      <c r="R52" s="22">
        <v>41639</v>
      </c>
      <c r="S52" s="27">
        <f>+'[2]PLAN PLURIANUAL 2012-2015'!$AD$47</f>
        <v>0</v>
      </c>
      <c r="T52" s="27"/>
      <c r="U52" s="27"/>
      <c r="V52" s="27"/>
      <c r="W52" s="27"/>
      <c r="X52" s="147">
        <f aca="true" t="shared" si="20" ref="X52:X61">+S52+T52+U52-V52-W52</f>
        <v>0</v>
      </c>
      <c r="Y52" s="25"/>
      <c r="Z52" s="97" t="e">
        <f aca="true" t="shared" si="21" ref="Z52:Z61">+Y52/X52*100</f>
        <v>#DIV/0!</v>
      </c>
      <c r="AA52" s="26" t="s">
        <v>1</v>
      </c>
      <c r="AB52" s="27"/>
      <c r="AC52" s="27"/>
      <c r="AD52" s="27"/>
      <c r="AE52" s="25"/>
      <c r="AF52" s="164"/>
    </row>
    <row r="53" spans="1:32" s="5" customFormat="1" ht="39" thickBot="1">
      <c r="A53" s="36"/>
      <c r="B53" s="36"/>
      <c r="C53" s="37"/>
      <c r="D53" s="185"/>
      <c r="E53" s="197"/>
      <c r="F53" s="176"/>
      <c r="G53" s="179"/>
      <c r="H53" s="195"/>
      <c r="I53" s="187"/>
      <c r="J53" s="186"/>
      <c r="K53" s="18"/>
      <c r="L53" s="18" t="s">
        <v>154</v>
      </c>
      <c r="M53" s="21" t="s">
        <v>478</v>
      </c>
      <c r="N53" s="21" t="s">
        <v>478</v>
      </c>
      <c r="O53" s="21">
        <v>0</v>
      </c>
      <c r="P53" s="94" t="e">
        <f>O53/N53*100</f>
        <v>#VALUE!</v>
      </c>
      <c r="Q53" s="22">
        <v>41275</v>
      </c>
      <c r="R53" s="22">
        <v>41639</v>
      </c>
      <c r="S53" s="27">
        <f>+'[2]PLAN PLURIANUAL 2012-2015'!$AD$48</f>
        <v>0</v>
      </c>
      <c r="T53" s="27"/>
      <c r="U53" s="27"/>
      <c r="V53" s="27"/>
      <c r="W53" s="27"/>
      <c r="X53" s="147">
        <f t="shared" si="20"/>
        <v>0</v>
      </c>
      <c r="Y53" s="25"/>
      <c r="Z53" s="97" t="e">
        <f t="shared" si="21"/>
        <v>#DIV/0!</v>
      </c>
      <c r="AA53" s="26" t="s">
        <v>2</v>
      </c>
      <c r="AB53" s="27"/>
      <c r="AC53" s="27"/>
      <c r="AD53" s="27"/>
      <c r="AE53" s="25"/>
      <c r="AF53" s="164"/>
    </row>
    <row r="54" spans="1:32" s="5" customFormat="1" ht="39" thickBot="1">
      <c r="A54" s="36"/>
      <c r="B54" s="36"/>
      <c r="C54" s="37"/>
      <c r="D54" s="185"/>
      <c r="E54" s="197"/>
      <c r="F54" s="176"/>
      <c r="G54" s="179"/>
      <c r="H54" s="195"/>
      <c r="I54" s="187"/>
      <c r="J54" s="170"/>
      <c r="K54" s="18"/>
      <c r="L54" s="18" t="s">
        <v>155</v>
      </c>
      <c r="M54" s="21" t="s">
        <v>478</v>
      </c>
      <c r="N54" s="21" t="s">
        <v>478</v>
      </c>
      <c r="O54" s="21"/>
      <c r="P54" s="94" t="e">
        <f t="shared" si="19"/>
        <v>#VALUE!</v>
      </c>
      <c r="Q54" s="22">
        <v>41275</v>
      </c>
      <c r="R54" s="22">
        <v>41639</v>
      </c>
      <c r="S54" s="27">
        <f>+'[2]PLAN PLURIANUAL 2012-2015'!$AD$49</f>
        <v>0</v>
      </c>
      <c r="T54" s="27"/>
      <c r="U54" s="27"/>
      <c r="V54" s="27"/>
      <c r="W54" s="27"/>
      <c r="X54" s="147">
        <f t="shared" si="20"/>
        <v>0</v>
      </c>
      <c r="Y54" s="25"/>
      <c r="Z54" s="97" t="e">
        <f t="shared" si="21"/>
        <v>#DIV/0!</v>
      </c>
      <c r="AA54" s="26" t="s">
        <v>1</v>
      </c>
      <c r="AB54" s="27"/>
      <c r="AC54" s="27"/>
      <c r="AD54" s="27"/>
      <c r="AE54" s="25"/>
      <c r="AF54" s="164"/>
    </row>
    <row r="55" spans="1:32" s="5" customFormat="1" ht="39" thickBot="1">
      <c r="A55" s="36"/>
      <c r="B55" s="36"/>
      <c r="C55" s="35"/>
      <c r="D55" s="127" t="s">
        <v>162</v>
      </c>
      <c r="E55" s="197"/>
      <c r="F55" s="176"/>
      <c r="G55" s="179"/>
      <c r="H55" s="19"/>
      <c r="I55" s="34">
        <v>27</v>
      </c>
      <c r="J55" s="18" t="s">
        <v>145</v>
      </c>
      <c r="K55" s="18"/>
      <c r="L55" s="18" t="s">
        <v>156</v>
      </c>
      <c r="M55" s="21">
        <v>1</v>
      </c>
      <c r="N55" s="21">
        <v>1</v>
      </c>
      <c r="O55" s="21"/>
      <c r="P55" s="94">
        <f t="shared" si="19"/>
        <v>0</v>
      </c>
      <c r="Q55" s="22">
        <v>41275</v>
      </c>
      <c r="R55" s="22">
        <v>41639</v>
      </c>
      <c r="S55" s="27">
        <v>1078000</v>
      </c>
      <c r="T55" s="27"/>
      <c r="U55" s="27"/>
      <c r="V55" s="27"/>
      <c r="W55" s="27"/>
      <c r="X55" s="147">
        <f t="shared" si="20"/>
        <v>1078000</v>
      </c>
      <c r="Y55" s="25"/>
      <c r="Z55" s="97">
        <f t="shared" si="21"/>
        <v>0</v>
      </c>
      <c r="AB55" s="27"/>
      <c r="AC55" s="27"/>
      <c r="AD55" s="27"/>
      <c r="AE55" s="25"/>
      <c r="AF55" s="164"/>
    </row>
    <row r="56" spans="1:32" s="5" customFormat="1" ht="39" thickBot="1">
      <c r="A56" s="36"/>
      <c r="B56" s="36"/>
      <c r="C56" s="37"/>
      <c r="D56" s="127" t="s">
        <v>146</v>
      </c>
      <c r="E56" s="197"/>
      <c r="F56" s="176"/>
      <c r="G56" s="179"/>
      <c r="H56" s="19"/>
      <c r="I56" s="34">
        <v>28</v>
      </c>
      <c r="J56" s="18" t="s">
        <v>146</v>
      </c>
      <c r="K56" s="18"/>
      <c r="L56" s="18" t="s">
        <v>157</v>
      </c>
      <c r="M56" s="21">
        <v>0</v>
      </c>
      <c r="N56" s="21">
        <v>250</v>
      </c>
      <c r="O56" s="21"/>
      <c r="P56" s="94">
        <f t="shared" si="19"/>
        <v>0</v>
      </c>
      <c r="Q56" s="22">
        <v>41275</v>
      </c>
      <c r="R56" s="22">
        <v>41639</v>
      </c>
      <c r="S56" s="27"/>
      <c r="T56" s="27"/>
      <c r="U56" s="27"/>
      <c r="V56" s="27"/>
      <c r="W56" s="27"/>
      <c r="X56" s="147">
        <f t="shared" si="20"/>
        <v>0</v>
      </c>
      <c r="Y56" s="25"/>
      <c r="Z56" s="97" t="e">
        <f t="shared" si="21"/>
        <v>#DIV/0!</v>
      </c>
      <c r="AA56" s="46" t="s">
        <v>3</v>
      </c>
      <c r="AB56" s="27"/>
      <c r="AC56" s="27"/>
      <c r="AD56" s="27"/>
      <c r="AE56" s="25"/>
      <c r="AF56" s="164"/>
    </row>
    <row r="57" spans="1:32" s="5" customFormat="1" ht="39" thickBot="1">
      <c r="A57" s="36"/>
      <c r="B57" s="36"/>
      <c r="C57" s="37"/>
      <c r="D57" s="127" t="s">
        <v>147</v>
      </c>
      <c r="E57" s="197"/>
      <c r="F57" s="176"/>
      <c r="G57" s="179"/>
      <c r="H57" s="19"/>
      <c r="I57" s="34">
        <v>29</v>
      </c>
      <c r="J57" s="18" t="s">
        <v>147</v>
      </c>
      <c r="K57" s="18"/>
      <c r="L57" s="18" t="s">
        <v>158</v>
      </c>
      <c r="M57" s="21" t="s">
        <v>478</v>
      </c>
      <c r="N57" s="29" t="s">
        <v>478</v>
      </c>
      <c r="O57" s="21"/>
      <c r="P57" s="94" t="e">
        <f t="shared" si="19"/>
        <v>#VALUE!</v>
      </c>
      <c r="Q57" s="22">
        <v>41275</v>
      </c>
      <c r="R57" s="22">
        <v>41639</v>
      </c>
      <c r="S57" s="27"/>
      <c r="T57" s="27"/>
      <c r="U57" s="27"/>
      <c r="V57" s="27"/>
      <c r="W57" s="27"/>
      <c r="X57" s="147">
        <f t="shared" si="20"/>
        <v>0</v>
      </c>
      <c r="Y57" s="25"/>
      <c r="Z57" s="97" t="e">
        <f t="shared" si="21"/>
        <v>#DIV/0!</v>
      </c>
      <c r="AA57" s="46" t="s">
        <v>3</v>
      </c>
      <c r="AB57" s="27"/>
      <c r="AC57" s="27"/>
      <c r="AD57" s="27"/>
      <c r="AE57" s="25"/>
      <c r="AF57" s="164"/>
    </row>
    <row r="58" spans="1:32" s="5" customFormat="1" ht="26.25" thickBot="1">
      <c r="A58" s="36"/>
      <c r="B58" s="36"/>
      <c r="C58" s="37"/>
      <c r="D58" s="127" t="s">
        <v>148</v>
      </c>
      <c r="E58" s="197"/>
      <c r="F58" s="176"/>
      <c r="G58" s="179"/>
      <c r="H58" s="19"/>
      <c r="I58" s="34">
        <v>30</v>
      </c>
      <c r="J58" s="18" t="s">
        <v>148</v>
      </c>
      <c r="K58" s="18"/>
      <c r="L58" s="18" t="s">
        <v>159</v>
      </c>
      <c r="M58" s="21">
        <v>0</v>
      </c>
      <c r="N58" s="21">
        <v>250</v>
      </c>
      <c r="O58" s="21"/>
      <c r="P58" s="94">
        <f t="shared" si="19"/>
        <v>0</v>
      </c>
      <c r="Q58" s="22">
        <v>41275</v>
      </c>
      <c r="R58" s="22">
        <v>41639</v>
      </c>
      <c r="S58" s="27">
        <f>+'[1]ejeGastos4.rpt'!$C$136+'[1]ejeGastos4.rpt'!$C$137</f>
        <v>189068128</v>
      </c>
      <c r="T58" s="27"/>
      <c r="U58" s="27"/>
      <c r="V58" s="27"/>
      <c r="W58" s="27"/>
      <c r="X58" s="147">
        <f t="shared" si="20"/>
        <v>189068128</v>
      </c>
      <c r="Y58" s="25"/>
      <c r="Z58" s="97">
        <f t="shared" si="21"/>
        <v>0</v>
      </c>
      <c r="AA58" s="46" t="s">
        <v>3</v>
      </c>
      <c r="AB58" s="27"/>
      <c r="AC58" s="27"/>
      <c r="AD58" s="27"/>
      <c r="AE58" s="25"/>
      <c r="AF58" s="164"/>
    </row>
    <row r="59" spans="1:32" s="5" customFormat="1" ht="39" thickBot="1">
      <c r="A59" s="36"/>
      <c r="B59" s="36"/>
      <c r="C59" s="37"/>
      <c r="D59" s="127" t="s">
        <v>149</v>
      </c>
      <c r="E59" s="197"/>
      <c r="F59" s="176"/>
      <c r="G59" s="179"/>
      <c r="H59" s="19"/>
      <c r="I59" s="34">
        <v>31</v>
      </c>
      <c r="J59" s="18" t="s">
        <v>149</v>
      </c>
      <c r="K59" s="18"/>
      <c r="L59" s="18" t="s">
        <v>160</v>
      </c>
      <c r="M59" s="145">
        <v>0.034</v>
      </c>
      <c r="N59" s="145">
        <v>0.034</v>
      </c>
      <c r="O59" s="21"/>
      <c r="P59" s="94">
        <f t="shared" si="19"/>
        <v>0</v>
      </c>
      <c r="Q59" s="22">
        <v>41275</v>
      </c>
      <c r="R59" s="22">
        <v>41639</v>
      </c>
      <c r="S59" s="27">
        <f>+'[1]ejeGastos4.rpt'!$C$138+'[1]ejeGastos4.rpt'!$C$139</f>
        <v>32439479</v>
      </c>
      <c r="T59" s="27"/>
      <c r="U59" s="27"/>
      <c r="V59" s="27"/>
      <c r="W59" s="27"/>
      <c r="X59" s="147">
        <f t="shared" si="20"/>
        <v>32439479</v>
      </c>
      <c r="Y59" s="25"/>
      <c r="Z59" s="97">
        <f t="shared" si="21"/>
        <v>0</v>
      </c>
      <c r="AA59" s="46" t="s">
        <v>3</v>
      </c>
      <c r="AB59" s="27"/>
      <c r="AC59" s="27"/>
      <c r="AD59" s="27"/>
      <c r="AE59" s="25"/>
      <c r="AF59" s="164"/>
    </row>
    <row r="60" spans="1:32" s="5" customFormat="1" ht="26.25" thickBot="1">
      <c r="A60" s="36"/>
      <c r="B60" s="36"/>
      <c r="C60" s="37"/>
      <c r="D60" s="127" t="s">
        <v>150</v>
      </c>
      <c r="E60" s="197"/>
      <c r="F60" s="176"/>
      <c r="G60" s="179"/>
      <c r="H60" s="19"/>
      <c r="I60" s="34">
        <v>32</v>
      </c>
      <c r="J60" s="18" t="s">
        <v>150</v>
      </c>
      <c r="K60" s="18"/>
      <c r="L60" s="18" t="s">
        <v>161</v>
      </c>
      <c r="M60" s="21">
        <v>21</v>
      </c>
      <c r="N60" s="21">
        <v>21</v>
      </c>
      <c r="O60" s="21"/>
      <c r="P60" s="94">
        <f t="shared" si="19"/>
        <v>0</v>
      </c>
      <c r="Q60" s="22">
        <v>41275</v>
      </c>
      <c r="R60" s="22">
        <v>41639</v>
      </c>
      <c r="S60" s="27">
        <f>+'[1]ejeGastos4.rpt'!$C$140</f>
        <v>15960982</v>
      </c>
      <c r="T60" s="27"/>
      <c r="U60" s="27"/>
      <c r="V60" s="27"/>
      <c r="W60" s="27"/>
      <c r="X60" s="147">
        <f t="shared" si="20"/>
        <v>15960982</v>
      </c>
      <c r="Y60" s="25"/>
      <c r="Z60" s="97">
        <f t="shared" si="21"/>
        <v>0</v>
      </c>
      <c r="AA60" s="46" t="s">
        <v>3</v>
      </c>
      <c r="AB60" s="27"/>
      <c r="AC60" s="27"/>
      <c r="AD60" s="27"/>
      <c r="AE60" s="25"/>
      <c r="AF60" s="164"/>
    </row>
    <row r="61" spans="1:32" s="5" customFormat="1" ht="25.5">
      <c r="A61" s="36"/>
      <c r="B61" s="36"/>
      <c r="C61" s="35"/>
      <c r="D61" s="127" t="s">
        <v>151</v>
      </c>
      <c r="E61" s="197"/>
      <c r="F61" s="177"/>
      <c r="G61" s="180"/>
      <c r="H61" s="19"/>
      <c r="I61" s="34">
        <v>33</v>
      </c>
      <c r="J61" s="18" t="s">
        <v>151</v>
      </c>
      <c r="K61" s="18"/>
      <c r="L61" s="18" t="s">
        <v>483</v>
      </c>
      <c r="M61" s="29">
        <v>0.3</v>
      </c>
      <c r="N61" s="29">
        <v>0.3</v>
      </c>
      <c r="O61" s="21"/>
      <c r="P61" s="94">
        <f t="shared" si="19"/>
        <v>0</v>
      </c>
      <c r="Q61" s="22">
        <v>41275</v>
      </c>
      <c r="R61" s="22">
        <v>41639</v>
      </c>
      <c r="S61" s="27">
        <f>+'[1]ejeGastos4.rpt'!$C$141</f>
        <v>15000000</v>
      </c>
      <c r="T61" s="27"/>
      <c r="U61" s="27"/>
      <c r="V61" s="27"/>
      <c r="W61" s="27"/>
      <c r="X61" s="147">
        <f t="shared" si="20"/>
        <v>15000000</v>
      </c>
      <c r="Y61" s="25"/>
      <c r="Z61" s="97">
        <f t="shared" si="21"/>
        <v>0</v>
      </c>
      <c r="AB61" s="27"/>
      <c r="AC61" s="27"/>
      <c r="AD61" s="27"/>
      <c r="AE61" s="25"/>
      <c r="AF61" s="164"/>
    </row>
    <row r="62" spans="1:32" s="5" customFormat="1" ht="15.75" customHeight="1" thickBot="1">
      <c r="A62" s="36"/>
      <c r="B62" s="36"/>
      <c r="C62" s="10">
        <v>2121</v>
      </c>
      <c r="D62" s="126" t="s">
        <v>163</v>
      </c>
      <c r="E62" s="197"/>
      <c r="F62" s="128"/>
      <c r="G62" s="28"/>
      <c r="H62" s="28"/>
      <c r="I62" s="13"/>
      <c r="J62" s="11"/>
      <c r="K62" s="11"/>
      <c r="L62" s="11"/>
      <c r="M62" s="13"/>
      <c r="N62" s="13"/>
      <c r="O62" s="13"/>
      <c r="P62" s="14"/>
      <c r="Q62" s="13"/>
      <c r="R62" s="13"/>
      <c r="S62" s="93">
        <f>+S63+S64+S65</f>
        <v>3500000</v>
      </c>
      <c r="T62" s="93">
        <f aca="true" t="shared" si="22" ref="T62:Y62">+T63+T64+T65</f>
        <v>0</v>
      </c>
      <c r="U62" s="93">
        <f t="shared" si="22"/>
        <v>0</v>
      </c>
      <c r="V62" s="93">
        <f t="shared" si="22"/>
        <v>0</v>
      </c>
      <c r="W62" s="93">
        <f t="shared" si="22"/>
        <v>0</v>
      </c>
      <c r="X62" s="93">
        <f t="shared" si="22"/>
        <v>3500000</v>
      </c>
      <c r="Y62" s="93">
        <f t="shared" si="22"/>
        <v>0</v>
      </c>
      <c r="Z62" s="93">
        <f>+Y62/X62*100</f>
        <v>0</v>
      </c>
      <c r="AA62" s="5" t="s">
        <v>1</v>
      </c>
      <c r="AB62" s="15"/>
      <c r="AC62" s="15"/>
      <c r="AD62" s="15"/>
      <c r="AE62" s="15"/>
      <c r="AF62" s="164"/>
    </row>
    <row r="63" spans="1:32" s="5" customFormat="1" ht="26.25" thickBot="1">
      <c r="A63" s="36"/>
      <c r="B63" s="36"/>
      <c r="C63" s="35"/>
      <c r="D63" s="167" t="s">
        <v>164</v>
      </c>
      <c r="E63" s="197"/>
      <c r="F63" s="175" t="s">
        <v>69</v>
      </c>
      <c r="G63" s="178" t="s">
        <v>169</v>
      </c>
      <c r="H63" s="171"/>
      <c r="I63" s="173">
        <v>34</v>
      </c>
      <c r="J63" s="167" t="s">
        <v>164</v>
      </c>
      <c r="K63" s="18"/>
      <c r="L63" s="18" t="s">
        <v>166</v>
      </c>
      <c r="M63" s="21">
        <v>0</v>
      </c>
      <c r="N63" s="21">
        <v>0</v>
      </c>
      <c r="O63" s="21"/>
      <c r="P63" s="94" t="e">
        <f>O63/N63*100</f>
        <v>#DIV/0!</v>
      </c>
      <c r="Q63" s="22">
        <v>41275</v>
      </c>
      <c r="R63" s="22">
        <v>41639</v>
      </c>
      <c r="S63" s="27">
        <f>+'[1]ejeGastos4.rpt'!$C$143</f>
        <v>2500000</v>
      </c>
      <c r="T63" s="27"/>
      <c r="U63" s="27"/>
      <c r="V63" s="27"/>
      <c r="W63" s="27"/>
      <c r="X63" s="147">
        <f>+S63+T63+U63-V63-W63</f>
        <v>2500000</v>
      </c>
      <c r="Y63" s="25"/>
      <c r="Z63" s="97">
        <f>+Y63/X63*100</f>
        <v>0</v>
      </c>
      <c r="AA63" s="46" t="s">
        <v>1</v>
      </c>
      <c r="AB63" s="27"/>
      <c r="AC63" s="27"/>
      <c r="AD63" s="27"/>
      <c r="AE63" s="25"/>
      <c r="AF63" s="164"/>
    </row>
    <row r="64" spans="1:32" s="5" customFormat="1" ht="25.5">
      <c r="A64" s="36"/>
      <c r="B64" s="36"/>
      <c r="C64" s="35"/>
      <c r="D64" s="168"/>
      <c r="E64" s="197"/>
      <c r="F64" s="176"/>
      <c r="G64" s="179"/>
      <c r="H64" s="172"/>
      <c r="I64" s="174"/>
      <c r="J64" s="168"/>
      <c r="K64" s="18"/>
      <c r="L64" s="18" t="s">
        <v>167</v>
      </c>
      <c r="M64" s="21">
        <v>0</v>
      </c>
      <c r="N64" s="21">
        <v>540</v>
      </c>
      <c r="O64" s="21"/>
      <c r="P64" s="94">
        <f>O64/N64*100</f>
        <v>0</v>
      </c>
      <c r="Q64" s="22">
        <v>41275</v>
      </c>
      <c r="R64" s="22">
        <v>41639</v>
      </c>
      <c r="S64" s="27"/>
      <c r="T64" s="27"/>
      <c r="U64" s="27"/>
      <c r="V64" s="27"/>
      <c r="W64" s="27"/>
      <c r="X64" s="147">
        <f>+S64+T64+U64-V64-W64</f>
        <v>0</v>
      </c>
      <c r="Y64" s="25"/>
      <c r="Z64" s="97" t="e">
        <f>+Y64/X64*100</f>
        <v>#DIV/0!</v>
      </c>
      <c r="AA64" s="47"/>
      <c r="AB64" s="27"/>
      <c r="AC64" s="27"/>
      <c r="AD64" s="27"/>
      <c r="AE64" s="25"/>
      <c r="AF64" s="164"/>
    </row>
    <row r="65" spans="1:32" s="5" customFormat="1" ht="38.25">
      <c r="A65" s="36"/>
      <c r="B65" s="36"/>
      <c r="C65" s="35"/>
      <c r="D65" s="127" t="s">
        <v>165</v>
      </c>
      <c r="E65" s="197"/>
      <c r="F65" s="177"/>
      <c r="G65" s="180"/>
      <c r="H65" s="19"/>
      <c r="I65" s="34">
        <v>35</v>
      </c>
      <c r="J65" s="127" t="s">
        <v>165</v>
      </c>
      <c r="K65" s="18"/>
      <c r="L65" s="18" t="s">
        <v>168</v>
      </c>
      <c r="M65" s="21">
        <v>0</v>
      </c>
      <c r="N65" s="21">
        <v>0</v>
      </c>
      <c r="O65" s="21"/>
      <c r="P65" s="94" t="e">
        <f>O65/N65*100</f>
        <v>#DIV/0!</v>
      </c>
      <c r="Q65" s="22">
        <v>41275</v>
      </c>
      <c r="R65" s="22">
        <v>41639</v>
      </c>
      <c r="S65" s="27">
        <f>+'[1]ejeGastos4.rpt'!$C$144</f>
        <v>1000000</v>
      </c>
      <c r="T65" s="27"/>
      <c r="U65" s="27"/>
      <c r="V65" s="27"/>
      <c r="W65" s="27"/>
      <c r="X65" s="147">
        <f>+S65+T65+U65-V65-W65</f>
        <v>1000000</v>
      </c>
      <c r="Y65" s="25"/>
      <c r="Z65" s="97">
        <f>+Y65/X65*100</f>
        <v>0</v>
      </c>
      <c r="AA65" s="47"/>
      <c r="AB65" s="27"/>
      <c r="AC65" s="27"/>
      <c r="AD65" s="27"/>
      <c r="AE65" s="25"/>
      <c r="AF65" s="164"/>
    </row>
    <row r="66" spans="1:32" s="5" customFormat="1" ht="25.5">
      <c r="A66" s="36"/>
      <c r="B66" s="36"/>
      <c r="C66" s="10">
        <v>2131</v>
      </c>
      <c r="D66" s="126" t="s">
        <v>170</v>
      </c>
      <c r="E66" s="197"/>
      <c r="F66" s="128"/>
      <c r="G66" s="28"/>
      <c r="H66" s="28"/>
      <c r="I66" s="13"/>
      <c r="J66" s="11"/>
      <c r="K66" s="11"/>
      <c r="L66" s="11"/>
      <c r="M66" s="13"/>
      <c r="N66" s="13"/>
      <c r="O66" s="13"/>
      <c r="P66" s="14"/>
      <c r="Q66" s="13"/>
      <c r="R66" s="13"/>
      <c r="S66" s="93">
        <f>+S67+S68+S69</f>
        <v>20150000</v>
      </c>
      <c r="T66" s="93">
        <f aca="true" t="shared" si="23" ref="T66:Y66">+T67+T68+T69</f>
        <v>0</v>
      </c>
      <c r="U66" s="93">
        <f t="shared" si="23"/>
        <v>0</v>
      </c>
      <c r="V66" s="93">
        <f t="shared" si="23"/>
        <v>0</v>
      </c>
      <c r="W66" s="93">
        <f t="shared" si="23"/>
        <v>0</v>
      </c>
      <c r="X66" s="93">
        <f t="shared" si="23"/>
        <v>20150000</v>
      </c>
      <c r="Y66" s="93">
        <f t="shared" si="23"/>
        <v>0</v>
      </c>
      <c r="Z66" s="93">
        <f>+Y66/X66*100</f>
        <v>0</v>
      </c>
      <c r="AB66" s="15"/>
      <c r="AC66" s="15"/>
      <c r="AD66" s="15"/>
      <c r="AE66" s="15"/>
      <c r="AF66" s="164"/>
    </row>
    <row r="67" spans="1:32" s="5" customFormat="1" ht="32.25" customHeight="1">
      <c r="A67" s="36"/>
      <c r="B67" s="36"/>
      <c r="C67" s="35"/>
      <c r="D67" s="127" t="s">
        <v>171</v>
      </c>
      <c r="E67" s="197"/>
      <c r="F67" s="175" t="s">
        <v>80</v>
      </c>
      <c r="G67" s="178" t="s">
        <v>174</v>
      </c>
      <c r="H67" s="19"/>
      <c r="I67" s="34">
        <v>36</v>
      </c>
      <c r="J67" s="18" t="s">
        <v>171</v>
      </c>
      <c r="K67" s="18"/>
      <c r="L67" s="18" t="s">
        <v>175</v>
      </c>
      <c r="M67" s="21">
        <v>77</v>
      </c>
      <c r="N67" s="21">
        <v>21</v>
      </c>
      <c r="O67" s="21"/>
      <c r="P67" s="94">
        <f>O67/N67*100</f>
        <v>0</v>
      </c>
      <c r="Q67" s="22">
        <v>41275</v>
      </c>
      <c r="R67" s="22">
        <v>41639</v>
      </c>
      <c r="S67" s="27">
        <f>+'[1]ejeGastos4.rpt'!$C$146</f>
        <v>19150000</v>
      </c>
      <c r="T67" s="27"/>
      <c r="U67" s="27"/>
      <c r="V67" s="27"/>
      <c r="W67" s="27"/>
      <c r="X67" s="147">
        <f>+S67+T67+U67-V67-W67</f>
        <v>19150000</v>
      </c>
      <c r="Y67" s="25"/>
      <c r="Z67" s="97">
        <f>+Y67/X67*100</f>
        <v>0</v>
      </c>
      <c r="AA67" s="47"/>
      <c r="AB67" s="27"/>
      <c r="AC67" s="27"/>
      <c r="AD67" s="27"/>
      <c r="AE67" s="25"/>
      <c r="AF67" s="164"/>
    </row>
    <row r="68" spans="1:32" s="5" customFormat="1" ht="31.5" customHeight="1">
      <c r="A68" s="36"/>
      <c r="B68" s="36"/>
      <c r="C68" s="35"/>
      <c r="D68" s="127" t="s">
        <v>172</v>
      </c>
      <c r="E68" s="197"/>
      <c r="F68" s="176"/>
      <c r="G68" s="179"/>
      <c r="H68" s="19"/>
      <c r="I68" s="34">
        <v>37</v>
      </c>
      <c r="J68" s="18" t="s">
        <v>172</v>
      </c>
      <c r="K68" s="18"/>
      <c r="L68" s="18" t="s">
        <v>176</v>
      </c>
      <c r="M68" s="21">
        <v>12</v>
      </c>
      <c r="N68" s="21">
        <v>9</v>
      </c>
      <c r="O68" s="21"/>
      <c r="P68" s="94">
        <f>O68/N68*100</f>
        <v>0</v>
      </c>
      <c r="Q68" s="22">
        <v>41275</v>
      </c>
      <c r="R68" s="22">
        <v>41639</v>
      </c>
      <c r="S68" s="27">
        <f>+'[1]ejeGastos4.rpt'!$C$147</f>
        <v>1000000</v>
      </c>
      <c r="T68" s="27"/>
      <c r="U68" s="27"/>
      <c r="V68" s="27"/>
      <c r="W68" s="27"/>
      <c r="X68" s="147">
        <f>+S68+T68+U68-V68-W68</f>
        <v>1000000</v>
      </c>
      <c r="Y68" s="25"/>
      <c r="Z68" s="97">
        <f>+Y68/X68*100</f>
        <v>0</v>
      </c>
      <c r="AA68" s="47"/>
      <c r="AB68" s="27"/>
      <c r="AC68" s="27"/>
      <c r="AD68" s="27"/>
      <c r="AE68" s="25"/>
      <c r="AF68" s="164"/>
    </row>
    <row r="69" spans="1:32" s="5" customFormat="1" ht="26.25" customHeight="1" thickBot="1">
      <c r="A69" s="36"/>
      <c r="B69" s="36"/>
      <c r="C69" s="35"/>
      <c r="D69" s="127" t="s">
        <v>173</v>
      </c>
      <c r="E69" s="197"/>
      <c r="F69" s="177"/>
      <c r="G69" s="180"/>
      <c r="H69" s="19"/>
      <c r="I69" s="34">
        <v>38</v>
      </c>
      <c r="J69" s="18" t="s">
        <v>173</v>
      </c>
      <c r="K69" s="18"/>
      <c r="L69" s="18" t="s">
        <v>479</v>
      </c>
      <c r="M69" s="21">
        <v>0</v>
      </c>
      <c r="N69" s="21">
        <v>1</v>
      </c>
      <c r="O69" s="21"/>
      <c r="P69" s="94">
        <f>O69/N69*100</f>
        <v>0</v>
      </c>
      <c r="Q69" s="22">
        <v>41275</v>
      </c>
      <c r="R69" s="22">
        <v>41639</v>
      </c>
      <c r="S69" s="27">
        <f>+'[2]PLAN PLURIANUAL 2012-2015'!$AD$62</f>
        <v>0</v>
      </c>
      <c r="T69" s="27"/>
      <c r="U69" s="27"/>
      <c r="V69" s="27"/>
      <c r="W69" s="27"/>
      <c r="X69" s="147">
        <f>+S69+T69+U69-V69-W69</f>
        <v>0</v>
      </c>
      <c r="Y69" s="25"/>
      <c r="Z69" s="97" t="e">
        <f>+Y69/X69*100</f>
        <v>#DIV/0!</v>
      </c>
      <c r="AA69" s="47"/>
      <c r="AB69" s="27"/>
      <c r="AC69" s="27"/>
      <c r="AD69" s="27"/>
      <c r="AE69" s="25"/>
      <c r="AF69" s="164"/>
    </row>
    <row r="70" spans="1:32" s="5" customFormat="1" ht="26.25" thickBot="1">
      <c r="A70" s="36"/>
      <c r="B70" s="36"/>
      <c r="C70" s="10">
        <v>2141</v>
      </c>
      <c r="D70" s="126" t="s">
        <v>177</v>
      </c>
      <c r="E70" s="197"/>
      <c r="F70" s="128"/>
      <c r="G70" s="28"/>
      <c r="H70" s="28"/>
      <c r="I70" s="13"/>
      <c r="J70" s="11"/>
      <c r="K70" s="11"/>
      <c r="L70" s="11"/>
      <c r="M70" s="13"/>
      <c r="N70" s="13"/>
      <c r="O70" s="13"/>
      <c r="P70" s="14"/>
      <c r="Q70" s="13"/>
      <c r="R70" s="13"/>
      <c r="S70" s="93">
        <f>+S71</f>
        <v>16000000</v>
      </c>
      <c r="T70" s="93">
        <f aca="true" t="shared" si="24" ref="T70:Y70">+T71</f>
        <v>0</v>
      </c>
      <c r="U70" s="93">
        <f t="shared" si="24"/>
        <v>0</v>
      </c>
      <c r="V70" s="93">
        <f t="shared" si="24"/>
        <v>0</v>
      </c>
      <c r="W70" s="93">
        <f t="shared" si="24"/>
        <v>0</v>
      </c>
      <c r="X70" s="93">
        <f t="shared" si="24"/>
        <v>16000000</v>
      </c>
      <c r="Y70" s="93">
        <f t="shared" si="24"/>
        <v>0</v>
      </c>
      <c r="Z70" s="93">
        <f>+Y70/X70*100</f>
        <v>0</v>
      </c>
      <c r="AA70" s="26" t="s">
        <v>1</v>
      </c>
      <c r="AB70" s="15"/>
      <c r="AC70" s="15"/>
      <c r="AD70" s="15"/>
      <c r="AE70" s="15"/>
      <c r="AF70" s="164"/>
    </row>
    <row r="71" spans="1:32" s="5" customFormat="1" ht="102.75" thickBot="1">
      <c r="A71" s="36"/>
      <c r="B71" s="36"/>
      <c r="C71" s="35"/>
      <c r="D71" s="127" t="s">
        <v>178</v>
      </c>
      <c r="E71" s="198"/>
      <c r="F71" s="133" t="s">
        <v>95</v>
      </c>
      <c r="G71" s="123" t="s">
        <v>180</v>
      </c>
      <c r="H71" s="19"/>
      <c r="I71" s="34">
        <v>39</v>
      </c>
      <c r="J71" s="18" t="s">
        <v>178</v>
      </c>
      <c r="K71" s="18"/>
      <c r="L71" s="18" t="s">
        <v>179</v>
      </c>
      <c r="M71" s="21">
        <v>15</v>
      </c>
      <c r="N71" s="21">
        <v>3</v>
      </c>
      <c r="O71" s="21"/>
      <c r="P71" s="94">
        <f>O71/N71*100</f>
        <v>0</v>
      </c>
      <c r="Q71" s="22">
        <v>41275</v>
      </c>
      <c r="R71" s="22">
        <v>41639</v>
      </c>
      <c r="S71" s="27">
        <f>+'[1]ejeGastos4.rpt'!$C$149</f>
        <v>16000000</v>
      </c>
      <c r="T71" s="27"/>
      <c r="U71" s="27"/>
      <c r="V71" s="27"/>
      <c r="W71" s="27"/>
      <c r="X71" s="147">
        <f>+S71+T71+U71-V71-W71</f>
        <v>16000000</v>
      </c>
      <c r="Y71" s="25"/>
      <c r="Z71" s="97">
        <f>+Y71/X71*100</f>
        <v>0</v>
      </c>
      <c r="AA71" s="26"/>
      <c r="AB71" s="27"/>
      <c r="AC71" s="27"/>
      <c r="AD71" s="27"/>
      <c r="AE71" s="25"/>
      <c r="AF71" s="165"/>
    </row>
    <row r="72" spans="1:32" s="5" customFormat="1" ht="24" customHeight="1" thickBot="1">
      <c r="A72" s="36"/>
      <c r="B72" s="36"/>
      <c r="C72" s="10">
        <v>2211</v>
      </c>
      <c r="D72" s="126" t="s">
        <v>181</v>
      </c>
      <c r="E72" s="199" t="s">
        <v>468</v>
      </c>
      <c r="F72" s="128"/>
      <c r="G72" s="28"/>
      <c r="H72" s="28"/>
      <c r="I72" s="13"/>
      <c r="J72" s="11"/>
      <c r="K72" s="11"/>
      <c r="L72" s="11"/>
      <c r="M72" s="13"/>
      <c r="N72" s="13"/>
      <c r="O72" s="13"/>
      <c r="P72" s="14"/>
      <c r="Q72" s="13"/>
      <c r="R72" s="13"/>
      <c r="S72" s="93">
        <f>+S73+S74+S75+S76+S77+S78+S79+S80</f>
        <v>1896590677</v>
      </c>
      <c r="T72" s="93">
        <f aca="true" t="shared" si="25" ref="T72:Y72">+T73+T74+T75+T76+T77+T78+T79+T80</f>
        <v>0</v>
      </c>
      <c r="U72" s="93">
        <f t="shared" si="25"/>
        <v>0</v>
      </c>
      <c r="V72" s="93">
        <f t="shared" si="25"/>
        <v>0</v>
      </c>
      <c r="W72" s="93">
        <f t="shared" si="25"/>
        <v>0</v>
      </c>
      <c r="X72" s="93">
        <f t="shared" si="25"/>
        <v>1896590677</v>
      </c>
      <c r="Y72" s="93">
        <f t="shared" si="25"/>
        <v>0</v>
      </c>
      <c r="Z72" s="93">
        <f>+Y72/X72*100</f>
        <v>0</v>
      </c>
      <c r="AB72" s="15"/>
      <c r="AC72" s="15"/>
      <c r="AD72" s="15"/>
      <c r="AE72" s="15"/>
      <c r="AF72" s="31"/>
    </row>
    <row r="73" spans="1:32" s="5" customFormat="1" ht="64.5" thickBot="1">
      <c r="A73" s="36"/>
      <c r="B73" s="36"/>
      <c r="C73" s="35"/>
      <c r="D73" s="167" t="s">
        <v>182</v>
      </c>
      <c r="E73" s="200"/>
      <c r="F73" s="175" t="s">
        <v>68</v>
      </c>
      <c r="G73" s="178" t="s">
        <v>187</v>
      </c>
      <c r="H73" s="171"/>
      <c r="I73" s="173">
        <v>40</v>
      </c>
      <c r="J73" s="169" t="s">
        <v>197</v>
      </c>
      <c r="K73" s="18"/>
      <c r="L73" s="18" t="s">
        <v>188</v>
      </c>
      <c r="M73" s="21">
        <v>0</v>
      </c>
      <c r="N73" s="21">
        <v>1</v>
      </c>
      <c r="O73" s="21"/>
      <c r="P73" s="94">
        <f aca="true" t="shared" si="26" ref="P73:P80">O73/N73*100</f>
        <v>0</v>
      </c>
      <c r="Q73" s="22">
        <v>41275</v>
      </c>
      <c r="R73" s="22">
        <v>41639</v>
      </c>
      <c r="S73" s="27"/>
      <c r="T73" s="27"/>
      <c r="U73" s="27"/>
      <c r="V73" s="27"/>
      <c r="W73" s="27"/>
      <c r="X73" s="147">
        <f aca="true" t="shared" si="27" ref="X73:X80">+S73+T73+U73-V73-W73</f>
        <v>0</v>
      </c>
      <c r="Y73" s="25"/>
      <c r="Z73" s="97" t="e">
        <f aca="true" t="shared" si="28" ref="Z73:Z80">+Y73/X73*100</f>
        <v>#DIV/0!</v>
      </c>
      <c r="AA73" s="26" t="s">
        <v>4</v>
      </c>
      <c r="AB73" s="27"/>
      <c r="AC73" s="27"/>
      <c r="AD73" s="27"/>
      <c r="AE73" s="25"/>
      <c r="AF73" s="163" t="s">
        <v>492</v>
      </c>
    </row>
    <row r="74" spans="1:32" s="5" customFormat="1" ht="51.75" thickBot="1">
      <c r="A74" s="36"/>
      <c r="B74" s="36"/>
      <c r="C74" s="35"/>
      <c r="D74" s="168"/>
      <c r="E74" s="200"/>
      <c r="F74" s="176"/>
      <c r="G74" s="179"/>
      <c r="H74" s="172"/>
      <c r="I74" s="174"/>
      <c r="J74" s="170"/>
      <c r="K74" s="18"/>
      <c r="L74" s="18" t="s">
        <v>189</v>
      </c>
      <c r="M74" s="21">
        <v>3</v>
      </c>
      <c r="N74" s="21">
        <v>1</v>
      </c>
      <c r="O74" s="21"/>
      <c r="P74" s="94">
        <f t="shared" si="26"/>
        <v>0</v>
      </c>
      <c r="Q74" s="22">
        <v>41275</v>
      </c>
      <c r="R74" s="22">
        <v>41639</v>
      </c>
      <c r="S74" s="27"/>
      <c r="T74" s="27"/>
      <c r="U74" s="27"/>
      <c r="V74" s="27"/>
      <c r="W74" s="27"/>
      <c r="X74" s="147">
        <f t="shared" si="27"/>
        <v>0</v>
      </c>
      <c r="Y74" s="25"/>
      <c r="Z74" s="97" t="e">
        <f t="shared" si="28"/>
        <v>#DIV/0!</v>
      </c>
      <c r="AA74" s="26"/>
      <c r="AB74" s="27"/>
      <c r="AC74" s="27"/>
      <c r="AD74" s="27"/>
      <c r="AE74" s="25"/>
      <c r="AF74" s="164"/>
    </row>
    <row r="75" spans="1:32" s="5" customFormat="1" ht="21.75" customHeight="1">
      <c r="A75" s="36"/>
      <c r="B75" s="36"/>
      <c r="C75" s="35"/>
      <c r="D75" s="167" t="s">
        <v>183</v>
      </c>
      <c r="E75" s="200"/>
      <c r="F75" s="176"/>
      <c r="G75" s="179"/>
      <c r="H75" s="171"/>
      <c r="I75" s="173">
        <v>41</v>
      </c>
      <c r="J75" s="169" t="s">
        <v>196</v>
      </c>
      <c r="K75" s="18"/>
      <c r="L75" s="18" t="s">
        <v>190</v>
      </c>
      <c r="M75" s="21">
        <v>0</v>
      </c>
      <c r="N75" s="21">
        <v>1</v>
      </c>
      <c r="O75" s="21"/>
      <c r="P75" s="94">
        <f t="shared" si="26"/>
        <v>0</v>
      </c>
      <c r="Q75" s="22">
        <v>41275</v>
      </c>
      <c r="R75" s="22">
        <v>41639</v>
      </c>
      <c r="S75" s="27"/>
      <c r="T75" s="27"/>
      <c r="U75" s="27"/>
      <c r="V75" s="27"/>
      <c r="W75" s="27"/>
      <c r="X75" s="147">
        <f t="shared" si="27"/>
        <v>0</v>
      </c>
      <c r="Y75" s="25"/>
      <c r="Z75" s="97" t="e">
        <f t="shared" si="28"/>
        <v>#DIV/0!</v>
      </c>
      <c r="AA75" s="39"/>
      <c r="AB75" s="27"/>
      <c r="AC75" s="27"/>
      <c r="AD75" s="27"/>
      <c r="AE75" s="25"/>
      <c r="AF75" s="164"/>
    </row>
    <row r="76" spans="1:32" s="5" customFormat="1" ht="25.5">
      <c r="A76" s="36"/>
      <c r="B76" s="36"/>
      <c r="C76" s="35"/>
      <c r="D76" s="185"/>
      <c r="E76" s="200"/>
      <c r="F76" s="176"/>
      <c r="G76" s="179"/>
      <c r="H76" s="195"/>
      <c r="I76" s="187"/>
      <c r="J76" s="186"/>
      <c r="K76" s="18"/>
      <c r="L76" s="18" t="s">
        <v>191</v>
      </c>
      <c r="M76" s="21">
        <v>5038</v>
      </c>
      <c r="N76" s="21">
        <v>150</v>
      </c>
      <c r="O76" s="21"/>
      <c r="P76" s="94">
        <f t="shared" si="26"/>
        <v>0</v>
      </c>
      <c r="Q76" s="22">
        <v>41275</v>
      </c>
      <c r="R76" s="22">
        <v>41639</v>
      </c>
      <c r="S76" s="27">
        <f>+'[1]ejeGastos4.rpt'!$C$152</f>
        <v>1896590677</v>
      </c>
      <c r="T76" s="27"/>
      <c r="U76" s="27"/>
      <c r="V76" s="27"/>
      <c r="W76" s="27"/>
      <c r="X76" s="147">
        <f t="shared" si="27"/>
        <v>1896590677</v>
      </c>
      <c r="Y76" s="25"/>
      <c r="Z76" s="97">
        <f t="shared" si="28"/>
        <v>0</v>
      </c>
      <c r="AA76" s="39"/>
      <c r="AB76" s="27"/>
      <c r="AC76" s="27"/>
      <c r="AD76" s="27"/>
      <c r="AE76" s="25"/>
      <c r="AF76" s="164"/>
    </row>
    <row r="77" spans="1:32" s="5" customFormat="1" ht="25.5">
      <c r="A77" s="36"/>
      <c r="B77" s="36"/>
      <c r="C77" s="35"/>
      <c r="D77" s="168"/>
      <c r="E77" s="200"/>
      <c r="F77" s="176"/>
      <c r="G77" s="179"/>
      <c r="H77" s="172"/>
      <c r="I77" s="174"/>
      <c r="J77" s="170"/>
      <c r="K77" s="18"/>
      <c r="L77" s="18" t="s">
        <v>192</v>
      </c>
      <c r="M77" s="21">
        <v>11</v>
      </c>
      <c r="N77" s="21">
        <v>7</v>
      </c>
      <c r="O77" s="21"/>
      <c r="P77" s="94">
        <f t="shared" si="26"/>
        <v>0</v>
      </c>
      <c r="Q77" s="22">
        <v>41275</v>
      </c>
      <c r="R77" s="22">
        <v>41639</v>
      </c>
      <c r="S77" s="27"/>
      <c r="T77" s="27"/>
      <c r="U77" s="27"/>
      <c r="V77" s="27"/>
      <c r="W77" s="27"/>
      <c r="X77" s="147">
        <f t="shared" si="27"/>
        <v>0</v>
      </c>
      <c r="Y77" s="25"/>
      <c r="Z77" s="97" t="e">
        <f t="shared" si="28"/>
        <v>#DIV/0!</v>
      </c>
      <c r="AA77" s="39"/>
      <c r="AB77" s="27"/>
      <c r="AC77" s="27"/>
      <c r="AD77" s="27"/>
      <c r="AE77" s="25"/>
      <c r="AF77" s="164"/>
    </row>
    <row r="78" spans="1:32" s="5" customFormat="1" ht="63.75">
      <c r="A78" s="36"/>
      <c r="B78" s="36"/>
      <c r="C78" s="35"/>
      <c r="D78" s="127" t="s">
        <v>184</v>
      </c>
      <c r="E78" s="200"/>
      <c r="F78" s="176"/>
      <c r="G78" s="179"/>
      <c r="H78" s="19"/>
      <c r="I78" s="34">
        <v>42</v>
      </c>
      <c r="J78" s="18" t="s">
        <v>198</v>
      </c>
      <c r="K78" s="18"/>
      <c r="L78" s="18" t="s">
        <v>193</v>
      </c>
      <c r="M78" s="21">
        <v>1</v>
      </c>
      <c r="N78" s="21">
        <v>1</v>
      </c>
      <c r="O78" s="21"/>
      <c r="P78" s="94">
        <f t="shared" si="26"/>
        <v>0</v>
      </c>
      <c r="Q78" s="22">
        <v>41275</v>
      </c>
      <c r="R78" s="22">
        <v>41639</v>
      </c>
      <c r="S78" s="27"/>
      <c r="T78" s="27"/>
      <c r="U78" s="27"/>
      <c r="V78" s="27"/>
      <c r="W78" s="27"/>
      <c r="X78" s="147">
        <f t="shared" si="27"/>
        <v>0</v>
      </c>
      <c r="Y78" s="25"/>
      <c r="Z78" s="97" t="e">
        <f t="shared" si="28"/>
        <v>#DIV/0!</v>
      </c>
      <c r="AA78" s="39"/>
      <c r="AB78" s="27"/>
      <c r="AC78" s="27"/>
      <c r="AD78" s="27"/>
      <c r="AE78" s="25"/>
      <c r="AF78" s="164"/>
    </row>
    <row r="79" spans="1:32" s="5" customFormat="1" ht="51">
      <c r="A79" s="36"/>
      <c r="B79" s="36"/>
      <c r="C79" s="35"/>
      <c r="D79" s="127" t="s">
        <v>185</v>
      </c>
      <c r="E79" s="200"/>
      <c r="F79" s="176"/>
      <c r="G79" s="179"/>
      <c r="H79" s="19"/>
      <c r="I79" s="34">
        <v>43</v>
      </c>
      <c r="J79" s="18" t="s">
        <v>199</v>
      </c>
      <c r="K79" s="18"/>
      <c r="L79" s="18" t="s">
        <v>194</v>
      </c>
      <c r="M79" s="21">
        <v>1</v>
      </c>
      <c r="N79" s="21">
        <v>1</v>
      </c>
      <c r="O79" s="21"/>
      <c r="P79" s="94">
        <f t="shared" si="26"/>
        <v>0</v>
      </c>
      <c r="Q79" s="22">
        <v>41275</v>
      </c>
      <c r="R79" s="22">
        <v>41639</v>
      </c>
      <c r="S79" s="27"/>
      <c r="T79" s="27"/>
      <c r="U79" s="27"/>
      <c r="V79" s="27"/>
      <c r="W79" s="27"/>
      <c r="X79" s="147">
        <f t="shared" si="27"/>
        <v>0</v>
      </c>
      <c r="Y79" s="25"/>
      <c r="Z79" s="97" t="e">
        <f t="shared" si="28"/>
        <v>#DIV/0!</v>
      </c>
      <c r="AA79" s="39"/>
      <c r="AB79" s="27"/>
      <c r="AC79" s="27"/>
      <c r="AD79" s="27"/>
      <c r="AE79" s="25"/>
      <c r="AF79" s="164"/>
    </row>
    <row r="80" spans="1:32" s="5" customFormat="1" ht="51">
      <c r="A80" s="36"/>
      <c r="B80" s="36"/>
      <c r="C80" s="35"/>
      <c r="D80" s="127" t="s">
        <v>186</v>
      </c>
      <c r="E80" s="200"/>
      <c r="F80" s="177"/>
      <c r="G80" s="180"/>
      <c r="H80" s="19"/>
      <c r="I80" s="34">
        <v>44</v>
      </c>
      <c r="J80" s="18" t="s">
        <v>200</v>
      </c>
      <c r="K80" s="18"/>
      <c r="L80" s="18" t="s">
        <v>195</v>
      </c>
      <c r="M80" s="21">
        <v>4</v>
      </c>
      <c r="N80" s="21">
        <v>1</v>
      </c>
      <c r="O80" s="21"/>
      <c r="P80" s="94">
        <f t="shared" si="26"/>
        <v>0</v>
      </c>
      <c r="Q80" s="22">
        <v>41275</v>
      </c>
      <c r="R80" s="22">
        <v>41639</v>
      </c>
      <c r="S80" s="27"/>
      <c r="T80" s="27"/>
      <c r="U80" s="27"/>
      <c r="V80" s="27"/>
      <c r="W80" s="27"/>
      <c r="X80" s="147">
        <f t="shared" si="27"/>
        <v>0</v>
      </c>
      <c r="Y80" s="25"/>
      <c r="Z80" s="97" t="e">
        <f t="shared" si="28"/>
        <v>#DIV/0!</v>
      </c>
      <c r="AA80" s="39"/>
      <c r="AB80" s="27"/>
      <c r="AC80" s="27"/>
      <c r="AD80" s="27"/>
      <c r="AE80" s="25"/>
      <c r="AF80" s="164"/>
    </row>
    <row r="81" spans="1:32" s="5" customFormat="1" ht="20.25" customHeight="1" thickBot="1">
      <c r="A81" s="36"/>
      <c r="B81" s="36"/>
      <c r="C81" s="10">
        <v>2221</v>
      </c>
      <c r="D81" s="126" t="s">
        <v>201</v>
      </c>
      <c r="E81" s="200"/>
      <c r="F81" s="128"/>
      <c r="G81" s="28"/>
      <c r="H81" s="28"/>
      <c r="I81" s="13"/>
      <c r="J81" s="11"/>
      <c r="K81" s="11"/>
      <c r="L81" s="11"/>
      <c r="M81" s="13"/>
      <c r="N81" s="13"/>
      <c r="O81" s="13"/>
      <c r="P81" s="14"/>
      <c r="Q81" s="13"/>
      <c r="R81" s="13"/>
      <c r="S81" s="93">
        <f>+S82+S83</f>
        <v>7668196</v>
      </c>
      <c r="T81" s="93">
        <f aca="true" t="shared" si="29" ref="T81:Y81">+T82+T83</f>
        <v>0</v>
      </c>
      <c r="U81" s="93">
        <f t="shared" si="29"/>
        <v>0</v>
      </c>
      <c r="V81" s="93">
        <f t="shared" si="29"/>
        <v>0</v>
      </c>
      <c r="W81" s="93">
        <f t="shared" si="29"/>
        <v>0</v>
      </c>
      <c r="X81" s="93">
        <f t="shared" si="29"/>
        <v>7668196</v>
      </c>
      <c r="Y81" s="93">
        <f t="shared" si="29"/>
        <v>0</v>
      </c>
      <c r="Z81" s="93">
        <f>+Y81/X81*100</f>
        <v>0</v>
      </c>
      <c r="AB81" s="15"/>
      <c r="AC81" s="15"/>
      <c r="AD81" s="15"/>
      <c r="AE81" s="15"/>
      <c r="AF81" s="164"/>
    </row>
    <row r="82" spans="1:32" s="5" customFormat="1" ht="26.25" thickBot="1">
      <c r="A82" s="36"/>
      <c r="B82" s="36"/>
      <c r="C82" s="35"/>
      <c r="D82" s="127" t="s">
        <v>203</v>
      </c>
      <c r="E82" s="200"/>
      <c r="F82" s="175" t="s">
        <v>69</v>
      </c>
      <c r="G82" s="178" t="s">
        <v>202</v>
      </c>
      <c r="H82" s="19"/>
      <c r="I82" s="34">
        <v>45</v>
      </c>
      <c r="J82" s="18" t="s">
        <v>207</v>
      </c>
      <c r="K82" s="18"/>
      <c r="L82" s="18" t="s">
        <v>205</v>
      </c>
      <c r="M82" s="21">
        <v>3</v>
      </c>
      <c r="N82" s="21">
        <v>1</v>
      </c>
      <c r="O82" s="21"/>
      <c r="P82" s="94">
        <f>O82/N82*100</f>
        <v>0</v>
      </c>
      <c r="Q82" s="22">
        <v>41275</v>
      </c>
      <c r="R82" s="22">
        <v>41639</v>
      </c>
      <c r="S82" s="27">
        <f>+'[1]ejeGastos4.rpt'!$C$157</f>
        <v>7668196</v>
      </c>
      <c r="T82" s="27"/>
      <c r="U82" s="27"/>
      <c r="V82" s="27"/>
      <c r="W82" s="27"/>
      <c r="X82" s="147">
        <f>+S82+T82+U82-V82-W82</f>
        <v>7668196</v>
      </c>
      <c r="Y82" s="25"/>
      <c r="Z82" s="97">
        <f>+Y82/X82*100</f>
        <v>0</v>
      </c>
      <c r="AA82" s="26"/>
      <c r="AB82" s="27"/>
      <c r="AC82" s="27"/>
      <c r="AD82" s="27"/>
      <c r="AE82" s="25"/>
      <c r="AF82" s="164"/>
    </row>
    <row r="83" spans="1:32" s="5" customFormat="1" ht="51.75" thickBot="1">
      <c r="A83" s="36"/>
      <c r="B83" s="36"/>
      <c r="C83" s="35"/>
      <c r="D83" s="127" t="s">
        <v>204</v>
      </c>
      <c r="E83" s="200"/>
      <c r="F83" s="177"/>
      <c r="G83" s="180"/>
      <c r="H83" s="19"/>
      <c r="I83" s="34">
        <v>46</v>
      </c>
      <c r="J83" s="18" t="s">
        <v>208</v>
      </c>
      <c r="K83" s="18"/>
      <c r="L83" s="18" t="s">
        <v>206</v>
      </c>
      <c r="M83" s="21">
        <v>60</v>
      </c>
      <c r="N83" s="21">
        <v>1</v>
      </c>
      <c r="O83" s="21"/>
      <c r="P83" s="94">
        <f>O83/N83*100</f>
        <v>0</v>
      </c>
      <c r="Q83" s="22">
        <v>41275</v>
      </c>
      <c r="R83" s="22">
        <v>41639</v>
      </c>
      <c r="S83" s="27"/>
      <c r="T83" s="27"/>
      <c r="U83" s="27"/>
      <c r="V83" s="27"/>
      <c r="W83" s="27"/>
      <c r="X83" s="147">
        <f>+S83+T83+U83-V83-W83</f>
        <v>0</v>
      </c>
      <c r="Y83" s="25"/>
      <c r="Z83" s="97" t="e">
        <f>+Y83/X83*100</f>
        <v>#DIV/0!</v>
      </c>
      <c r="AA83" s="26"/>
      <c r="AB83" s="27"/>
      <c r="AC83" s="27"/>
      <c r="AD83" s="27"/>
      <c r="AE83" s="25"/>
      <c r="AF83" s="164"/>
    </row>
    <row r="84" spans="1:32" s="5" customFormat="1" ht="19.5" customHeight="1">
      <c r="A84" s="36"/>
      <c r="B84" s="36"/>
      <c r="C84" s="10">
        <v>2231</v>
      </c>
      <c r="D84" s="126" t="s">
        <v>209</v>
      </c>
      <c r="E84" s="200"/>
      <c r="F84" s="128"/>
      <c r="G84" s="28"/>
      <c r="H84" s="28"/>
      <c r="I84" s="13"/>
      <c r="J84" s="11"/>
      <c r="K84" s="11"/>
      <c r="L84" s="11"/>
      <c r="M84" s="13"/>
      <c r="N84" s="13"/>
      <c r="O84" s="13"/>
      <c r="P84" s="14"/>
      <c r="Q84" s="13"/>
      <c r="R84" s="13"/>
      <c r="S84" s="93">
        <f>+S85+S86+S87+S88+S89+S90+S91+S92+S93</f>
        <v>53622247</v>
      </c>
      <c r="T84" s="93">
        <f aca="true" t="shared" si="30" ref="T84:Y84">+T85+T86+T87+T88+T89+T90+T91+T92+T93</f>
        <v>0</v>
      </c>
      <c r="U84" s="93">
        <f t="shared" si="30"/>
        <v>0</v>
      </c>
      <c r="V84" s="93">
        <f t="shared" si="30"/>
        <v>0</v>
      </c>
      <c r="W84" s="93">
        <f t="shared" si="30"/>
        <v>0</v>
      </c>
      <c r="X84" s="93">
        <f t="shared" si="30"/>
        <v>53622247</v>
      </c>
      <c r="Y84" s="93">
        <f t="shared" si="30"/>
        <v>0</v>
      </c>
      <c r="Z84" s="93">
        <f>+Y84/X84*100</f>
        <v>0</v>
      </c>
      <c r="AB84" s="15"/>
      <c r="AC84" s="15"/>
      <c r="AD84" s="15"/>
      <c r="AE84" s="15"/>
      <c r="AF84" s="164"/>
    </row>
    <row r="85" spans="1:32" s="5" customFormat="1" ht="38.25">
      <c r="A85" s="36"/>
      <c r="B85" s="36"/>
      <c r="C85" s="35"/>
      <c r="D85" s="167" t="s">
        <v>211</v>
      </c>
      <c r="E85" s="200"/>
      <c r="F85" s="175" t="s">
        <v>80</v>
      </c>
      <c r="G85" s="178" t="s">
        <v>210</v>
      </c>
      <c r="H85" s="171"/>
      <c r="I85" s="173">
        <v>47</v>
      </c>
      <c r="J85" s="169" t="s">
        <v>211</v>
      </c>
      <c r="K85" s="18"/>
      <c r="L85" s="18" t="s">
        <v>213</v>
      </c>
      <c r="M85" s="21">
        <v>1</v>
      </c>
      <c r="N85" s="21">
        <v>1</v>
      </c>
      <c r="O85" s="21"/>
      <c r="P85" s="94">
        <f>O85/N85*100</f>
        <v>0</v>
      </c>
      <c r="Q85" s="22">
        <v>41275</v>
      </c>
      <c r="R85" s="22">
        <v>41639</v>
      </c>
      <c r="S85" s="27">
        <f>+'[2]PLAN PLURIANUAL 2012-2015'!$AD$69</f>
        <v>0</v>
      </c>
      <c r="T85" s="27"/>
      <c r="U85" s="27"/>
      <c r="V85" s="27"/>
      <c r="W85" s="27"/>
      <c r="X85" s="147">
        <f aca="true" t="shared" si="31" ref="X85:X96">+S85+T85+U85-V85-W85</f>
        <v>0</v>
      </c>
      <c r="Y85" s="25"/>
      <c r="Z85" s="97" t="e">
        <f aca="true" t="shared" si="32" ref="Z85:Z96">+Y85/X85*100</f>
        <v>#DIV/0!</v>
      </c>
      <c r="AB85" s="27"/>
      <c r="AC85" s="27"/>
      <c r="AD85" s="27"/>
      <c r="AE85" s="25"/>
      <c r="AF85" s="164"/>
    </row>
    <row r="86" spans="1:32" s="5" customFormat="1" ht="25.5">
      <c r="A86" s="36"/>
      <c r="B86" s="36"/>
      <c r="C86" s="35"/>
      <c r="D86" s="185"/>
      <c r="E86" s="200"/>
      <c r="F86" s="176"/>
      <c r="G86" s="179"/>
      <c r="H86" s="195"/>
      <c r="I86" s="187"/>
      <c r="J86" s="186"/>
      <c r="K86" s="18"/>
      <c r="L86" s="18" t="s">
        <v>214</v>
      </c>
      <c r="M86" s="21">
        <v>49</v>
      </c>
      <c r="N86" s="21">
        <v>32</v>
      </c>
      <c r="O86" s="21"/>
      <c r="P86" s="94">
        <f aca="true" t="shared" si="33" ref="P86:P93">O86/N86*100</f>
        <v>0</v>
      </c>
      <c r="Q86" s="22">
        <v>41275</v>
      </c>
      <c r="R86" s="22">
        <v>41639</v>
      </c>
      <c r="S86" s="27">
        <f>+'[1]ejeGastos4.rpt'!$C$154+'[1]ejeGastos4.rpt'!$C$155</f>
        <v>53622247</v>
      </c>
      <c r="T86" s="27"/>
      <c r="U86" s="27"/>
      <c r="V86" s="27"/>
      <c r="W86" s="27"/>
      <c r="X86" s="147">
        <f t="shared" si="31"/>
        <v>53622247</v>
      </c>
      <c r="Y86" s="25"/>
      <c r="Z86" s="97">
        <f t="shared" si="32"/>
        <v>0</v>
      </c>
      <c r="AB86" s="27"/>
      <c r="AC86" s="27"/>
      <c r="AD86" s="27"/>
      <c r="AE86" s="25"/>
      <c r="AF86" s="164"/>
    </row>
    <row r="87" spans="1:32" s="5" customFormat="1" ht="25.5">
      <c r="A87" s="36"/>
      <c r="B87" s="36"/>
      <c r="C87" s="35"/>
      <c r="D87" s="185"/>
      <c r="E87" s="200"/>
      <c r="F87" s="176"/>
      <c r="G87" s="179"/>
      <c r="H87" s="195"/>
      <c r="I87" s="187"/>
      <c r="J87" s="186"/>
      <c r="K87" s="18"/>
      <c r="L87" s="18" t="s">
        <v>215</v>
      </c>
      <c r="M87" s="21">
        <v>39</v>
      </c>
      <c r="N87" s="21">
        <v>50</v>
      </c>
      <c r="O87" s="21"/>
      <c r="P87" s="94">
        <f t="shared" si="33"/>
        <v>0</v>
      </c>
      <c r="Q87" s="22">
        <v>41275</v>
      </c>
      <c r="R87" s="22">
        <v>41639</v>
      </c>
      <c r="S87" s="27"/>
      <c r="T87" s="27"/>
      <c r="U87" s="27"/>
      <c r="V87" s="27"/>
      <c r="W87" s="27"/>
      <c r="X87" s="147">
        <f t="shared" si="31"/>
        <v>0</v>
      </c>
      <c r="Y87" s="25"/>
      <c r="Z87" s="97" t="e">
        <f t="shared" si="32"/>
        <v>#DIV/0!</v>
      </c>
      <c r="AB87" s="27"/>
      <c r="AC87" s="27"/>
      <c r="AD87" s="27"/>
      <c r="AE87" s="25"/>
      <c r="AF87" s="164"/>
    </row>
    <row r="88" spans="1:32" s="5" customFormat="1" ht="25.5">
      <c r="A88" s="36"/>
      <c r="B88" s="36"/>
      <c r="C88" s="35"/>
      <c r="D88" s="185"/>
      <c r="E88" s="200"/>
      <c r="F88" s="176"/>
      <c r="G88" s="179"/>
      <c r="H88" s="195"/>
      <c r="I88" s="187"/>
      <c r="J88" s="186"/>
      <c r="K88" s="18"/>
      <c r="L88" s="18" t="s">
        <v>216</v>
      </c>
      <c r="M88" s="21">
        <v>0</v>
      </c>
      <c r="N88" s="21">
        <v>25</v>
      </c>
      <c r="O88" s="21"/>
      <c r="P88" s="94">
        <f t="shared" si="33"/>
        <v>0</v>
      </c>
      <c r="Q88" s="22">
        <v>41275</v>
      </c>
      <c r="R88" s="22">
        <v>41639</v>
      </c>
      <c r="S88" s="27"/>
      <c r="T88" s="27"/>
      <c r="U88" s="27"/>
      <c r="V88" s="27"/>
      <c r="W88" s="27"/>
      <c r="X88" s="147">
        <f t="shared" si="31"/>
        <v>0</v>
      </c>
      <c r="Y88" s="25"/>
      <c r="Z88" s="97" t="e">
        <f t="shared" si="32"/>
        <v>#DIV/0!</v>
      </c>
      <c r="AB88" s="27"/>
      <c r="AC88" s="27"/>
      <c r="AD88" s="27"/>
      <c r="AE88" s="25"/>
      <c r="AF88" s="164"/>
    </row>
    <row r="89" spans="1:32" s="5" customFormat="1" ht="25.5">
      <c r="A89" s="36"/>
      <c r="B89" s="36"/>
      <c r="C89" s="35"/>
      <c r="D89" s="168"/>
      <c r="E89" s="200"/>
      <c r="F89" s="176"/>
      <c r="G89" s="179"/>
      <c r="H89" s="172"/>
      <c r="I89" s="174"/>
      <c r="J89" s="170"/>
      <c r="K89" s="18"/>
      <c r="L89" s="18" t="s">
        <v>217</v>
      </c>
      <c r="M89" s="29">
        <v>0.95</v>
      </c>
      <c r="N89" s="29">
        <v>0.95</v>
      </c>
      <c r="O89" s="21"/>
      <c r="P89" s="94">
        <f t="shared" si="33"/>
        <v>0</v>
      </c>
      <c r="Q89" s="22">
        <v>41275</v>
      </c>
      <c r="R89" s="22">
        <v>41639</v>
      </c>
      <c r="S89" s="27"/>
      <c r="T89" s="27"/>
      <c r="U89" s="27"/>
      <c r="V89" s="27"/>
      <c r="W89" s="27"/>
      <c r="X89" s="147">
        <f t="shared" si="31"/>
        <v>0</v>
      </c>
      <c r="Y89" s="25"/>
      <c r="Z89" s="97" t="e">
        <f t="shared" si="32"/>
        <v>#DIV/0!</v>
      </c>
      <c r="AB89" s="27"/>
      <c r="AC89" s="27"/>
      <c r="AD89" s="27"/>
      <c r="AE89" s="25"/>
      <c r="AF89" s="164"/>
    </row>
    <row r="90" spans="1:32" s="5" customFormat="1" ht="38.25">
      <c r="A90" s="36"/>
      <c r="B90" s="36"/>
      <c r="C90" s="35"/>
      <c r="D90" s="167" t="s">
        <v>212</v>
      </c>
      <c r="E90" s="200"/>
      <c r="F90" s="176"/>
      <c r="G90" s="179"/>
      <c r="H90" s="171"/>
      <c r="I90" s="173">
        <v>48</v>
      </c>
      <c r="J90" s="169" t="s">
        <v>212</v>
      </c>
      <c r="K90" s="18"/>
      <c r="L90" s="18" t="s">
        <v>218</v>
      </c>
      <c r="M90" s="21">
        <v>1</v>
      </c>
      <c r="N90" s="21">
        <v>1</v>
      </c>
      <c r="O90" s="21"/>
      <c r="P90" s="94">
        <f t="shared" si="33"/>
        <v>0</v>
      </c>
      <c r="Q90" s="22">
        <v>41275</v>
      </c>
      <c r="R90" s="22">
        <v>41639</v>
      </c>
      <c r="S90" s="27"/>
      <c r="T90" s="27"/>
      <c r="U90" s="27"/>
      <c r="V90" s="27"/>
      <c r="W90" s="27"/>
      <c r="X90" s="147">
        <f t="shared" si="31"/>
        <v>0</v>
      </c>
      <c r="Y90" s="25"/>
      <c r="Z90" s="97" t="e">
        <f t="shared" si="32"/>
        <v>#DIV/0!</v>
      </c>
      <c r="AB90" s="27"/>
      <c r="AC90" s="27"/>
      <c r="AD90" s="27"/>
      <c r="AE90" s="25"/>
      <c r="AF90" s="164"/>
    </row>
    <row r="91" spans="1:32" s="5" customFormat="1" ht="25.5">
      <c r="A91" s="36"/>
      <c r="B91" s="36"/>
      <c r="C91" s="35"/>
      <c r="D91" s="185"/>
      <c r="E91" s="200"/>
      <c r="F91" s="176"/>
      <c r="G91" s="179"/>
      <c r="H91" s="195"/>
      <c r="I91" s="187"/>
      <c r="J91" s="186"/>
      <c r="K91" s="18"/>
      <c r="L91" s="18" t="s">
        <v>219</v>
      </c>
      <c r="M91" s="21">
        <v>0</v>
      </c>
      <c r="N91" s="21">
        <v>1</v>
      </c>
      <c r="O91" s="21"/>
      <c r="P91" s="94">
        <f t="shared" si="33"/>
        <v>0</v>
      </c>
      <c r="Q91" s="22">
        <v>41275</v>
      </c>
      <c r="R91" s="22">
        <v>41639</v>
      </c>
      <c r="S91" s="27"/>
      <c r="T91" s="27"/>
      <c r="U91" s="27"/>
      <c r="V91" s="27"/>
      <c r="W91" s="27"/>
      <c r="X91" s="147">
        <f t="shared" si="31"/>
        <v>0</v>
      </c>
      <c r="Y91" s="25"/>
      <c r="Z91" s="97" t="e">
        <f t="shared" si="32"/>
        <v>#DIV/0!</v>
      </c>
      <c r="AB91" s="27"/>
      <c r="AC91" s="27"/>
      <c r="AD91" s="27"/>
      <c r="AE91" s="25"/>
      <c r="AF91" s="164"/>
    </row>
    <row r="92" spans="1:32" s="5" customFormat="1" ht="38.25">
      <c r="A92" s="36"/>
      <c r="B92" s="36"/>
      <c r="C92" s="35"/>
      <c r="D92" s="185"/>
      <c r="E92" s="200"/>
      <c r="F92" s="176"/>
      <c r="G92" s="179"/>
      <c r="H92" s="195"/>
      <c r="I92" s="187"/>
      <c r="J92" s="186"/>
      <c r="K92" s="18"/>
      <c r="L92" s="18" t="s">
        <v>220</v>
      </c>
      <c r="M92" s="29">
        <v>0.8</v>
      </c>
      <c r="N92" s="29">
        <v>1</v>
      </c>
      <c r="O92" s="21"/>
      <c r="P92" s="94">
        <f t="shared" si="33"/>
        <v>0</v>
      </c>
      <c r="Q92" s="22">
        <v>41275</v>
      </c>
      <c r="R92" s="22">
        <v>41639</v>
      </c>
      <c r="S92" s="27"/>
      <c r="T92" s="27"/>
      <c r="U92" s="27"/>
      <c r="V92" s="27"/>
      <c r="W92" s="27"/>
      <c r="X92" s="147">
        <f t="shared" si="31"/>
        <v>0</v>
      </c>
      <c r="Y92" s="25"/>
      <c r="Z92" s="97" t="e">
        <f t="shared" si="32"/>
        <v>#DIV/0!</v>
      </c>
      <c r="AB92" s="27"/>
      <c r="AC92" s="27"/>
      <c r="AD92" s="27"/>
      <c r="AE92" s="25"/>
      <c r="AF92" s="164"/>
    </row>
    <row r="93" spans="1:32" s="5" customFormat="1" ht="26.25" thickBot="1">
      <c r="A93" s="36"/>
      <c r="B93" s="36"/>
      <c r="C93" s="35"/>
      <c r="D93" s="168"/>
      <c r="E93" s="200"/>
      <c r="F93" s="176"/>
      <c r="G93" s="179"/>
      <c r="H93" s="172"/>
      <c r="I93" s="174"/>
      <c r="J93" s="170"/>
      <c r="K93" s="18"/>
      <c r="L93" s="18" t="s">
        <v>221</v>
      </c>
      <c r="M93" s="21">
        <v>3</v>
      </c>
      <c r="N93" s="21">
        <v>4</v>
      </c>
      <c r="O93" s="21"/>
      <c r="P93" s="94">
        <f t="shared" si="33"/>
        <v>0</v>
      </c>
      <c r="Q93" s="22">
        <v>41275</v>
      </c>
      <c r="R93" s="22">
        <v>41639</v>
      </c>
      <c r="S93" s="27"/>
      <c r="T93" s="27"/>
      <c r="U93" s="27"/>
      <c r="V93" s="27"/>
      <c r="W93" s="27"/>
      <c r="X93" s="147">
        <f t="shared" si="31"/>
        <v>0</v>
      </c>
      <c r="Y93" s="25"/>
      <c r="Z93" s="97" t="e">
        <f t="shared" si="32"/>
        <v>#DIV/0!</v>
      </c>
      <c r="AB93" s="27"/>
      <c r="AC93" s="27"/>
      <c r="AD93" s="27"/>
      <c r="AE93" s="25"/>
      <c r="AF93" s="165"/>
    </row>
    <row r="94" spans="1:32" s="5" customFormat="1" ht="26.25" thickBot="1">
      <c r="A94" s="36"/>
      <c r="B94" s="36"/>
      <c r="C94" s="10">
        <v>2232</v>
      </c>
      <c r="D94" s="126" t="s">
        <v>222</v>
      </c>
      <c r="E94" s="200"/>
      <c r="F94" s="134"/>
      <c r="G94" s="48"/>
      <c r="H94" s="48"/>
      <c r="I94" s="13"/>
      <c r="J94" s="11"/>
      <c r="K94" s="11"/>
      <c r="L94" s="11"/>
      <c r="M94" s="13"/>
      <c r="N94" s="13"/>
      <c r="O94" s="13"/>
      <c r="P94" s="14"/>
      <c r="Q94" s="13"/>
      <c r="R94" s="13"/>
      <c r="S94" s="93">
        <f>+S95+S96</f>
        <v>7668196</v>
      </c>
      <c r="T94" s="93">
        <f aca="true" t="shared" si="34" ref="T94:Y94">+T95+T96</f>
        <v>0</v>
      </c>
      <c r="U94" s="93">
        <f t="shared" si="34"/>
        <v>0</v>
      </c>
      <c r="V94" s="93">
        <f t="shared" si="34"/>
        <v>0</v>
      </c>
      <c r="W94" s="93">
        <f t="shared" si="34"/>
        <v>0</v>
      </c>
      <c r="X94" s="93">
        <f t="shared" si="34"/>
        <v>7668196</v>
      </c>
      <c r="Y94" s="93">
        <f t="shared" si="34"/>
        <v>0</v>
      </c>
      <c r="Z94" s="93">
        <f>+Y94/X94*100</f>
        <v>0</v>
      </c>
      <c r="AA94" s="26" t="s">
        <v>0</v>
      </c>
      <c r="AB94" s="15"/>
      <c r="AC94" s="15"/>
      <c r="AD94" s="15"/>
      <c r="AE94" s="15"/>
      <c r="AF94" s="17"/>
    </row>
    <row r="95" spans="1:32" s="5" customFormat="1" ht="26.25" thickBot="1">
      <c r="A95" s="36"/>
      <c r="B95" s="36"/>
      <c r="C95" s="35"/>
      <c r="D95" s="127" t="s">
        <v>203</v>
      </c>
      <c r="E95" s="200"/>
      <c r="F95" s="175"/>
      <c r="G95" s="171"/>
      <c r="H95" s="19"/>
      <c r="I95" s="34">
        <v>49</v>
      </c>
      <c r="J95" s="18" t="s">
        <v>486</v>
      </c>
      <c r="K95" s="18"/>
      <c r="L95" s="18" t="s">
        <v>205</v>
      </c>
      <c r="M95" s="21">
        <v>0</v>
      </c>
      <c r="N95" s="21">
        <v>1</v>
      </c>
      <c r="O95" s="21"/>
      <c r="P95" s="94">
        <f>O95/N95*100</f>
        <v>0</v>
      </c>
      <c r="Q95" s="22">
        <v>41275</v>
      </c>
      <c r="R95" s="22">
        <v>41639</v>
      </c>
      <c r="S95" s="27">
        <v>7668196</v>
      </c>
      <c r="T95" s="27"/>
      <c r="U95" s="27"/>
      <c r="V95" s="27"/>
      <c r="W95" s="27"/>
      <c r="X95" s="147">
        <f t="shared" si="31"/>
        <v>7668196</v>
      </c>
      <c r="Y95" s="25"/>
      <c r="Z95" s="97">
        <f t="shared" si="32"/>
        <v>0</v>
      </c>
      <c r="AA95" s="26"/>
      <c r="AB95" s="27"/>
      <c r="AC95" s="27"/>
      <c r="AD95" s="27"/>
      <c r="AE95" s="25"/>
      <c r="AF95" s="163" t="s">
        <v>490</v>
      </c>
    </row>
    <row r="96" spans="1:32" s="5" customFormat="1" ht="51.75" thickBot="1">
      <c r="A96" s="36"/>
      <c r="B96" s="36"/>
      <c r="C96" s="35"/>
      <c r="D96" s="127" t="s">
        <v>204</v>
      </c>
      <c r="E96" s="200"/>
      <c r="F96" s="177"/>
      <c r="G96" s="172"/>
      <c r="H96" s="19"/>
      <c r="I96" s="34">
        <v>50</v>
      </c>
      <c r="J96" s="18" t="s">
        <v>487</v>
      </c>
      <c r="K96" s="18"/>
      <c r="L96" s="18" t="s">
        <v>206</v>
      </c>
      <c r="M96" s="21">
        <v>1</v>
      </c>
      <c r="N96" s="21">
        <v>1</v>
      </c>
      <c r="O96" s="21"/>
      <c r="P96" s="94">
        <f>O96/N96*100</f>
        <v>0</v>
      </c>
      <c r="Q96" s="22">
        <v>41275</v>
      </c>
      <c r="R96" s="22">
        <v>41639</v>
      </c>
      <c r="S96" s="27"/>
      <c r="T96" s="27"/>
      <c r="U96" s="27"/>
      <c r="V96" s="27"/>
      <c r="W96" s="27"/>
      <c r="X96" s="147">
        <f t="shared" si="31"/>
        <v>0</v>
      </c>
      <c r="Y96" s="25"/>
      <c r="Z96" s="97" t="e">
        <f t="shared" si="32"/>
        <v>#DIV/0!</v>
      </c>
      <c r="AA96" s="26"/>
      <c r="AB96" s="27"/>
      <c r="AC96" s="27"/>
      <c r="AD96" s="27"/>
      <c r="AE96" s="25"/>
      <c r="AF96" s="165"/>
    </row>
    <row r="97" spans="1:32" s="5" customFormat="1" ht="20.25" customHeight="1" thickBot="1">
      <c r="A97" s="36"/>
      <c r="B97" s="36"/>
      <c r="C97" s="10">
        <v>2241</v>
      </c>
      <c r="D97" s="126" t="s">
        <v>223</v>
      </c>
      <c r="E97" s="200"/>
      <c r="F97" s="128"/>
      <c r="G97" s="28"/>
      <c r="H97" s="28"/>
      <c r="I97" s="13"/>
      <c r="J97" s="11"/>
      <c r="K97" s="11"/>
      <c r="L97" s="11"/>
      <c r="M97" s="13"/>
      <c r="N97" s="13"/>
      <c r="O97" s="13"/>
      <c r="P97" s="14"/>
      <c r="Q97" s="13"/>
      <c r="R97" s="13"/>
      <c r="S97" s="93">
        <f>+S98</f>
        <v>0</v>
      </c>
      <c r="T97" s="93">
        <f aca="true" t="shared" si="35" ref="T97:Y97">+T98</f>
        <v>0</v>
      </c>
      <c r="U97" s="93">
        <f t="shared" si="35"/>
        <v>0</v>
      </c>
      <c r="V97" s="93">
        <f t="shared" si="35"/>
        <v>0</v>
      </c>
      <c r="W97" s="93">
        <f t="shared" si="35"/>
        <v>0</v>
      </c>
      <c r="X97" s="93">
        <f t="shared" si="35"/>
        <v>0</v>
      </c>
      <c r="Y97" s="93">
        <f t="shared" si="35"/>
        <v>0</v>
      </c>
      <c r="Z97" s="93" t="e">
        <f>+Y97/X97*100</f>
        <v>#DIV/0!</v>
      </c>
      <c r="AA97" s="26" t="s">
        <v>0</v>
      </c>
      <c r="AB97" s="15"/>
      <c r="AC97" s="15"/>
      <c r="AD97" s="15"/>
      <c r="AE97" s="15"/>
      <c r="AF97" s="31"/>
    </row>
    <row r="98" spans="1:32" s="5" customFormat="1" ht="102.75" thickBot="1">
      <c r="A98" s="36"/>
      <c r="B98" s="36"/>
      <c r="C98" s="37"/>
      <c r="D98" s="127" t="s">
        <v>224</v>
      </c>
      <c r="E98" s="201"/>
      <c r="F98" s="133" t="s">
        <v>95</v>
      </c>
      <c r="G98" s="123" t="s">
        <v>226</v>
      </c>
      <c r="H98" s="19"/>
      <c r="I98" s="34">
        <v>51</v>
      </c>
      <c r="J98" s="18" t="s">
        <v>224</v>
      </c>
      <c r="K98" s="18"/>
      <c r="L98" s="18" t="s">
        <v>225</v>
      </c>
      <c r="M98" s="21">
        <v>0</v>
      </c>
      <c r="N98" s="21">
        <v>0</v>
      </c>
      <c r="O98" s="21"/>
      <c r="P98" s="94" t="e">
        <f>O98/N98*100</f>
        <v>#DIV/0!</v>
      </c>
      <c r="Q98" s="22">
        <v>41275</v>
      </c>
      <c r="R98" s="22">
        <v>41639</v>
      </c>
      <c r="S98" s="27"/>
      <c r="T98" s="27"/>
      <c r="U98" s="27"/>
      <c r="V98" s="27"/>
      <c r="W98" s="27"/>
      <c r="X98" s="147">
        <f>+S98+T98+U98-V98-W98</f>
        <v>0</v>
      </c>
      <c r="Y98" s="25"/>
      <c r="Z98" s="97" t="e">
        <f>+Y98/X98*100</f>
        <v>#DIV/0!</v>
      </c>
      <c r="AA98" s="26" t="s">
        <v>0</v>
      </c>
      <c r="AB98" s="27"/>
      <c r="AC98" s="27"/>
      <c r="AD98" s="27"/>
      <c r="AE98" s="25"/>
      <c r="AF98" s="163" t="s">
        <v>492</v>
      </c>
    </row>
    <row r="99" spans="1:32" s="5" customFormat="1" ht="19.5" customHeight="1" thickBot="1">
      <c r="A99" s="36"/>
      <c r="B99" s="36"/>
      <c r="C99" s="10">
        <v>2311</v>
      </c>
      <c r="D99" s="126" t="s">
        <v>227</v>
      </c>
      <c r="E99" s="196" t="s">
        <v>469</v>
      </c>
      <c r="F99" s="128"/>
      <c r="G99" s="28"/>
      <c r="H99" s="28"/>
      <c r="I99" s="13"/>
      <c r="J99" s="11"/>
      <c r="K99" s="11"/>
      <c r="L99" s="11"/>
      <c r="M99" s="13"/>
      <c r="N99" s="13"/>
      <c r="O99" s="13"/>
      <c r="P99" s="14"/>
      <c r="Q99" s="13"/>
      <c r="R99" s="13"/>
      <c r="S99" s="93">
        <f>+S100+S101+S102</f>
        <v>5500000</v>
      </c>
      <c r="T99" s="93">
        <f aca="true" t="shared" si="36" ref="T99:Y99">+T100+T101+T102</f>
        <v>0</v>
      </c>
      <c r="U99" s="93">
        <f t="shared" si="36"/>
        <v>0</v>
      </c>
      <c r="V99" s="93">
        <f t="shared" si="36"/>
        <v>0</v>
      </c>
      <c r="W99" s="93">
        <f t="shared" si="36"/>
        <v>0</v>
      </c>
      <c r="X99" s="93">
        <f t="shared" si="36"/>
        <v>5500000</v>
      </c>
      <c r="Y99" s="93">
        <f t="shared" si="36"/>
        <v>0</v>
      </c>
      <c r="Z99" s="93">
        <f>+Y99/X99*100</f>
        <v>0</v>
      </c>
      <c r="AA99" s="26"/>
      <c r="AB99" s="15"/>
      <c r="AC99" s="15"/>
      <c r="AD99" s="15"/>
      <c r="AE99" s="15"/>
      <c r="AF99" s="164"/>
    </row>
    <row r="100" spans="1:32" s="5" customFormat="1" ht="26.25" thickBot="1">
      <c r="A100" s="36"/>
      <c r="B100" s="36"/>
      <c r="C100" s="37"/>
      <c r="D100" s="127" t="s">
        <v>228</v>
      </c>
      <c r="E100" s="197"/>
      <c r="F100" s="175" t="s">
        <v>68</v>
      </c>
      <c r="G100" s="178" t="s">
        <v>235</v>
      </c>
      <c r="H100" s="19"/>
      <c r="I100" s="34">
        <v>52</v>
      </c>
      <c r="J100" s="18" t="s">
        <v>231</v>
      </c>
      <c r="K100" s="18"/>
      <c r="L100" s="18" t="s">
        <v>232</v>
      </c>
      <c r="M100" s="21">
        <v>32</v>
      </c>
      <c r="N100" s="21">
        <v>17</v>
      </c>
      <c r="O100" s="21"/>
      <c r="P100" s="94">
        <f>O100/N100*100</f>
        <v>0</v>
      </c>
      <c r="Q100" s="22">
        <v>41275</v>
      </c>
      <c r="R100" s="22">
        <v>41639</v>
      </c>
      <c r="S100" s="27">
        <f>+'[1]ejeGastos4.rpt'!$C$189</f>
        <v>5500000</v>
      </c>
      <c r="T100" s="27"/>
      <c r="U100" s="27"/>
      <c r="V100" s="27"/>
      <c r="W100" s="27"/>
      <c r="X100" s="147">
        <f aca="true" t="shared" si="37" ref="X100:X115">+S100+T100+U100-V100-W100</f>
        <v>5500000</v>
      </c>
      <c r="Y100" s="25"/>
      <c r="Z100" s="97">
        <f aca="true" t="shared" si="38" ref="Z100:Z115">+Y100/X100*100</f>
        <v>0</v>
      </c>
      <c r="AA100" s="26"/>
      <c r="AB100" s="27"/>
      <c r="AC100" s="27"/>
      <c r="AD100" s="27"/>
      <c r="AE100" s="25"/>
      <c r="AF100" s="164"/>
    </row>
    <row r="101" spans="1:32" s="5" customFormat="1" ht="39" thickBot="1">
      <c r="A101" s="36"/>
      <c r="B101" s="36"/>
      <c r="C101" s="37"/>
      <c r="D101" s="127" t="s">
        <v>229</v>
      </c>
      <c r="E101" s="197"/>
      <c r="F101" s="176"/>
      <c r="G101" s="179"/>
      <c r="H101" s="19"/>
      <c r="I101" s="34">
        <v>53</v>
      </c>
      <c r="J101" s="18" t="s">
        <v>229</v>
      </c>
      <c r="K101" s="18"/>
      <c r="L101" s="18" t="s">
        <v>233</v>
      </c>
      <c r="M101" s="21">
        <v>0</v>
      </c>
      <c r="N101" s="21">
        <v>0</v>
      </c>
      <c r="O101" s="21"/>
      <c r="P101" s="94" t="e">
        <f>O101/N101*100</f>
        <v>#DIV/0!</v>
      </c>
      <c r="Q101" s="22">
        <v>41275</v>
      </c>
      <c r="R101" s="22">
        <v>41639</v>
      </c>
      <c r="S101" s="27"/>
      <c r="T101" s="27"/>
      <c r="U101" s="27"/>
      <c r="V101" s="27"/>
      <c r="W101" s="27"/>
      <c r="X101" s="147">
        <f t="shared" si="37"/>
        <v>0</v>
      </c>
      <c r="Y101" s="25"/>
      <c r="Z101" s="97" t="e">
        <f t="shared" si="38"/>
        <v>#DIV/0!</v>
      </c>
      <c r="AA101" s="26"/>
      <c r="AB101" s="27"/>
      <c r="AC101" s="27"/>
      <c r="AD101" s="27"/>
      <c r="AE101" s="25"/>
      <c r="AF101" s="164"/>
    </row>
    <row r="102" spans="1:32" s="5" customFormat="1" ht="26.25" thickBot="1">
      <c r="A102" s="36"/>
      <c r="B102" s="36"/>
      <c r="C102" s="37"/>
      <c r="D102" s="127" t="s">
        <v>230</v>
      </c>
      <c r="E102" s="197"/>
      <c r="F102" s="177"/>
      <c r="G102" s="180"/>
      <c r="H102" s="19"/>
      <c r="I102" s="34">
        <v>54</v>
      </c>
      <c r="J102" s="18" t="s">
        <v>230</v>
      </c>
      <c r="K102" s="18"/>
      <c r="L102" s="18" t="s">
        <v>234</v>
      </c>
      <c r="M102" s="21">
        <v>0</v>
      </c>
      <c r="N102" s="21">
        <v>0</v>
      </c>
      <c r="O102" s="21"/>
      <c r="P102" s="94" t="e">
        <f>O102/N102*100</f>
        <v>#DIV/0!</v>
      </c>
      <c r="Q102" s="22">
        <v>41275</v>
      </c>
      <c r="R102" s="22">
        <v>41639</v>
      </c>
      <c r="S102" s="27"/>
      <c r="T102" s="27"/>
      <c r="U102" s="27"/>
      <c r="V102" s="27"/>
      <c r="W102" s="27"/>
      <c r="X102" s="147">
        <f t="shared" si="37"/>
        <v>0</v>
      </c>
      <c r="Y102" s="25"/>
      <c r="Z102" s="97" t="e">
        <f t="shared" si="38"/>
        <v>#DIV/0!</v>
      </c>
      <c r="AA102" s="26"/>
      <c r="AB102" s="27"/>
      <c r="AC102" s="27"/>
      <c r="AD102" s="27"/>
      <c r="AE102" s="25"/>
      <c r="AF102" s="164"/>
    </row>
    <row r="103" spans="1:32" s="5" customFormat="1" ht="18.75" customHeight="1" thickBot="1">
      <c r="A103" s="36"/>
      <c r="B103" s="36"/>
      <c r="C103" s="10">
        <v>2321</v>
      </c>
      <c r="D103" s="126" t="s">
        <v>236</v>
      </c>
      <c r="E103" s="197"/>
      <c r="F103" s="128"/>
      <c r="G103" s="28"/>
      <c r="H103" s="28"/>
      <c r="I103" s="13"/>
      <c r="J103" s="11"/>
      <c r="K103" s="11"/>
      <c r="L103" s="11"/>
      <c r="M103" s="13"/>
      <c r="N103" s="13"/>
      <c r="O103" s="13"/>
      <c r="P103" s="14"/>
      <c r="Q103" s="13"/>
      <c r="R103" s="13"/>
      <c r="S103" s="93">
        <f>+S104+S105+S106+S107</f>
        <v>39131184</v>
      </c>
      <c r="T103" s="93">
        <f aca="true" t="shared" si="39" ref="T103:Y103">+T104+T105+T106+T107</f>
        <v>0</v>
      </c>
      <c r="U103" s="93">
        <f t="shared" si="39"/>
        <v>0</v>
      </c>
      <c r="V103" s="93">
        <f t="shared" si="39"/>
        <v>0</v>
      </c>
      <c r="W103" s="93">
        <f t="shared" si="39"/>
        <v>0</v>
      </c>
      <c r="X103" s="93">
        <f t="shared" si="39"/>
        <v>39131184</v>
      </c>
      <c r="Y103" s="93">
        <f t="shared" si="39"/>
        <v>0</v>
      </c>
      <c r="Z103" s="93">
        <f>+Y103/X103*100</f>
        <v>0</v>
      </c>
      <c r="AA103" s="26"/>
      <c r="AB103" s="15"/>
      <c r="AC103" s="15"/>
      <c r="AD103" s="15"/>
      <c r="AE103" s="15"/>
      <c r="AF103" s="164"/>
    </row>
    <row r="104" spans="1:32" s="5" customFormat="1" ht="26.25" thickBot="1">
      <c r="A104" s="36"/>
      <c r="B104" s="36"/>
      <c r="C104" s="37"/>
      <c r="D104" s="127" t="s">
        <v>237</v>
      </c>
      <c r="E104" s="197"/>
      <c r="F104" s="175" t="s">
        <v>69</v>
      </c>
      <c r="G104" s="178" t="s">
        <v>242</v>
      </c>
      <c r="H104" s="19"/>
      <c r="I104" s="34">
        <v>55</v>
      </c>
      <c r="J104" s="18" t="s">
        <v>237</v>
      </c>
      <c r="K104" s="18"/>
      <c r="L104" s="18" t="s">
        <v>243</v>
      </c>
      <c r="M104" s="21">
        <v>0</v>
      </c>
      <c r="N104" s="21">
        <v>0</v>
      </c>
      <c r="O104" s="21"/>
      <c r="P104" s="94" t="e">
        <f>O104/N104*100</f>
        <v>#DIV/0!</v>
      </c>
      <c r="Q104" s="22">
        <v>41275</v>
      </c>
      <c r="R104" s="22">
        <v>41639</v>
      </c>
      <c r="S104" s="27">
        <f>+'[2]PLAN PLURIANUAL 2012-2015'!$AD$74</f>
        <v>0</v>
      </c>
      <c r="T104" s="27"/>
      <c r="U104" s="27"/>
      <c r="V104" s="27"/>
      <c r="W104" s="27"/>
      <c r="X104" s="147">
        <f t="shared" si="37"/>
        <v>0</v>
      </c>
      <c r="Y104" s="25"/>
      <c r="Z104" s="97" t="e">
        <f t="shared" si="38"/>
        <v>#DIV/0!</v>
      </c>
      <c r="AA104" s="26"/>
      <c r="AB104" s="27"/>
      <c r="AC104" s="27"/>
      <c r="AD104" s="27"/>
      <c r="AE104" s="25"/>
      <c r="AF104" s="164"/>
    </row>
    <row r="105" spans="1:32" s="5" customFormat="1" ht="51.75" thickBot="1">
      <c r="A105" s="36"/>
      <c r="B105" s="36"/>
      <c r="C105" s="37"/>
      <c r="D105" s="127" t="s">
        <v>241</v>
      </c>
      <c r="E105" s="197"/>
      <c r="F105" s="176"/>
      <c r="G105" s="179"/>
      <c r="H105" s="19"/>
      <c r="I105" s="34">
        <v>56</v>
      </c>
      <c r="J105" s="18" t="s">
        <v>238</v>
      </c>
      <c r="K105" s="18"/>
      <c r="L105" s="18" t="s">
        <v>244</v>
      </c>
      <c r="M105" s="21">
        <v>3</v>
      </c>
      <c r="N105" s="21">
        <v>0</v>
      </c>
      <c r="O105" s="21"/>
      <c r="P105" s="94" t="e">
        <f>O105/N105*100</f>
        <v>#DIV/0!</v>
      </c>
      <c r="Q105" s="22">
        <v>41275</v>
      </c>
      <c r="R105" s="22">
        <v>41639</v>
      </c>
      <c r="S105" s="27"/>
      <c r="T105" s="27"/>
      <c r="U105" s="27"/>
      <c r="V105" s="27"/>
      <c r="W105" s="27"/>
      <c r="X105" s="147">
        <f t="shared" si="37"/>
        <v>0</v>
      </c>
      <c r="Y105" s="25"/>
      <c r="Z105" s="97" t="e">
        <f t="shared" si="38"/>
        <v>#DIV/0!</v>
      </c>
      <c r="AA105" s="26"/>
      <c r="AB105" s="27"/>
      <c r="AC105" s="27"/>
      <c r="AD105" s="27"/>
      <c r="AE105" s="25"/>
      <c r="AF105" s="164"/>
    </row>
    <row r="106" spans="1:32" s="5" customFormat="1" ht="26.25" thickBot="1">
      <c r="A106" s="36"/>
      <c r="B106" s="36"/>
      <c r="C106" s="37"/>
      <c r="D106" s="127" t="s">
        <v>239</v>
      </c>
      <c r="E106" s="197"/>
      <c r="F106" s="176"/>
      <c r="G106" s="179"/>
      <c r="H106" s="19"/>
      <c r="I106" s="34">
        <v>57</v>
      </c>
      <c r="J106" s="18" t="s">
        <v>239</v>
      </c>
      <c r="K106" s="18"/>
      <c r="L106" s="18" t="s">
        <v>245</v>
      </c>
      <c r="M106" s="21">
        <v>4</v>
      </c>
      <c r="N106" s="21">
        <v>0</v>
      </c>
      <c r="O106" s="21"/>
      <c r="P106" s="94" t="e">
        <f>O106/N106*100</f>
        <v>#DIV/0!</v>
      </c>
      <c r="Q106" s="22">
        <v>41275</v>
      </c>
      <c r="R106" s="22">
        <v>41639</v>
      </c>
      <c r="S106" s="27"/>
      <c r="T106" s="27"/>
      <c r="U106" s="27"/>
      <c r="V106" s="27"/>
      <c r="W106" s="27"/>
      <c r="X106" s="147">
        <f t="shared" si="37"/>
        <v>0</v>
      </c>
      <c r="Y106" s="25"/>
      <c r="Z106" s="97" t="e">
        <f t="shared" si="38"/>
        <v>#DIV/0!</v>
      </c>
      <c r="AA106" s="26"/>
      <c r="AB106" s="27"/>
      <c r="AC106" s="27"/>
      <c r="AD106" s="27"/>
      <c r="AE106" s="25"/>
      <c r="AF106" s="164"/>
    </row>
    <row r="107" spans="1:32" s="5" customFormat="1" ht="39" thickBot="1">
      <c r="A107" s="36"/>
      <c r="B107" s="36"/>
      <c r="C107" s="37"/>
      <c r="D107" s="127" t="s">
        <v>240</v>
      </c>
      <c r="E107" s="198"/>
      <c r="F107" s="177"/>
      <c r="G107" s="180"/>
      <c r="H107" s="19"/>
      <c r="I107" s="34">
        <v>58</v>
      </c>
      <c r="J107" s="18" t="s">
        <v>240</v>
      </c>
      <c r="K107" s="18"/>
      <c r="L107" s="18" t="s">
        <v>246</v>
      </c>
      <c r="M107" s="21">
        <v>0</v>
      </c>
      <c r="N107" s="21">
        <v>20</v>
      </c>
      <c r="O107" s="21"/>
      <c r="P107" s="94">
        <f>O107/N107*100</f>
        <v>0</v>
      </c>
      <c r="Q107" s="22">
        <v>41275</v>
      </c>
      <c r="R107" s="22">
        <v>41639</v>
      </c>
      <c r="S107" s="27">
        <f>+'[1]ejeGastos4.rpt'!$C$185+'[1]ejeGastos4.rpt'!$C$186</f>
        <v>39131184</v>
      </c>
      <c r="T107" s="27"/>
      <c r="U107" s="27"/>
      <c r="V107" s="27"/>
      <c r="W107" s="27"/>
      <c r="X107" s="147">
        <f t="shared" si="37"/>
        <v>39131184</v>
      </c>
      <c r="Y107" s="25"/>
      <c r="Z107" s="97">
        <f t="shared" si="38"/>
        <v>0</v>
      </c>
      <c r="AA107" s="26"/>
      <c r="AB107" s="27"/>
      <c r="AC107" s="27"/>
      <c r="AD107" s="27"/>
      <c r="AE107" s="25"/>
      <c r="AF107" s="165"/>
    </row>
    <row r="108" spans="1:32" s="5" customFormat="1" ht="25.5" customHeight="1" thickBot="1">
      <c r="A108" s="36"/>
      <c r="B108" s="36"/>
      <c r="C108" s="10">
        <v>2411</v>
      </c>
      <c r="D108" s="126" t="s">
        <v>247</v>
      </c>
      <c r="E108" s="199" t="s">
        <v>470</v>
      </c>
      <c r="F108" s="128"/>
      <c r="G108" s="28"/>
      <c r="H108" s="28"/>
      <c r="I108" s="13"/>
      <c r="J108" s="11"/>
      <c r="K108" s="11"/>
      <c r="L108" s="11"/>
      <c r="M108" s="13"/>
      <c r="N108" s="13"/>
      <c r="O108" s="13"/>
      <c r="P108" s="14"/>
      <c r="Q108" s="13"/>
      <c r="R108" s="13"/>
      <c r="S108" s="93">
        <f>+S109+S110+S111+S112+S113+S114+S115</f>
        <v>58359576</v>
      </c>
      <c r="T108" s="93">
        <f aca="true" t="shared" si="40" ref="T108:Y108">+T109+T110+T111+T112+T113+T114+T115</f>
        <v>0</v>
      </c>
      <c r="U108" s="93">
        <f t="shared" si="40"/>
        <v>0</v>
      </c>
      <c r="V108" s="93">
        <f t="shared" si="40"/>
        <v>0</v>
      </c>
      <c r="W108" s="93">
        <f t="shared" si="40"/>
        <v>0</v>
      </c>
      <c r="X108" s="93">
        <f t="shared" si="40"/>
        <v>58359576</v>
      </c>
      <c r="Y108" s="93">
        <f t="shared" si="40"/>
        <v>0</v>
      </c>
      <c r="Z108" s="93">
        <f>+Y108/X108*100</f>
        <v>0</v>
      </c>
      <c r="AA108" s="26"/>
      <c r="AB108" s="15"/>
      <c r="AC108" s="15"/>
      <c r="AD108" s="15"/>
      <c r="AE108" s="15"/>
      <c r="AF108" s="31"/>
    </row>
    <row r="109" spans="1:32" s="5" customFormat="1" ht="39" thickBot="1">
      <c r="A109" s="36"/>
      <c r="B109" s="36"/>
      <c r="C109" s="37"/>
      <c r="D109" s="127" t="s">
        <v>256</v>
      </c>
      <c r="E109" s="200"/>
      <c r="F109" s="175" t="s">
        <v>68</v>
      </c>
      <c r="G109" s="178" t="s">
        <v>248</v>
      </c>
      <c r="H109" s="19"/>
      <c r="I109" s="34">
        <v>59</v>
      </c>
      <c r="J109" s="18" t="s">
        <v>249</v>
      </c>
      <c r="K109" s="18"/>
      <c r="L109" s="18" t="s">
        <v>260</v>
      </c>
      <c r="M109" s="21">
        <v>16</v>
      </c>
      <c r="N109" s="21">
        <v>20</v>
      </c>
      <c r="O109" s="21"/>
      <c r="P109" s="94">
        <f>O109/N109*100</f>
        <v>0</v>
      </c>
      <c r="Q109" s="22">
        <v>41275</v>
      </c>
      <c r="R109" s="22">
        <v>41639</v>
      </c>
      <c r="S109" s="27">
        <f>+'[1]ejeGastos4.rpt'!$C$173</f>
        <v>2492000</v>
      </c>
      <c r="T109" s="27"/>
      <c r="U109" s="27"/>
      <c r="V109" s="27"/>
      <c r="W109" s="27"/>
      <c r="X109" s="147">
        <f t="shared" si="37"/>
        <v>2492000</v>
      </c>
      <c r="Y109" s="25"/>
      <c r="Z109" s="97">
        <f t="shared" si="38"/>
        <v>0</v>
      </c>
      <c r="AA109" s="26"/>
      <c r="AB109" s="27"/>
      <c r="AC109" s="27"/>
      <c r="AD109" s="27"/>
      <c r="AE109" s="25"/>
      <c r="AF109" s="163" t="s">
        <v>490</v>
      </c>
    </row>
    <row r="110" spans="1:32" s="5" customFormat="1" ht="26.25" thickBot="1">
      <c r="A110" s="36"/>
      <c r="B110" s="36"/>
      <c r="C110" s="37"/>
      <c r="D110" s="127" t="s">
        <v>250</v>
      </c>
      <c r="E110" s="200"/>
      <c r="F110" s="176"/>
      <c r="G110" s="179"/>
      <c r="H110" s="19"/>
      <c r="I110" s="34">
        <v>60</v>
      </c>
      <c r="J110" s="18" t="s">
        <v>250</v>
      </c>
      <c r="K110" s="18"/>
      <c r="L110" s="18" t="s">
        <v>261</v>
      </c>
      <c r="M110" s="21">
        <v>12</v>
      </c>
      <c r="N110" s="21">
        <v>16</v>
      </c>
      <c r="O110" s="21"/>
      <c r="P110" s="94">
        <f aca="true" t="shared" si="41" ref="P110:P115">O110/N110*100</f>
        <v>0</v>
      </c>
      <c r="Q110" s="22">
        <v>41275</v>
      </c>
      <c r="R110" s="22">
        <v>41639</v>
      </c>
      <c r="S110" s="27">
        <f>+'[1]ejeGastos4.rpt'!$C$174+'[1]ejeGastos4.rpt'!$C$175</f>
        <v>26055340</v>
      </c>
      <c r="T110" s="27"/>
      <c r="U110" s="27"/>
      <c r="V110" s="27"/>
      <c r="W110" s="27"/>
      <c r="X110" s="147">
        <f t="shared" si="37"/>
        <v>26055340</v>
      </c>
      <c r="Y110" s="25"/>
      <c r="Z110" s="97">
        <f t="shared" si="38"/>
        <v>0</v>
      </c>
      <c r="AA110" s="26"/>
      <c r="AB110" s="27"/>
      <c r="AC110" s="27"/>
      <c r="AD110" s="27"/>
      <c r="AE110" s="25"/>
      <c r="AF110" s="164"/>
    </row>
    <row r="111" spans="1:32" s="5" customFormat="1" ht="51.75" thickBot="1">
      <c r="A111" s="36"/>
      <c r="B111" s="36"/>
      <c r="C111" s="37"/>
      <c r="D111" s="127" t="s">
        <v>257</v>
      </c>
      <c r="E111" s="200"/>
      <c r="F111" s="176"/>
      <c r="G111" s="179"/>
      <c r="H111" s="19"/>
      <c r="I111" s="34">
        <v>61</v>
      </c>
      <c r="J111" s="18" t="s">
        <v>251</v>
      </c>
      <c r="K111" s="18"/>
      <c r="L111" s="18" t="s">
        <v>262</v>
      </c>
      <c r="M111" s="21">
        <v>40</v>
      </c>
      <c r="N111" s="21">
        <v>35</v>
      </c>
      <c r="O111" s="21"/>
      <c r="P111" s="94">
        <f t="shared" si="41"/>
        <v>0</v>
      </c>
      <c r="Q111" s="22">
        <v>41275</v>
      </c>
      <c r="R111" s="22">
        <v>41639</v>
      </c>
      <c r="S111" s="27">
        <f>+'[1]ejeGastos4.rpt'!$C$176</f>
        <v>1000000</v>
      </c>
      <c r="T111" s="27"/>
      <c r="U111" s="27"/>
      <c r="V111" s="27"/>
      <c r="W111" s="27"/>
      <c r="X111" s="147">
        <f t="shared" si="37"/>
        <v>1000000</v>
      </c>
      <c r="Y111" s="25"/>
      <c r="Z111" s="97">
        <f t="shared" si="38"/>
        <v>0</v>
      </c>
      <c r="AA111" s="26"/>
      <c r="AB111" s="27"/>
      <c r="AC111" s="27"/>
      <c r="AD111" s="27"/>
      <c r="AE111" s="25"/>
      <c r="AF111" s="164"/>
    </row>
    <row r="112" spans="1:32" s="5" customFormat="1" ht="39" thickBot="1">
      <c r="A112" s="36"/>
      <c r="B112" s="36"/>
      <c r="C112" s="37"/>
      <c r="D112" s="127" t="s">
        <v>258</v>
      </c>
      <c r="E112" s="200"/>
      <c r="F112" s="176"/>
      <c r="G112" s="179"/>
      <c r="H112" s="19"/>
      <c r="I112" s="34">
        <v>62</v>
      </c>
      <c r="J112" s="18" t="s">
        <v>252</v>
      </c>
      <c r="K112" s="18"/>
      <c r="L112" s="18" t="s">
        <v>263</v>
      </c>
      <c r="M112" s="21">
        <v>12</v>
      </c>
      <c r="N112" s="21">
        <v>4</v>
      </c>
      <c r="O112" s="21"/>
      <c r="P112" s="94">
        <f t="shared" si="41"/>
        <v>0</v>
      </c>
      <c r="Q112" s="22">
        <v>41275</v>
      </c>
      <c r="R112" s="22">
        <v>41639</v>
      </c>
      <c r="S112" s="27">
        <f>+'[1]ejeGastos4.rpt'!$C$177</f>
        <v>1000000</v>
      </c>
      <c r="T112" s="27"/>
      <c r="U112" s="27"/>
      <c r="V112" s="27"/>
      <c r="W112" s="27"/>
      <c r="X112" s="147">
        <f t="shared" si="37"/>
        <v>1000000</v>
      </c>
      <c r="Y112" s="25"/>
      <c r="Z112" s="97">
        <f t="shared" si="38"/>
        <v>0</v>
      </c>
      <c r="AA112" s="26"/>
      <c r="AB112" s="27"/>
      <c r="AC112" s="27"/>
      <c r="AD112" s="27"/>
      <c r="AE112" s="25"/>
      <c r="AF112" s="164"/>
    </row>
    <row r="113" spans="1:32" s="5" customFormat="1" ht="19.5" customHeight="1" thickBot="1">
      <c r="A113" s="36"/>
      <c r="B113" s="36"/>
      <c r="C113" s="37"/>
      <c r="D113" s="127" t="s">
        <v>253</v>
      </c>
      <c r="E113" s="200"/>
      <c r="F113" s="176"/>
      <c r="G113" s="179"/>
      <c r="H113" s="19"/>
      <c r="I113" s="34">
        <v>63</v>
      </c>
      <c r="J113" s="18" t="s">
        <v>253</v>
      </c>
      <c r="K113" s="18"/>
      <c r="L113" s="18" t="s">
        <v>264</v>
      </c>
      <c r="M113" s="21">
        <v>1</v>
      </c>
      <c r="N113" s="21">
        <v>1</v>
      </c>
      <c r="O113" s="21"/>
      <c r="P113" s="94">
        <f t="shared" si="41"/>
        <v>0</v>
      </c>
      <c r="Q113" s="22">
        <v>41275</v>
      </c>
      <c r="R113" s="22">
        <v>41639</v>
      </c>
      <c r="S113" s="27">
        <f>+'[1]ejeGastos4.rpt'!$C$178+'[1]ejeGastos4.rpt'!$C$179</f>
        <v>17500000</v>
      </c>
      <c r="T113" s="27"/>
      <c r="U113" s="27"/>
      <c r="V113" s="27"/>
      <c r="W113" s="27"/>
      <c r="X113" s="147">
        <f t="shared" si="37"/>
        <v>17500000</v>
      </c>
      <c r="Y113" s="25"/>
      <c r="Z113" s="97">
        <f t="shared" si="38"/>
        <v>0</v>
      </c>
      <c r="AA113" s="26"/>
      <c r="AB113" s="27"/>
      <c r="AC113" s="27"/>
      <c r="AD113" s="27"/>
      <c r="AE113" s="25"/>
      <c r="AF113" s="164"/>
    </row>
    <row r="114" spans="1:32" s="5" customFormat="1" ht="39" thickBot="1">
      <c r="A114" s="36"/>
      <c r="B114" s="36"/>
      <c r="C114" s="37"/>
      <c r="D114" s="127" t="s">
        <v>259</v>
      </c>
      <c r="E114" s="200"/>
      <c r="F114" s="176"/>
      <c r="G114" s="179"/>
      <c r="H114" s="19"/>
      <c r="I114" s="34">
        <v>64</v>
      </c>
      <c r="J114" s="18" t="s">
        <v>254</v>
      </c>
      <c r="K114" s="18"/>
      <c r="L114" s="18" t="s">
        <v>265</v>
      </c>
      <c r="M114" s="21">
        <v>0</v>
      </c>
      <c r="N114" s="21">
        <v>100</v>
      </c>
      <c r="O114" s="21"/>
      <c r="P114" s="94">
        <f t="shared" si="41"/>
        <v>0</v>
      </c>
      <c r="Q114" s="22">
        <v>41275</v>
      </c>
      <c r="R114" s="22">
        <v>41639</v>
      </c>
      <c r="S114" s="27">
        <f>+'[1]ejeGastos4.rpt'!$C$180</f>
        <v>1000000</v>
      </c>
      <c r="T114" s="27"/>
      <c r="U114" s="27"/>
      <c r="V114" s="27"/>
      <c r="W114" s="27"/>
      <c r="X114" s="147">
        <f t="shared" si="37"/>
        <v>1000000</v>
      </c>
      <c r="Y114" s="25"/>
      <c r="Z114" s="97">
        <f t="shared" si="38"/>
        <v>0</v>
      </c>
      <c r="AA114" s="26"/>
      <c r="AB114" s="27"/>
      <c r="AC114" s="27"/>
      <c r="AD114" s="27"/>
      <c r="AE114" s="25"/>
      <c r="AF114" s="164"/>
    </row>
    <row r="115" spans="1:32" s="5" customFormat="1" ht="28.5" customHeight="1" thickBot="1">
      <c r="A115" s="36"/>
      <c r="B115" s="36"/>
      <c r="C115" s="37"/>
      <c r="D115" s="127" t="s">
        <v>255</v>
      </c>
      <c r="E115" s="201"/>
      <c r="F115" s="177"/>
      <c r="G115" s="180"/>
      <c r="H115" s="19"/>
      <c r="I115" s="34">
        <v>65</v>
      </c>
      <c r="J115" s="18" t="s">
        <v>255</v>
      </c>
      <c r="K115" s="18"/>
      <c r="L115" s="18" t="s">
        <v>484</v>
      </c>
      <c r="M115" s="21">
        <v>0</v>
      </c>
      <c r="N115" s="21">
        <v>1</v>
      </c>
      <c r="O115" s="21"/>
      <c r="P115" s="94">
        <f t="shared" si="41"/>
        <v>0</v>
      </c>
      <c r="Q115" s="22">
        <v>41275</v>
      </c>
      <c r="R115" s="22">
        <v>41639</v>
      </c>
      <c r="S115" s="27">
        <f>+'[1]ejeGastos4.rpt'!$C$181+'[1]ejeGastos4.rpt'!$C$182</f>
        <v>9312236</v>
      </c>
      <c r="T115" s="27"/>
      <c r="U115" s="27"/>
      <c r="V115" s="27"/>
      <c r="W115" s="27"/>
      <c r="X115" s="147">
        <f t="shared" si="37"/>
        <v>9312236</v>
      </c>
      <c r="Y115" s="25"/>
      <c r="Z115" s="97">
        <f t="shared" si="38"/>
        <v>0</v>
      </c>
      <c r="AA115" s="26"/>
      <c r="AB115" s="27"/>
      <c r="AC115" s="27"/>
      <c r="AD115" s="27"/>
      <c r="AE115" s="25"/>
      <c r="AF115" s="164"/>
    </row>
    <row r="116" spans="1:32" s="5" customFormat="1" ht="18.75" customHeight="1" thickBot="1">
      <c r="A116" s="36"/>
      <c r="B116" s="36"/>
      <c r="C116" s="10">
        <v>2511</v>
      </c>
      <c r="D116" s="126" t="s">
        <v>266</v>
      </c>
      <c r="E116" s="196" t="s">
        <v>471</v>
      </c>
      <c r="F116" s="128"/>
      <c r="G116" s="28"/>
      <c r="H116" s="28"/>
      <c r="I116" s="13"/>
      <c r="J116" s="11"/>
      <c r="K116" s="11"/>
      <c r="L116" s="11"/>
      <c r="M116" s="13"/>
      <c r="N116" s="13"/>
      <c r="O116" s="13"/>
      <c r="P116" s="14"/>
      <c r="Q116" s="13"/>
      <c r="R116" s="13"/>
      <c r="S116" s="93">
        <f>+S117+S118+S119+S120+S121</f>
        <v>32718000</v>
      </c>
      <c r="T116" s="93">
        <f aca="true" t="shared" si="42" ref="T116:Y116">+T117+T118+T119+T120+T121</f>
        <v>0</v>
      </c>
      <c r="U116" s="93">
        <f t="shared" si="42"/>
        <v>0</v>
      </c>
      <c r="V116" s="93">
        <f t="shared" si="42"/>
        <v>0</v>
      </c>
      <c r="W116" s="93">
        <f t="shared" si="42"/>
        <v>0</v>
      </c>
      <c r="X116" s="93">
        <f t="shared" si="42"/>
        <v>32718000</v>
      </c>
      <c r="Y116" s="93">
        <f t="shared" si="42"/>
        <v>0</v>
      </c>
      <c r="Z116" s="93">
        <f>+Y116/X116*100</f>
        <v>0</v>
      </c>
      <c r="AA116" s="26" t="s">
        <v>0</v>
      </c>
      <c r="AB116" s="15"/>
      <c r="AC116" s="15"/>
      <c r="AD116" s="15"/>
      <c r="AE116" s="15"/>
      <c r="AF116" s="164"/>
    </row>
    <row r="117" spans="1:32" s="5" customFormat="1" ht="26.25" thickBot="1">
      <c r="A117" s="36"/>
      <c r="B117" s="36"/>
      <c r="C117" s="37"/>
      <c r="D117" s="127" t="s">
        <v>278</v>
      </c>
      <c r="E117" s="197"/>
      <c r="F117" s="175" t="s">
        <v>68</v>
      </c>
      <c r="G117" s="178" t="s">
        <v>272</v>
      </c>
      <c r="H117" s="19"/>
      <c r="I117" s="34">
        <v>66</v>
      </c>
      <c r="J117" s="18" t="s">
        <v>267</v>
      </c>
      <c r="K117" s="18"/>
      <c r="L117" s="18" t="s">
        <v>273</v>
      </c>
      <c r="M117" s="21">
        <v>2</v>
      </c>
      <c r="N117" s="21">
        <v>1</v>
      </c>
      <c r="O117" s="21"/>
      <c r="P117" s="94">
        <f>O117/N117*100</f>
        <v>0</v>
      </c>
      <c r="Q117" s="22">
        <v>41275</v>
      </c>
      <c r="R117" s="22">
        <v>41639</v>
      </c>
      <c r="S117" s="27">
        <f>+'[1]ejeGastos4.rpt'!$C$163</f>
        <v>1078000</v>
      </c>
      <c r="T117" s="27"/>
      <c r="U117" s="27"/>
      <c r="V117" s="27"/>
      <c r="W117" s="27"/>
      <c r="X117" s="147">
        <f>+S117+T117+U117-V117-W117</f>
        <v>1078000</v>
      </c>
      <c r="Y117" s="25"/>
      <c r="Z117" s="97">
        <f>+Y117/X117*100</f>
        <v>0</v>
      </c>
      <c r="AA117" s="26"/>
      <c r="AB117" s="27"/>
      <c r="AC117" s="27"/>
      <c r="AD117" s="27"/>
      <c r="AE117" s="25"/>
      <c r="AF117" s="164"/>
    </row>
    <row r="118" spans="1:32" s="5" customFormat="1" ht="51.75" thickBot="1">
      <c r="A118" s="36"/>
      <c r="B118" s="36"/>
      <c r="C118" s="37"/>
      <c r="D118" s="127" t="s">
        <v>268</v>
      </c>
      <c r="E118" s="197"/>
      <c r="F118" s="176"/>
      <c r="G118" s="179"/>
      <c r="H118" s="19"/>
      <c r="I118" s="34">
        <v>67</v>
      </c>
      <c r="J118" s="18" t="s">
        <v>268</v>
      </c>
      <c r="K118" s="18"/>
      <c r="L118" s="18" t="s">
        <v>274</v>
      </c>
      <c r="M118" s="21">
        <v>20</v>
      </c>
      <c r="N118" s="21">
        <v>8</v>
      </c>
      <c r="O118" s="21"/>
      <c r="P118" s="94">
        <f>O118/N118*100</f>
        <v>0</v>
      </c>
      <c r="Q118" s="22">
        <v>41275</v>
      </c>
      <c r="R118" s="22">
        <v>41639</v>
      </c>
      <c r="S118" s="27">
        <f>+'[1]ejeGastos4.rpt'!$C$160</f>
        <v>26250000</v>
      </c>
      <c r="T118" s="27"/>
      <c r="U118" s="27"/>
      <c r="V118" s="27"/>
      <c r="W118" s="27"/>
      <c r="X118" s="147">
        <f>+S118+T118+U118-V118-W118</f>
        <v>26250000</v>
      </c>
      <c r="Y118" s="25"/>
      <c r="Z118" s="97">
        <f>+Y118/X118*100</f>
        <v>0</v>
      </c>
      <c r="AA118" s="26"/>
      <c r="AB118" s="27"/>
      <c r="AC118" s="27"/>
      <c r="AD118" s="27"/>
      <c r="AE118" s="25"/>
      <c r="AF118" s="164"/>
    </row>
    <row r="119" spans="1:32" s="5" customFormat="1" ht="39" thickBot="1">
      <c r="A119" s="36"/>
      <c r="B119" s="36"/>
      <c r="C119" s="37"/>
      <c r="D119" s="127" t="s">
        <v>269</v>
      </c>
      <c r="E119" s="197"/>
      <c r="F119" s="176"/>
      <c r="G119" s="179"/>
      <c r="H119" s="19"/>
      <c r="I119" s="34">
        <v>68</v>
      </c>
      <c r="J119" s="18" t="s">
        <v>269</v>
      </c>
      <c r="K119" s="18"/>
      <c r="L119" s="18" t="s">
        <v>275</v>
      </c>
      <c r="M119" s="21">
        <v>3</v>
      </c>
      <c r="N119" s="21">
        <v>2</v>
      </c>
      <c r="O119" s="21"/>
      <c r="P119" s="94">
        <f>O119/N119*100</f>
        <v>0</v>
      </c>
      <c r="Q119" s="22">
        <v>41275</v>
      </c>
      <c r="R119" s="22">
        <v>41639</v>
      </c>
      <c r="S119" s="27">
        <f>+'[1]ejeGastos4.rpt'!$C$161</f>
        <v>2156000</v>
      </c>
      <c r="T119" s="27"/>
      <c r="U119" s="27"/>
      <c r="V119" s="27"/>
      <c r="W119" s="27"/>
      <c r="X119" s="147">
        <f>+S119+T119+U119-V119-W119</f>
        <v>2156000</v>
      </c>
      <c r="Y119" s="25"/>
      <c r="Z119" s="97">
        <f>+Y119/X119*100</f>
        <v>0</v>
      </c>
      <c r="AA119" s="26"/>
      <c r="AB119" s="27"/>
      <c r="AC119" s="27"/>
      <c r="AD119" s="27"/>
      <c r="AE119" s="25"/>
      <c r="AF119" s="164"/>
    </row>
    <row r="120" spans="1:32" s="5" customFormat="1" ht="51.75" thickBot="1">
      <c r="A120" s="36"/>
      <c r="B120" s="36"/>
      <c r="C120" s="37"/>
      <c r="D120" s="127" t="s">
        <v>270</v>
      </c>
      <c r="E120" s="197"/>
      <c r="F120" s="176"/>
      <c r="G120" s="179"/>
      <c r="H120" s="19"/>
      <c r="I120" s="34">
        <v>69</v>
      </c>
      <c r="J120" s="18" t="s">
        <v>270</v>
      </c>
      <c r="K120" s="18"/>
      <c r="L120" s="18" t="s">
        <v>276</v>
      </c>
      <c r="M120" s="21">
        <v>0</v>
      </c>
      <c r="N120" s="21">
        <v>1</v>
      </c>
      <c r="O120" s="21"/>
      <c r="P120" s="94">
        <f>O120/N120*100</f>
        <v>0</v>
      </c>
      <c r="Q120" s="22">
        <v>41275</v>
      </c>
      <c r="R120" s="22">
        <v>41639</v>
      </c>
      <c r="S120" s="27">
        <f>+'[1]ejeGastos4.rpt'!$C$164</f>
        <v>1078000</v>
      </c>
      <c r="T120" s="27"/>
      <c r="U120" s="27"/>
      <c r="V120" s="27"/>
      <c r="W120" s="27"/>
      <c r="X120" s="147">
        <f>+S120+T120+U120-V120-W120</f>
        <v>1078000</v>
      </c>
      <c r="Y120" s="25"/>
      <c r="Z120" s="97">
        <f>+Y120/X120*100</f>
        <v>0</v>
      </c>
      <c r="AA120" s="26"/>
      <c r="AB120" s="27"/>
      <c r="AC120" s="27"/>
      <c r="AD120" s="27"/>
      <c r="AE120" s="25"/>
      <c r="AF120" s="164"/>
    </row>
    <row r="121" spans="1:32" s="5" customFormat="1" ht="26.25" thickBot="1">
      <c r="A121" s="36"/>
      <c r="B121" s="36"/>
      <c r="C121" s="37"/>
      <c r="D121" s="127" t="s">
        <v>271</v>
      </c>
      <c r="E121" s="197"/>
      <c r="F121" s="177"/>
      <c r="G121" s="180"/>
      <c r="H121" s="19"/>
      <c r="I121" s="34">
        <v>70</v>
      </c>
      <c r="J121" s="18" t="s">
        <v>271</v>
      </c>
      <c r="K121" s="18"/>
      <c r="L121" s="18" t="s">
        <v>277</v>
      </c>
      <c r="M121" s="21">
        <v>1</v>
      </c>
      <c r="N121" s="21">
        <v>0</v>
      </c>
      <c r="O121" s="21"/>
      <c r="P121" s="94" t="e">
        <f>O121/N121*100</f>
        <v>#DIV/0!</v>
      </c>
      <c r="Q121" s="22">
        <v>41275</v>
      </c>
      <c r="R121" s="22">
        <v>41639</v>
      </c>
      <c r="S121" s="27">
        <f>+'[1]ejeGastos4.rpt'!$C$162</f>
        <v>2156000</v>
      </c>
      <c r="T121" s="27"/>
      <c r="U121" s="27"/>
      <c r="V121" s="27"/>
      <c r="W121" s="27"/>
      <c r="X121" s="147">
        <f>+S121+T121+U121-V121-W121</f>
        <v>2156000</v>
      </c>
      <c r="Y121" s="25"/>
      <c r="Z121" s="97">
        <f>+Y121/X121*100</f>
        <v>0</v>
      </c>
      <c r="AA121" s="26" t="s">
        <v>0</v>
      </c>
      <c r="AB121" s="27"/>
      <c r="AC121" s="27"/>
      <c r="AD121" s="27"/>
      <c r="AE121" s="25"/>
      <c r="AF121" s="165"/>
    </row>
    <row r="122" spans="1:32" s="5" customFormat="1" ht="27.75" customHeight="1" thickBot="1">
      <c r="A122" s="36"/>
      <c r="B122" s="36"/>
      <c r="C122" s="10">
        <v>2521</v>
      </c>
      <c r="D122" s="126" t="s">
        <v>279</v>
      </c>
      <c r="E122" s="197"/>
      <c r="F122" s="128"/>
      <c r="G122" s="28"/>
      <c r="H122" s="28"/>
      <c r="I122" s="13"/>
      <c r="J122" s="11"/>
      <c r="K122" s="11"/>
      <c r="L122" s="11"/>
      <c r="M122" s="13"/>
      <c r="N122" s="13"/>
      <c r="O122" s="13"/>
      <c r="P122" s="14"/>
      <c r="Q122" s="13"/>
      <c r="R122" s="13"/>
      <c r="S122" s="93">
        <f>+S123+S124+S125</f>
        <v>20564981</v>
      </c>
      <c r="T122" s="93">
        <f aca="true" t="shared" si="43" ref="T122:Y122">+T123+T124+T125</f>
        <v>0</v>
      </c>
      <c r="U122" s="93">
        <f t="shared" si="43"/>
        <v>0</v>
      </c>
      <c r="V122" s="93">
        <f t="shared" si="43"/>
        <v>0</v>
      </c>
      <c r="W122" s="93">
        <f t="shared" si="43"/>
        <v>0</v>
      </c>
      <c r="X122" s="93">
        <f t="shared" si="43"/>
        <v>20564981</v>
      </c>
      <c r="Y122" s="93">
        <f t="shared" si="43"/>
        <v>0</v>
      </c>
      <c r="Z122" s="93">
        <f>+Y122/X122*100</f>
        <v>0</v>
      </c>
      <c r="AA122" s="26" t="s">
        <v>0</v>
      </c>
      <c r="AB122" s="15"/>
      <c r="AC122" s="15"/>
      <c r="AD122" s="15"/>
      <c r="AE122" s="15"/>
      <c r="AF122" s="31"/>
    </row>
    <row r="123" spans="1:32" s="5" customFormat="1" ht="26.25" thickBot="1">
      <c r="A123" s="36"/>
      <c r="B123" s="49"/>
      <c r="C123" s="37"/>
      <c r="D123" s="127" t="s">
        <v>280</v>
      </c>
      <c r="E123" s="197"/>
      <c r="F123" s="175" t="s">
        <v>69</v>
      </c>
      <c r="G123" s="178" t="s">
        <v>283</v>
      </c>
      <c r="H123" s="19"/>
      <c r="I123" s="34">
        <v>71</v>
      </c>
      <c r="J123" s="18" t="s">
        <v>280</v>
      </c>
      <c r="K123" s="18"/>
      <c r="L123" s="18" t="s">
        <v>284</v>
      </c>
      <c r="M123" s="21">
        <v>21</v>
      </c>
      <c r="N123" s="21">
        <v>25</v>
      </c>
      <c r="O123" s="21"/>
      <c r="P123" s="94">
        <f>O123/N123*100</f>
        <v>0</v>
      </c>
      <c r="Q123" s="22">
        <v>41275</v>
      </c>
      <c r="R123" s="22">
        <v>41639</v>
      </c>
      <c r="S123" s="27">
        <f>+'[1]ejeGastos4.rpt'!$C$168</f>
        <v>8078000</v>
      </c>
      <c r="T123" s="27"/>
      <c r="U123" s="27"/>
      <c r="V123" s="27"/>
      <c r="W123" s="27"/>
      <c r="X123" s="147">
        <f>+S123+T123+U123-V123-W123</f>
        <v>8078000</v>
      </c>
      <c r="Y123" s="25"/>
      <c r="Z123" s="97">
        <f>+Y123/X123*100</f>
        <v>0</v>
      </c>
      <c r="AA123" s="26"/>
      <c r="AB123" s="27"/>
      <c r="AC123" s="27"/>
      <c r="AD123" s="27"/>
      <c r="AE123" s="25"/>
      <c r="AF123" s="156" t="s">
        <v>492</v>
      </c>
    </row>
    <row r="124" spans="1:32" s="5" customFormat="1" ht="39" thickBot="1">
      <c r="A124" s="36"/>
      <c r="B124" s="49"/>
      <c r="C124" s="37"/>
      <c r="D124" s="127" t="s">
        <v>281</v>
      </c>
      <c r="E124" s="197"/>
      <c r="F124" s="176"/>
      <c r="G124" s="179"/>
      <c r="H124" s="19"/>
      <c r="I124" s="34">
        <v>72</v>
      </c>
      <c r="J124" s="18" t="s">
        <v>281</v>
      </c>
      <c r="K124" s="18"/>
      <c r="L124" s="18" t="s">
        <v>285</v>
      </c>
      <c r="M124" s="21">
        <v>0</v>
      </c>
      <c r="N124" s="21">
        <v>1</v>
      </c>
      <c r="O124" s="21"/>
      <c r="P124" s="94">
        <f>O124/N124*100</f>
        <v>0</v>
      </c>
      <c r="Q124" s="22">
        <v>41275</v>
      </c>
      <c r="R124" s="22">
        <v>41639</v>
      </c>
      <c r="S124" s="27">
        <f>+'[1]ejeGastos4.rpt'!$C$169+'[1]ejeGastos4.rpt'!$C$170</f>
        <v>12486981</v>
      </c>
      <c r="T124" s="27"/>
      <c r="U124" s="27"/>
      <c r="V124" s="27"/>
      <c r="W124" s="27"/>
      <c r="X124" s="147">
        <f>+S124+T124+U124-V124-W124</f>
        <v>12486981</v>
      </c>
      <c r="Y124" s="25"/>
      <c r="Z124" s="97">
        <f>+Y124/X124*100</f>
        <v>0</v>
      </c>
      <c r="AA124" s="26"/>
      <c r="AB124" s="27"/>
      <c r="AC124" s="27"/>
      <c r="AD124" s="27"/>
      <c r="AE124" s="25"/>
      <c r="AF124" s="157"/>
    </row>
    <row r="125" spans="1:32" s="5" customFormat="1" ht="22.5" customHeight="1" thickBot="1">
      <c r="A125" s="36"/>
      <c r="B125" s="49"/>
      <c r="C125" s="37"/>
      <c r="D125" s="127" t="s">
        <v>282</v>
      </c>
      <c r="E125" s="198"/>
      <c r="F125" s="177"/>
      <c r="G125" s="180"/>
      <c r="H125" s="19"/>
      <c r="I125" s="34">
        <v>73</v>
      </c>
      <c r="J125" s="18" t="s">
        <v>282</v>
      </c>
      <c r="K125" s="18"/>
      <c r="L125" s="18" t="s">
        <v>286</v>
      </c>
      <c r="M125" s="21">
        <v>3</v>
      </c>
      <c r="N125" s="21">
        <v>0</v>
      </c>
      <c r="O125" s="21"/>
      <c r="P125" s="94" t="e">
        <f>O125/N125*100</f>
        <v>#DIV/0!</v>
      </c>
      <c r="Q125" s="22">
        <v>41275</v>
      </c>
      <c r="R125" s="22">
        <v>41639</v>
      </c>
      <c r="S125" s="27"/>
      <c r="T125" s="27"/>
      <c r="U125" s="27"/>
      <c r="V125" s="27"/>
      <c r="W125" s="27"/>
      <c r="X125" s="147">
        <f>+S125+T125+U125-V125-W125</f>
        <v>0</v>
      </c>
      <c r="Y125" s="25"/>
      <c r="Z125" s="97" t="e">
        <f>+Y125/X125*100</f>
        <v>#DIV/0!</v>
      </c>
      <c r="AA125" s="26"/>
      <c r="AB125" s="27"/>
      <c r="AC125" s="27"/>
      <c r="AD125" s="27"/>
      <c r="AE125" s="25"/>
      <c r="AF125" s="158"/>
    </row>
    <row r="126" spans="1:32" s="5" customFormat="1" ht="25.5" customHeight="1" thickBot="1">
      <c r="A126" s="36"/>
      <c r="B126" s="66">
        <v>3</v>
      </c>
      <c r="C126" s="112"/>
      <c r="D126" s="7" t="s">
        <v>287</v>
      </c>
      <c r="E126" s="143"/>
      <c r="F126" s="115"/>
      <c r="G126" s="115"/>
      <c r="H126" s="86"/>
      <c r="I126" s="66"/>
      <c r="J126" s="67"/>
      <c r="K126" s="67"/>
      <c r="L126" s="67"/>
      <c r="M126" s="66"/>
      <c r="N126" s="66"/>
      <c r="O126" s="68"/>
      <c r="P126" s="69"/>
      <c r="Q126" s="66"/>
      <c r="R126" s="66"/>
      <c r="S126" s="151">
        <f>+S127+S135+S138</f>
        <v>22000000</v>
      </c>
      <c r="T126" s="151">
        <f aca="true" t="shared" si="44" ref="T126:AA126">+T127+T135+T138</f>
        <v>0</v>
      </c>
      <c r="U126" s="151">
        <f t="shared" si="44"/>
        <v>0</v>
      </c>
      <c r="V126" s="151">
        <f t="shared" si="44"/>
        <v>0</v>
      </c>
      <c r="W126" s="151">
        <f t="shared" si="44"/>
        <v>0</v>
      </c>
      <c r="X126" s="151">
        <f t="shared" si="44"/>
        <v>22000000</v>
      </c>
      <c r="Y126" s="151">
        <f t="shared" si="44"/>
        <v>0</v>
      </c>
      <c r="Z126" s="151">
        <f>+Y126/X126*100</f>
        <v>0</v>
      </c>
      <c r="AA126" s="92" t="e">
        <f t="shared" si="44"/>
        <v>#VALUE!</v>
      </c>
      <c r="AB126" s="70"/>
      <c r="AC126" s="70"/>
      <c r="AD126" s="70"/>
      <c r="AE126" s="70"/>
      <c r="AF126" s="71"/>
    </row>
    <row r="127" spans="1:32" s="5" customFormat="1" ht="19.5" customHeight="1" thickBot="1">
      <c r="A127" s="36"/>
      <c r="B127" s="36"/>
      <c r="C127" s="13">
        <v>3111</v>
      </c>
      <c r="D127" s="126" t="s">
        <v>288</v>
      </c>
      <c r="E127" s="199" t="s">
        <v>472</v>
      </c>
      <c r="F127" s="131"/>
      <c r="G127" s="38"/>
      <c r="H127" s="38"/>
      <c r="I127" s="13"/>
      <c r="J127" s="11"/>
      <c r="K127" s="11"/>
      <c r="L127" s="11"/>
      <c r="M127" s="13"/>
      <c r="N127" s="13"/>
      <c r="O127" s="13"/>
      <c r="P127" s="14"/>
      <c r="Q127" s="13"/>
      <c r="R127" s="13"/>
      <c r="S127" s="93">
        <f>+S128+S129+S130+S131+S132+S133+S134</f>
        <v>12200000</v>
      </c>
      <c r="T127" s="93">
        <f aca="true" t="shared" si="45" ref="T127:Y127">+T128+T129+T130+T131+T132+T133+T134</f>
        <v>0</v>
      </c>
      <c r="U127" s="93">
        <f t="shared" si="45"/>
        <v>0</v>
      </c>
      <c r="V127" s="93">
        <f t="shared" si="45"/>
        <v>0</v>
      </c>
      <c r="W127" s="93">
        <f t="shared" si="45"/>
        <v>0</v>
      </c>
      <c r="X127" s="93">
        <f t="shared" si="45"/>
        <v>12200000</v>
      </c>
      <c r="Y127" s="93">
        <f t="shared" si="45"/>
        <v>0</v>
      </c>
      <c r="Z127" s="93">
        <f>+Y127/X127*100</f>
        <v>0</v>
      </c>
      <c r="AA127" s="26" t="s">
        <v>0</v>
      </c>
      <c r="AB127" s="15"/>
      <c r="AC127" s="15"/>
      <c r="AD127" s="15"/>
      <c r="AE127" s="15"/>
      <c r="AF127" s="17"/>
    </row>
    <row r="128" spans="1:32" s="5" customFormat="1" ht="51.75" thickBot="1">
      <c r="A128" s="36"/>
      <c r="B128" s="36"/>
      <c r="C128" s="37"/>
      <c r="D128" s="127" t="s">
        <v>289</v>
      </c>
      <c r="E128" s="200"/>
      <c r="F128" s="175" t="s">
        <v>68</v>
      </c>
      <c r="G128" s="178" t="s">
        <v>302</v>
      </c>
      <c r="H128" s="19"/>
      <c r="I128" s="34">
        <v>74</v>
      </c>
      <c r="J128" s="18" t="s">
        <v>289</v>
      </c>
      <c r="K128" s="18"/>
      <c r="L128" s="18" t="s">
        <v>295</v>
      </c>
      <c r="M128" s="21">
        <v>0</v>
      </c>
      <c r="N128" s="21">
        <v>0</v>
      </c>
      <c r="O128" s="21"/>
      <c r="P128" s="94" t="e">
        <f aca="true" t="shared" si="46" ref="P128:P134">O128/N128*100</f>
        <v>#DIV/0!</v>
      </c>
      <c r="Q128" s="22">
        <v>41275</v>
      </c>
      <c r="R128" s="22">
        <v>41639</v>
      </c>
      <c r="S128" s="27">
        <f>+'[1]ejeGastos4.rpt'!$C$255</f>
        <v>1000000</v>
      </c>
      <c r="T128" s="27"/>
      <c r="U128" s="27"/>
      <c r="V128" s="27"/>
      <c r="W128" s="27"/>
      <c r="X128" s="147">
        <f aca="true" t="shared" si="47" ref="X128:X134">+S128+T128+U128-V128-W128</f>
        <v>1000000</v>
      </c>
      <c r="Y128" s="25"/>
      <c r="Z128" s="97">
        <f aca="true" t="shared" si="48" ref="Z128:Z134">+Y128/X128*100</f>
        <v>0</v>
      </c>
      <c r="AA128" s="26" t="s">
        <v>0</v>
      </c>
      <c r="AB128" s="27"/>
      <c r="AC128" s="27"/>
      <c r="AD128" s="27"/>
      <c r="AE128" s="25"/>
      <c r="AF128" s="156" t="s">
        <v>490</v>
      </c>
    </row>
    <row r="129" spans="1:32" s="5" customFormat="1" ht="26.25" thickBot="1">
      <c r="A129" s="36"/>
      <c r="B129" s="36"/>
      <c r="C129" s="37"/>
      <c r="D129" s="127" t="s">
        <v>290</v>
      </c>
      <c r="E129" s="200"/>
      <c r="F129" s="176"/>
      <c r="G129" s="179"/>
      <c r="H129" s="19"/>
      <c r="I129" s="34">
        <v>75</v>
      </c>
      <c r="J129" s="18" t="s">
        <v>290</v>
      </c>
      <c r="K129" s="18"/>
      <c r="L129" s="18" t="s">
        <v>296</v>
      </c>
      <c r="M129" s="21">
        <v>0</v>
      </c>
      <c r="N129" s="21">
        <v>0</v>
      </c>
      <c r="O129" s="21"/>
      <c r="P129" s="94" t="e">
        <f t="shared" si="46"/>
        <v>#DIV/0!</v>
      </c>
      <c r="Q129" s="22">
        <v>41275</v>
      </c>
      <c r="R129" s="22">
        <v>41639</v>
      </c>
      <c r="S129" s="27">
        <f>+'[1]ejeGastos4.rpt'!$C$256</f>
        <v>2200000</v>
      </c>
      <c r="T129" s="27"/>
      <c r="U129" s="27"/>
      <c r="V129" s="27"/>
      <c r="W129" s="27"/>
      <c r="X129" s="147">
        <f t="shared" si="47"/>
        <v>2200000</v>
      </c>
      <c r="Y129" s="25"/>
      <c r="Z129" s="97">
        <f t="shared" si="48"/>
        <v>0</v>
      </c>
      <c r="AA129" s="26"/>
      <c r="AB129" s="27"/>
      <c r="AC129" s="27"/>
      <c r="AD129" s="27"/>
      <c r="AE129" s="25"/>
      <c r="AF129" s="157"/>
    </row>
    <row r="130" spans="1:32" s="5" customFormat="1" ht="44.25" customHeight="1" thickBot="1">
      <c r="A130" s="36"/>
      <c r="B130" s="36"/>
      <c r="C130" s="37"/>
      <c r="D130" s="167" t="s">
        <v>291</v>
      </c>
      <c r="E130" s="200"/>
      <c r="F130" s="176"/>
      <c r="G130" s="179"/>
      <c r="H130" s="171"/>
      <c r="I130" s="173">
        <v>76</v>
      </c>
      <c r="J130" s="169" t="s">
        <v>291</v>
      </c>
      <c r="K130" s="18"/>
      <c r="L130" s="18" t="s">
        <v>297</v>
      </c>
      <c r="M130" s="29">
        <v>0</v>
      </c>
      <c r="N130" s="29">
        <v>0</v>
      </c>
      <c r="O130" s="21"/>
      <c r="P130" s="94" t="e">
        <f t="shared" si="46"/>
        <v>#DIV/0!</v>
      </c>
      <c r="Q130" s="22">
        <v>41275</v>
      </c>
      <c r="R130" s="22">
        <v>41639</v>
      </c>
      <c r="S130" s="27"/>
      <c r="T130" s="27"/>
      <c r="U130" s="27"/>
      <c r="V130" s="27"/>
      <c r="W130" s="27"/>
      <c r="X130" s="147">
        <f t="shared" si="47"/>
        <v>0</v>
      </c>
      <c r="Y130" s="25"/>
      <c r="Z130" s="97" t="e">
        <f t="shared" si="48"/>
        <v>#DIV/0!</v>
      </c>
      <c r="AA130" s="26"/>
      <c r="AB130" s="27"/>
      <c r="AC130" s="27"/>
      <c r="AD130" s="27"/>
      <c r="AE130" s="25"/>
      <c r="AF130" s="157"/>
    </row>
    <row r="131" spans="1:32" s="5" customFormat="1" ht="37.5" customHeight="1" thickBot="1">
      <c r="A131" s="36"/>
      <c r="B131" s="36"/>
      <c r="C131" s="37"/>
      <c r="D131" s="168"/>
      <c r="E131" s="200"/>
      <c r="F131" s="176"/>
      <c r="G131" s="179"/>
      <c r="H131" s="172"/>
      <c r="I131" s="174"/>
      <c r="J131" s="170"/>
      <c r="K131" s="18"/>
      <c r="L131" s="18" t="s">
        <v>298</v>
      </c>
      <c r="M131" s="21">
        <v>0</v>
      </c>
      <c r="N131" s="21">
        <v>0</v>
      </c>
      <c r="O131" s="21"/>
      <c r="P131" s="94" t="e">
        <f t="shared" si="46"/>
        <v>#DIV/0!</v>
      </c>
      <c r="Q131" s="22">
        <v>41275</v>
      </c>
      <c r="R131" s="22">
        <v>41639</v>
      </c>
      <c r="S131" s="27"/>
      <c r="T131" s="27"/>
      <c r="U131" s="27"/>
      <c r="V131" s="27"/>
      <c r="W131" s="27"/>
      <c r="X131" s="147">
        <f t="shared" si="47"/>
        <v>0</v>
      </c>
      <c r="Y131" s="25"/>
      <c r="Z131" s="97" t="e">
        <f t="shared" si="48"/>
        <v>#DIV/0!</v>
      </c>
      <c r="AA131" s="26"/>
      <c r="AB131" s="27"/>
      <c r="AC131" s="27"/>
      <c r="AD131" s="27"/>
      <c r="AE131" s="25"/>
      <c r="AF131" s="157"/>
    </row>
    <row r="132" spans="1:32" s="5" customFormat="1" ht="26.25" thickBot="1">
      <c r="A132" s="36"/>
      <c r="B132" s="36"/>
      <c r="C132" s="37"/>
      <c r="D132" s="135" t="s">
        <v>292</v>
      </c>
      <c r="E132" s="200"/>
      <c r="F132" s="176"/>
      <c r="G132" s="179"/>
      <c r="H132" s="19"/>
      <c r="I132" s="34">
        <v>77</v>
      </c>
      <c r="J132" s="50" t="s">
        <v>292</v>
      </c>
      <c r="K132" s="18"/>
      <c r="L132" s="18" t="s">
        <v>299</v>
      </c>
      <c r="M132" s="21">
        <v>0</v>
      </c>
      <c r="N132" s="21">
        <v>0</v>
      </c>
      <c r="O132" s="21"/>
      <c r="P132" s="94" t="e">
        <f t="shared" si="46"/>
        <v>#DIV/0!</v>
      </c>
      <c r="Q132" s="22">
        <v>41275</v>
      </c>
      <c r="R132" s="22">
        <v>41639</v>
      </c>
      <c r="S132" s="27">
        <f>+'[1]ejeGastos4.rpt'!$C$257</f>
        <v>2000000</v>
      </c>
      <c r="T132" s="27"/>
      <c r="U132" s="27"/>
      <c r="V132" s="27"/>
      <c r="W132" s="27"/>
      <c r="X132" s="147">
        <f t="shared" si="47"/>
        <v>2000000</v>
      </c>
      <c r="Y132" s="25"/>
      <c r="Z132" s="97">
        <f t="shared" si="48"/>
        <v>0</v>
      </c>
      <c r="AA132" s="26"/>
      <c r="AB132" s="27"/>
      <c r="AC132" s="27"/>
      <c r="AD132" s="27"/>
      <c r="AE132" s="25"/>
      <c r="AF132" s="157"/>
    </row>
    <row r="133" spans="1:32" s="5" customFormat="1" ht="64.5" thickBot="1">
      <c r="A133" s="36"/>
      <c r="B133" s="36"/>
      <c r="C133" s="37"/>
      <c r="D133" s="135" t="s">
        <v>293</v>
      </c>
      <c r="E133" s="200"/>
      <c r="F133" s="176"/>
      <c r="G133" s="179"/>
      <c r="H133" s="19"/>
      <c r="I133" s="34">
        <v>78</v>
      </c>
      <c r="J133" s="50" t="s">
        <v>293</v>
      </c>
      <c r="K133" s="18"/>
      <c r="L133" s="18" t="s">
        <v>300</v>
      </c>
      <c r="M133" s="21">
        <v>0</v>
      </c>
      <c r="N133" s="21">
        <v>0</v>
      </c>
      <c r="O133" s="21"/>
      <c r="P133" s="94" t="e">
        <f t="shared" si="46"/>
        <v>#DIV/0!</v>
      </c>
      <c r="Q133" s="22">
        <v>41275</v>
      </c>
      <c r="R133" s="22">
        <v>41639</v>
      </c>
      <c r="S133" s="27"/>
      <c r="T133" s="27"/>
      <c r="U133" s="27"/>
      <c r="V133" s="27"/>
      <c r="W133" s="27"/>
      <c r="X133" s="147">
        <f t="shared" si="47"/>
        <v>0</v>
      </c>
      <c r="Y133" s="25"/>
      <c r="Z133" s="97" t="e">
        <f t="shared" si="48"/>
        <v>#DIV/0!</v>
      </c>
      <c r="AA133" s="26"/>
      <c r="AB133" s="27"/>
      <c r="AC133" s="27"/>
      <c r="AD133" s="27"/>
      <c r="AE133" s="25"/>
      <c r="AF133" s="157"/>
    </row>
    <row r="134" spans="1:32" s="5" customFormat="1" ht="39" thickBot="1">
      <c r="A134" s="36"/>
      <c r="B134" s="36"/>
      <c r="C134" s="37"/>
      <c r="D134" s="135" t="s">
        <v>294</v>
      </c>
      <c r="E134" s="200"/>
      <c r="F134" s="177"/>
      <c r="G134" s="180"/>
      <c r="H134" s="19"/>
      <c r="I134" s="34">
        <v>79</v>
      </c>
      <c r="J134" s="50" t="s">
        <v>294</v>
      </c>
      <c r="K134" s="18"/>
      <c r="L134" s="18" t="s">
        <v>301</v>
      </c>
      <c r="M134" s="21">
        <v>0</v>
      </c>
      <c r="N134" s="21">
        <v>0</v>
      </c>
      <c r="O134" s="21"/>
      <c r="P134" s="94" t="e">
        <f t="shared" si="46"/>
        <v>#DIV/0!</v>
      </c>
      <c r="Q134" s="22">
        <v>41275</v>
      </c>
      <c r="R134" s="22">
        <v>41639</v>
      </c>
      <c r="S134" s="27">
        <f>+'[1]ejeGastos4.rpt'!$C$258</f>
        <v>7000000</v>
      </c>
      <c r="T134" s="27"/>
      <c r="U134" s="27"/>
      <c r="V134" s="27"/>
      <c r="W134" s="27"/>
      <c r="X134" s="147">
        <f t="shared" si="47"/>
        <v>7000000</v>
      </c>
      <c r="Y134" s="25"/>
      <c r="Z134" s="97">
        <f t="shared" si="48"/>
        <v>0</v>
      </c>
      <c r="AA134" s="26"/>
      <c r="AB134" s="27"/>
      <c r="AC134" s="27"/>
      <c r="AD134" s="27"/>
      <c r="AE134" s="25"/>
      <c r="AF134" s="157"/>
    </row>
    <row r="135" spans="1:32" s="5" customFormat="1" ht="25.5" customHeight="1" thickBot="1">
      <c r="A135" s="36"/>
      <c r="B135" s="36"/>
      <c r="C135" s="13">
        <v>3121</v>
      </c>
      <c r="D135" s="126" t="s">
        <v>303</v>
      </c>
      <c r="E135" s="200"/>
      <c r="F135" s="131"/>
      <c r="G135" s="38"/>
      <c r="H135" s="38"/>
      <c r="I135" s="13"/>
      <c r="J135" s="11"/>
      <c r="K135" s="11"/>
      <c r="L135" s="11"/>
      <c r="M135" s="13"/>
      <c r="N135" s="13"/>
      <c r="O135" s="13"/>
      <c r="P135" s="14"/>
      <c r="Q135" s="13"/>
      <c r="R135" s="13"/>
      <c r="S135" s="93">
        <f>+S136+S137</f>
        <v>5000000</v>
      </c>
      <c r="T135" s="93">
        <f aca="true" t="shared" si="49" ref="T135:Y135">+T136+T137</f>
        <v>0</v>
      </c>
      <c r="U135" s="93">
        <f t="shared" si="49"/>
        <v>0</v>
      </c>
      <c r="V135" s="93">
        <f t="shared" si="49"/>
        <v>0</v>
      </c>
      <c r="W135" s="93">
        <f t="shared" si="49"/>
        <v>0</v>
      </c>
      <c r="X135" s="93">
        <f t="shared" si="49"/>
        <v>5000000</v>
      </c>
      <c r="Y135" s="93">
        <f t="shared" si="49"/>
        <v>0</v>
      </c>
      <c r="Z135" s="93">
        <f>+Y135/X135*100</f>
        <v>0</v>
      </c>
      <c r="AA135" s="26"/>
      <c r="AB135" s="15"/>
      <c r="AC135" s="15"/>
      <c r="AD135" s="15"/>
      <c r="AE135" s="15"/>
      <c r="AF135" s="157"/>
    </row>
    <row r="136" spans="1:32" s="5" customFormat="1" ht="39" thickBot="1">
      <c r="A136" s="36"/>
      <c r="B136" s="36"/>
      <c r="C136" s="37"/>
      <c r="D136" s="127" t="s">
        <v>304</v>
      </c>
      <c r="E136" s="200"/>
      <c r="F136" s="175" t="s">
        <v>69</v>
      </c>
      <c r="G136" s="178" t="s">
        <v>308</v>
      </c>
      <c r="H136" s="19"/>
      <c r="I136" s="34">
        <v>80</v>
      </c>
      <c r="J136" s="18" t="s">
        <v>304</v>
      </c>
      <c r="K136" s="18"/>
      <c r="L136" s="18" t="s">
        <v>306</v>
      </c>
      <c r="M136" s="21">
        <v>20</v>
      </c>
      <c r="N136" s="21">
        <v>0</v>
      </c>
      <c r="O136" s="21"/>
      <c r="P136" s="94" t="e">
        <f>O136/N136*100</f>
        <v>#DIV/0!</v>
      </c>
      <c r="Q136" s="22">
        <v>41275</v>
      </c>
      <c r="R136" s="22">
        <v>41639</v>
      </c>
      <c r="S136" s="27">
        <f>+'[1]ejeGastos4.rpt'!$C$260</f>
        <v>2500000</v>
      </c>
      <c r="T136" s="27"/>
      <c r="U136" s="27"/>
      <c r="V136" s="27"/>
      <c r="W136" s="27"/>
      <c r="X136" s="147">
        <f>+S136+T136+U136-V136-W136</f>
        <v>2500000</v>
      </c>
      <c r="Y136" s="25"/>
      <c r="Z136" s="97">
        <f>+Y136/X136*100</f>
        <v>0</v>
      </c>
      <c r="AA136" s="26" t="s">
        <v>0</v>
      </c>
      <c r="AB136" s="27"/>
      <c r="AC136" s="27"/>
      <c r="AD136" s="27"/>
      <c r="AE136" s="25"/>
      <c r="AF136" s="157"/>
    </row>
    <row r="137" spans="1:32" s="5" customFormat="1" ht="36" customHeight="1" thickBot="1">
      <c r="A137" s="36"/>
      <c r="B137" s="36"/>
      <c r="C137" s="37"/>
      <c r="D137" s="127" t="s">
        <v>305</v>
      </c>
      <c r="E137" s="200"/>
      <c r="F137" s="177"/>
      <c r="G137" s="180"/>
      <c r="H137" s="19"/>
      <c r="I137" s="34">
        <v>81</v>
      </c>
      <c r="J137" s="18" t="s">
        <v>305</v>
      </c>
      <c r="K137" s="18"/>
      <c r="L137" s="18" t="s">
        <v>307</v>
      </c>
      <c r="M137" s="21">
        <v>0</v>
      </c>
      <c r="N137" s="21">
        <v>0</v>
      </c>
      <c r="O137" s="21"/>
      <c r="P137" s="94" t="e">
        <f>O137/N137*100</f>
        <v>#DIV/0!</v>
      </c>
      <c r="Q137" s="22">
        <v>41275</v>
      </c>
      <c r="R137" s="22">
        <v>41639</v>
      </c>
      <c r="S137" s="27">
        <f>+'[1]ejeGastos4.rpt'!$C$261</f>
        <v>2500000</v>
      </c>
      <c r="T137" s="27"/>
      <c r="U137" s="27"/>
      <c r="V137" s="27"/>
      <c r="W137" s="27"/>
      <c r="X137" s="147">
        <f>+S137+T137+U137-V137-W137</f>
        <v>2500000</v>
      </c>
      <c r="Y137" s="25"/>
      <c r="Z137" s="97">
        <f>+Y137/X137*100</f>
        <v>0</v>
      </c>
      <c r="AA137" s="26"/>
      <c r="AB137" s="27"/>
      <c r="AC137" s="27"/>
      <c r="AD137" s="27"/>
      <c r="AE137" s="25"/>
      <c r="AF137" s="158"/>
    </row>
    <row r="138" spans="1:32" s="5" customFormat="1" ht="24" customHeight="1" thickBot="1">
      <c r="A138" s="36"/>
      <c r="B138" s="36"/>
      <c r="C138" s="13">
        <v>3131</v>
      </c>
      <c r="D138" s="126" t="s">
        <v>309</v>
      </c>
      <c r="E138" s="200"/>
      <c r="F138" s="136"/>
      <c r="G138" s="52"/>
      <c r="H138" s="52"/>
      <c r="I138" s="13"/>
      <c r="J138" s="11"/>
      <c r="K138" s="11"/>
      <c r="L138" s="11"/>
      <c r="M138" s="13"/>
      <c r="N138" s="13"/>
      <c r="O138" s="13"/>
      <c r="P138" s="14"/>
      <c r="Q138" s="13"/>
      <c r="R138" s="13"/>
      <c r="S138" s="93">
        <f>+S139+S140+S141+S142+S143+S144+S145+S146+S147+S148+S149+S150+S151+S152+S153</f>
        <v>4800000</v>
      </c>
      <c r="T138" s="93">
        <f aca="true" t="shared" si="50" ref="T138:Y138">+T139+T140+T141+T142+T143+T144+T145+T146+T147+T148+T149+T150+T151+T152+T153</f>
        <v>0</v>
      </c>
      <c r="U138" s="93">
        <f t="shared" si="50"/>
        <v>0</v>
      </c>
      <c r="V138" s="93">
        <f t="shared" si="50"/>
        <v>0</v>
      </c>
      <c r="W138" s="93">
        <f t="shared" si="50"/>
        <v>0</v>
      </c>
      <c r="X138" s="93">
        <f t="shared" si="50"/>
        <v>4800000</v>
      </c>
      <c r="Y138" s="93">
        <f t="shared" si="50"/>
        <v>0</v>
      </c>
      <c r="Z138" s="93">
        <f>+Y138/X138*100</f>
        <v>0</v>
      </c>
      <c r="AA138" s="26" t="s">
        <v>0</v>
      </c>
      <c r="AB138" s="15"/>
      <c r="AC138" s="15"/>
      <c r="AD138" s="15"/>
      <c r="AE138" s="15"/>
      <c r="AF138" s="17"/>
    </row>
    <row r="139" spans="1:32" s="5" customFormat="1" ht="26.25" thickBot="1">
      <c r="A139" s="36"/>
      <c r="B139" s="36"/>
      <c r="C139" s="37"/>
      <c r="D139" s="167" t="s">
        <v>310</v>
      </c>
      <c r="E139" s="200"/>
      <c r="F139" s="175" t="s">
        <v>80</v>
      </c>
      <c r="G139" s="178" t="s">
        <v>315</v>
      </c>
      <c r="H139" s="171"/>
      <c r="I139" s="173">
        <v>82</v>
      </c>
      <c r="J139" s="169" t="s">
        <v>310</v>
      </c>
      <c r="K139" s="18"/>
      <c r="L139" s="18" t="s">
        <v>316</v>
      </c>
      <c r="M139" s="21">
        <v>0</v>
      </c>
      <c r="N139" s="21">
        <v>6</v>
      </c>
      <c r="O139" s="21"/>
      <c r="P139" s="94">
        <f aca="true" t="shared" si="51" ref="P139:P153">O139/N139*100</f>
        <v>0</v>
      </c>
      <c r="Q139" s="22">
        <v>41275</v>
      </c>
      <c r="R139" s="22">
        <v>41639</v>
      </c>
      <c r="S139" s="27"/>
      <c r="T139" s="27"/>
      <c r="U139" s="27"/>
      <c r="V139" s="27"/>
      <c r="W139" s="27"/>
      <c r="X139" s="147">
        <f aca="true" t="shared" si="52" ref="X139:X153">+S139+T139+U139-V139-W139</f>
        <v>0</v>
      </c>
      <c r="Y139" s="25"/>
      <c r="Z139" s="97" t="e">
        <f aca="true" t="shared" si="53" ref="Z139:Z153">+Y139/X139*100</f>
        <v>#DIV/0!</v>
      </c>
      <c r="AA139" s="26" t="s">
        <v>0</v>
      </c>
      <c r="AB139" s="27"/>
      <c r="AC139" s="27"/>
      <c r="AD139" s="27"/>
      <c r="AE139" s="25"/>
      <c r="AF139" s="156" t="s">
        <v>492</v>
      </c>
    </row>
    <row r="140" spans="1:32" s="5" customFormat="1" ht="26.25" thickBot="1">
      <c r="A140" s="36"/>
      <c r="B140" s="36"/>
      <c r="C140" s="37"/>
      <c r="D140" s="168"/>
      <c r="E140" s="200"/>
      <c r="F140" s="176"/>
      <c r="G140" s="179"/>
      <c r="H140" s="172"/>
      <c r="I140" s="174"/>
      <c r="J140" s="170"/>
      <c r="K140" s="18"/>
      <c r="L140" s="18" t="s">
        <v>317</v>
      </c>
      <c r="M140" s="21">
        <v>0</v>
      </c>
      <c r="N140" s="21">
        <v>0</v>
      </c>
      <c r="O140" s="21"/>
      <c r="P140" s="94" t="e">
        <f t="shared" si="51"/>
        <v>#DIV/0!</v>
      </c>
      <c r="Q140" s="22">
        <v>41275</v>
      </c>
      <c r="R140" s="22">
        <v>41639</v>
      </c>
      <c r="S140" s="27"/>
      <c r="T140" s="27"/>
      <c r="U140" s="27"/>
      <c r="V140" s="27"/>
      <c r="W140" s="27"/>
      <c r="X140" s="147">
        <f t="shared" si="52"/>
        <v>0</v>
      </c>
      <c r="Y140" s="25"/>
      <c r="Z140" s="97" t="e">
        <f t="shared" si="53"/>
        <v>#DIV/0!</v>
      </c>
      <c r="AA140" s="26"/>
      <c r="AB140" s="27"/>
      <c r="AC140" s="27"/>
      <c r="AD140" s="27"/>
      <c r="AE140" s="25"/>
      <c r="AF140" s="157"/>
    </row>
    <row r="141" spans="1:32" s="5" customFormat="1" ht="26.25" thickBot="1">
      <c r="A141" s="36"/>
      <c r="B141" s="36"/>
      <c r="C141" s="37"/>
      <c r="D141" s="127" t="s">
        <v>311</v>
      </c>
      <c r="E141" s="200"/>
      <c r="F141" s="176"/>
      <c r="G141" s="179"/>
      <c r="H141" s="19"/>
      <c r="I141" s="34">
        <v>83</v>
      </c>
      <c r="J141" s="18" t="s">
        <v>311</v>
      </c>
      <c r="K141" s="18"/>
      <c r="L141" s="18" t="s">
        <v>318</v>
      </c>
      <c r="M141" s="21">
        <v>0</v>
      </c>
      <c r="N141" s="29">
        <v>1</v>
      </c>
      <c r="O141" s="21"/>
      <c r="P141" s="94">
        <f t="shared" si="51"/>
        <v>0</v>
      </c>
      <c r="Q141" s="22">
        <v>41275</v>
      </c>
      <c r="R141" s="22">
        <v>41639</v>
      </c>
      <c r="S141" s="27"/>
      <c r="T141" s="27"/>
      <c r="U141" s="27"/>
      <c r="V141" s="27"/>
      <c r="W141" s="27"/>
      <c r="X141" s="147">
        <f t="shared" si="52"/>
        <v>0</v>
      </c>
      <c r="Y141" s="25"/>
      <c r="Z141" s="97" t="e">
        <f t="shared" si="53"/>
        <v>#DIV/0!</v>
      </c>
      <c r="AA141" s="26"/>
      <c r="AB141" s="27"/>
      <c r="AC141" s="27"/>
      <c r="AD141" s="27"/>
      <c r="AE141" s="25"/>
      <c r="AF141" s="157"/>
    </row>
    <row r="142" spans="1:32" s="5" customFormat="1" ht="26.25" thickBot="1">
      <c r="A142" s="36"/>
      <c r="B142" s="36"/>
      <c r="C142" s="37"/>
      <c r="D142" s="167" t="s">
        <v>312</v>
      </c>
      <c r="E142" s="200"/>
      <c r="F142" s="176"/>
      <c r="G142" s="179"/>
      <c r="H142" s="171"/>
      <c r="I142" s="173">
        <v>84</v>
      </c>
      <c r="J142" s="169" t="s">
        <v>312</v>
      </c>
      <c r="K142" s="18"/>
      <c r="L142" s="18" t="s">
        <v>319</v>
      </c>
      <c r="M142" s="29">
        <v>0.16</v>
      </c>
      <c r="N142" s="29">
        <v>0.16</v>
      </c>
      <c r="O142" s="21"/>
      <c r="P142" s="94">
        <f t="shared" si="51"/>
        <v>0</v>
      </c>
      <c r="Q142" s="22">
        <v>41275</v>
      </c>
      <c r="R142" s="22">
        <v>41639</v>
      </c>
      <c r="S142" s="27">
        <f>+'[1]ejeGastos4.rpt'!$C$262</f>
        <v>2500000</v>
      </c>
      <c r="T142" s="27"/>
      <c r="U142" s="27"/>
      <c r="V142" s="27"/>
      <c r="W142" s="27"/>
      <c r="X142" s="147">
        <f t="shared" si="52"/>
        <v>2500000</v>
      </c>
      <c r="Y142" s="25"/>
      <c r="Z142" s="97">
        <f t="shared" si="53"/>
        <v>0</v>
      </c>
      <c r="AA142" s="26"/>
      <c r="AB142" s="27"/>
      <c r="AC142" s="27"/>
      <c r="AD142" s="27"/>
      <c r="AE142" s="25"/>
      <c r="AF142" s="157"/>
    </row>
    <row r="143" spans="1:32" s="5" customFormat="1" ht="21" customHeight="1" thickBot="1">
      <c r="A143" s="36"/>
      <c r="B143" s="36"/>
      <c r="C143" s="37"/>
      <c r="D143" s="185"/>
      <c r="E143" s="200"/>
      <c r="F143" s="176"/>
      <c r="G143" s="179"/>
      <c r="H143" s="195"/>
      <c r="I143" s="187"/>
      <c r="J143" s="186"/>
      <c r="K143" s="18"/>
      <c r="L143" s="18" t="s">
        <v>320</v>
      </c>
      <c r="M143" s="29">
        <v>0</v>
      </c>
      <c r="N143" s="29">
        <v>0.2</v>
      </c>
      <c r="O143" s="21"/>
      <c r="P143" s="94">
        <f t="shared" si="51"/>
        <v>0</v>
      </c>
      <c r="Q143" s="22">
        <v>41275</v>
      </c>
      <c r="R143" s="22">
        <v>41639</v>
      </c>
      <c r="S143" s="27"/>
      <c r="T143" s="27"/>
      <c r="U143" s="27"/>
      <c r="V143" s="27"/>
      <c r="W143" s="27"/>
      <c r="X143" s="147">
        <f t="shared" si="52"/>
        <v>0</v>
      </c>
      <c r="Y143" s="25"/>
      <c r="Z143" s="97" t="e">
        <f t="shared" si="53"/>
        <v>#DIV/0!</v>
      </c>
      <c r="AA143" s="26"/>
      <c r="AB143" s="27"/>
      <c r="AC143" s="27"/>
      <c r="AD143" s="27"/>
      <c r="AE143" s="25"/>
      <c r="AF143" s="157"/>
    </row>
    <row r="144" spans="1:32" s="5" customFormat="1" ht="26.25" thickBot="1">
      <c r="A144" s="36"/>
      <c r="B144" s="36"/>
      <c r="C144" s="37"/>
      <c r="D144" s="185"/>
      <c r="E144" s="200"/>
      <c r="F144" s="176"/>
      <c r="G144" s="179"/>
      <c r="H144" s="195"/>
      <c r="I144" s="187"/>
      <c r="J144" s="186"/>
      <c r="K144" s="18"/>
      <c r="L144" s="18" t="s">
        <v>321</v>
      </c>
      <c r="M144" s="29">
        <v>0.01</v>
      </c>
      <c r="N144" s="29">
        <v>1</v>
      </c>
      <c r="O144" s="21"/>
      <c r="P144" s="94">
        <f t="shared" si="51"/>
        <v>0</v>
      </c>
      <c r="Q144" s="22">
        <v>41275</v>
      </c>
      <c r="R144" s="22">
        <v>41639</v>
      </c>
      <c r="S144" s="27"/>
      <c r="T144" s="27"/>
      <c r="U144" s="27"/>
      <c r="V144" s="27"/>
      <c r="W144" s="27"/>
      <c r="X144" s="147">
        <f t="shared" si="52"/>
        <v>0</v>
      </c>
      <c r="Y144" s="25"/>
      <c r="Z144" s="97" t="e">
        <f t="shared" si="53"/>
        <v>#DIV/0!</v>
      </c>
      <c r="AA144" s="26"/>
      <c r="AB144" s="27"/>
      <c r="AC144" s="27"/>
      <c r="AD144" s="27"/>
      <c r="AE144" s="25"/>
      <c r="AF144" s="157"/>
    </row>
    <row r="145" spans="1:32" s="5" customFormat="1" ht="39" thickBot="1">
      <c r="A145" s="36"/>
      <c r="B145" s="36"/>
      <c r="C145" s="37"/>
      <c r="D145" s="185"/>
      <c r="E145" s="200"/>
      <c r="F145" s="176"/>
      <c r="G145" s="179"/>
      <c r="H145" s="195"/>
      <c r="I145" s="187"/>
      <c r="J145" s="186"/>
      <c r="K145" s="18"/>
      <c r="L145" s="18" t="s">
        <v>322</v>
      </c>
      <c r="M145" s="21">
        <v>20</v>
      </c>
      <c r="N145" s="21">
        <v>25</v>
      </c>
      <c r="O145" s="21"/>
      <c r="P145" s="94">
        <f t="shared" si="51"/>
        <v>0</v>
      </c>
      <c r="Q145" s="22">
        <v>41275</v>
      </c>
      <c r="R145" s="22">
        <v>41639</v>
      </c>
      <c r="S145" s="27"/>
      <c r="T145" s="27"/>
      <c r="U145" s="27"/>
      <c r="V145" s="27"/>
      <c r="W145" s="27"/>
      <c r="X145" s="147">
        <f t="shared" si="52"/>
        <v>0</v>
      </c>
      <c r="Y145" s="25"/>
      <c r="Z145" s="97" t="e">
        <f t="shared" si="53"/>
        <v>#DIV/0!</v>
      </c>
      <c r="AA145" s="26"/>
      <c r="AB145" s="27"/>
      <c r="AC145" s="27"/>
      <c r="AD145" s="27"/>
      <c r="AE145" s="25"/>
      <c r="AF145" s="157"/>
    </row>
    <row r="146" spans="1:32" s="5" customFormat="1" ht="26.25" thickBot="1">
      <c r="A146" s="36"/>
      <c r="B146" s="36"/>
      <c r="C146" s="37"/>
      <c r="D146" s="168"/>
      <c r="E146" s="200"/>
      <c r="F146" s="176"/>
      <c r="G146" s="179"/>
      <c r="H146" s="172"/>
      <c r="I146" s="174"/>
      <c r="J146" s="170"/>
      <c r="K146" s="18"/>
      <c r="L146" s="18" t="s">
        <v>323</v>
      </c>
      <c r="M146" s="21">
        <v>0</v>
      </c>
      <c r="N146" s="21">
        <v>0</v>
      </c>
      <c r="O146" s="21"/>
      <c r="P146" s="94" t="e">
        <f t="shared" si="51"/>
        <v>#DIV/0!</v>
      </c>
      <c r="Q146" s="22">
        <v>41275</v>
      </c>
      <c r="R146" s="22">
        <v>41639</v>
      </c>
      <c r="S146" s="27"/>
      <c r="T146" s="27"/>
      <c r="U146" s="27"/>
      <c r="V146" s="27"/>
      <c r="W146" s="27"/>
      <c r="X146" s="147">
        <f t="shared" si="52"/>
        <v>0</v>
      </c>
      <c r="Y146" s="25"/>
      <c r="Z146" s="97" t="e">
        <f t="shared" si="53"/>
        <v>#DIV/0!</v>
      </c>
      <c r="AA146" s="26"/>
      <c r="AB146" s="27"/>
      <c r="AC146" s="27"/>
      <c r="AD146" s="27"/>
      <c r="AE146" s="25"/>
      <c r="AF146" s="157"/>
    </row>
    <row r="147" spans="1:32" s="5" customFormat="1" ht="26.25" customHeight="1" thickBot="1">
      <c r="A147" s="36"/>
      <c r="B147" s="36"/>
      <c r="C147" s="37"/>
      <c r="D147" s="167" t="s">
        <v>313</v>
      </c>
      <c r="E147" s="200"/>
      <c r="F147" s="176"/>
      <c r="G147" s="179"/>
      <c r="H147" s="171"/>
      <c r="I147" s="173">
        <v>85</v>
      </c>
      <c r="J147" s="169" t="s">
        <v>313</v>
      </c>
      <c r="K147" s="18"/>
      <c r="L147" s="18" t="s">
        <v>324</v>
      </c>
      <c r="M147" s="21">
        <v>2</v>
      </c>
      <c r="N147" s="21">
        <v>2</v>
      </c>
      <c r="O147" s="21"/>
      <c r="P147" s="94">
        <f t="shared" si="51"/>
        <v>0</v>
      </c>
      <c r="Q147" s="22">
        <v>41275</v>
      </c>
      <c r="R147" s="22">
        <v>41639</v>
      </c>
      <c r="S147" s="27"/>
      <c r="T147" s="27"/>
      <c r="U147" s="27"/>
      <c r="V147" s="27"/>
      <c r="W147" s="27"/>
      <c r="X147" s="147">
        <f t="shared" si="52"/>
        <v>0</v>
      </c>
      <c r="Y147" s="25"/>
      <c r="Z147" s="97" t="e">
        <f t="shared" si="53"/>
        <v>#DIV/0!</v>
      </c>
      <c r="AA147" s="26"/>
      <c r="AB147" s="27"/>
      <c r="AC147" s="27"/>
      <c r="AD147" s="27"/>
      <c r="AE147" s="25"/>
      <c r="AF147" s="157"/>
    </row>
    <row r="148" spans="1:32" s="5" customFormat="1" ht="39" thickBot="1">
      <c r="A148" s="36"/>
      <c r="B148" s="36"/>
      <c r="C148" s="37"/>
      <c r="D148" s="185"/>
      <c r="E148" s="200"/>
      <c r="F148" s="176"/>
      <c r="G148" s="179"/>
      <c r="H148" s="195"/>
      <c r="I148" s="187"/>
      <c r="J148" s="186"/>
      <c r="K148" s="18"/>
      <c r="L148" s="18" t="s">
        <v>325</v>
      </c>
      <c r="M148" s="21">
        <v>0</v>
      </c>
      <c r="N148" s="21">
        <v>1</v>
      </c>
      <c r="O148" s="21"/>
      <c r="P148" s="94">
        <f t="shared" si="51"/>
        <v>0</v>
      </c>
      <c r="Q148" s="22">
        <v>41275</v>
      </c>
      <c r="R148" s="22">
        <v>41639</v>
      </c>
      <c r="S148" s="27">
        <f>+'[1]ejeGastos4.rpt'!$C$263</f>
        <v>2300000</v>
      </c>
      <c r="T148" s="27"/>
      <c r="U148" s="27"/>
      <c r="V148" s="27"/>
      <c r="W148" s="27"/>
      <c r="X148" s="147">
        <f t="shared" si="52"/>
        <v>2300000</v>
      </c>
      <c r="Y148" s="25"/>
      <c r="Z148" s="97">
        <f t="shared" si="53"/>
        <v>0</v>
      </c>
      <c r="AA148" s="26"/>
      <c r="AB148" s="27"/>
      <c r="AC148" s="27"/>
      <c r="AD148" s="27"/>
      <c r="AE148" s="25"/>
      <c r="AF148" s="157"/>
    </row>
    <row r="149" spans="1:32" s="5" customFormat="1" ht="26.25" thickBot="1">
      <c r="A149" s="36"/>
      <c r="B149" s="36"/>
      <c r="C149" s="37"/>
      <c r="D149" s="185"/>
      <c r="E149" s="200"/>
      <c r="F149" s="176"/>
      <c r="G149" s="179"/>
      <c r="H149" s="195"/>
      <c r="I149" s="187"/>
      <c r="J149" s="186"/>
      <c r="K149" s="18"/>
      <c r="L149" s="18" t="s">
        <v>326</v>
      </c>
      <c r="M149" s="21">
        <v>0</v>
      </c>
      <c r="N149" s="21">
        <v>0</v>
      </c>
      <c r="O149" s="21"/>
      <c r="P149" s="94" t="e">
        <f t="shared" si="51"/>
        <v>#DIV/0!</v>
      </c>
      <c r="Q149" s="22">
        <v>41275</v>
      </c>
      <c r="R149" s="22">
        <v>41639</v>
      </c>
      <c r="S149" s="27"/>
      <c r="T149" s="27"/>
      <c r="U149" s="27"/>
      <c r="V149" s="27"/>
      <c r="W149" s="27"/>
      <c r="X149" s="147">
        <f t="shared" si="52"/>
        <v>0</v>
      </c>
      <c r="Y149" s="25"/>
      <c r="Z149" s="97" t="e">
        <f t="shared" si="53"/>
        <v>#DIV/0!</v>
      </c>
      <c r="AA149" s="26"/>
      <c r="AB149" s="27"/>
      <c r="AC149" s="27"/>
      <c r="AD149" s="27"/>
      <c r="AE149" s="25"/>
      <c r="AF149" s="157"/>
    </row>
    <row r="150" spans="1:32" s="5" customFormat="1" ht="64.5" thickBot="1">
      <c r="A150" s="36"/>
      <c r="B150" s="36"/>
      <c r="C150" s="37"/>
      <c r="D150" s="185"/>
      <c r="E150" s="200"/>
      <c r="F150" s="176"/>
      <c r="G150" s="179"/>
      <c r="H150" s="195"/>
      <c r="I150" s="187"/>
      <c r="J150" s="186"/>
      <c r="K150" s="18"/>
      <c r="L150" s="18" t="s">
        <v>327</v>
      </c>
      <c r="M150" s="21">
        <v>0</v>
      </c>
      <c r="N150" s="21">
        <v>0</v>
      </c>
      <c r="O150" s="21"/>
      <c r="P150" s="94" t="e">
        <f t="shared" si="51"/>
        <v>#DIV/0!</v>
      </c>
      <c r="Q150" s="22">
        <v>41275</v>
      </c>
      <c r="R150" s="22">
        <v>41639</v>
      </c>
      <c r="S150" s="27"/>
      <c r="T150" s="27"/>
      <c r="U150" s="27"/>
      <c r="V150" s="27"/>
      <c r="W150" s="27"/>
      <c r="X150" s="147">
        <f t="shared" si="52"/>
        <v>0</v>
      </c>
      <c r="Y150" s="25"/>
      <c r="Z150" s="97" t="e">
        <f t="shared" si="53"/>
        <v>#DIV/0!</v>
      </c>
      <c r="AA150" s="26"/>
      <c r="AB150" s="27"/>
      <c r="AC150" s="27"/>
      <c r="AD150" s="27"/>
      <c r="AE150" s="25"/>
      <c r="AF150" s="157"/>
    </row>
    <row r="151" spans="1:32" s="5" customFormat="1" ht="26.25" thickBot="1">
      <c r="A151" s="36"/>
      <c r="B151" s="36"/>
      <c r="C151" s="37"/>
      <c r="D151" s="168"/>
      <c r="E151" s="200"/>
      <c r="F151" s="176"/>
      <c r="G151" s="179"/>
      <c r="H151" s="172"/>
      <c r="I151" s="174"/>
      <c r="J151" s="170"/>
      <c r="K151" s="18"/>
      <c r="L151" s="18" t="s">
        <v>328</v>
      </c>
      <c r="M151" s="21">
        <v>0</v>
      </c>
      <c r="N151" s="21">
        <v>0</v>
      </c>
      <c r="O151" s="21"/>
      <c r="P151" s="94" t="e">
        <f t="shared" si="51"/>
        <v>#DIV/0!</v>
      </c>
      <c r="Q151" s="22">
        <v>41275</v>
      </c>
      <c r="R151" s="22">
        <v>41639</v>
      </c>
      <c r="S151" s="27"/>
      <c r="T151" s="27"/>
      <c r="U151" s="27"/>
      <c r="V151" s="27"/>
      <c r="W151" s="27"/>
      <c r="X151" s="147">
        <f t="shared" si="52"/>
        <v>0</v>
      </c>
      <c r="Y151" s="25"/>
      <c r="Z151" s="97" t="e">
        <f t="shared" si="53"/>
        <v>#DIV/0!</v>
      </c>
      <c r="AA151" s="26"/>
      <c r="AB151" s="27"/>
      <c r="AC151" s="27"/>
      <c r="AD151" s="27"/>
      <c r="AE151" s="25"/>
      <c r="AF151" s="157"/>
    </row>
    <row r="152" spans="1:32" s="5" customFormat="1" ht="26.25" thickBot="1">
      <c r="A152" s="36"/>
      <c r="B152" s="36"/>
      <c r="C152" s="37"/>
      <c r="D152" s="167" t="s">
        <v>314</v>
      </c>
      <c r="E152" s="200"/>
      <c r="F152" s="176"/>
      <c r="G152" s="179"/>
      <c r="H152" s="171"/>
      <c r="I152" s="173">
        <v>86</v>
      </c>
      <c r="J152" s="169" t="s">
        <v>314</v>
      </c>
      <c r="K152" s="18"/>
      <c r="L152" s="18" t="s">
        <v>329</v>
      </c>
      <c r="M152" s="21">
        <v>1</v>
      </c>
      <c r="N152" s="21">
        <v>0</v>
      </c>
      <c r="O152" s="21"/>
      <c r="P152" s="94" t="e">
        <f t="shared" si="51"/>
        <v>#DIV/0!</v>
      </c>
      <c r="Q152" s="22">
        <v>41275</v>
      </c>
      <c r="R152" s="22">
        <v>41639</v>
      </c>
      <c r="S152" s="27"/>
      <c r="T152" s="27"/>
      <c r="U152" s="27"/>
      <c r="V152" s="27"/>
      <c r="W152" s="27"/>
      <c r="X152" s="147">
        <f t="shared" si="52"/>
        <v>0</v>
      </c>
      <c r="Y152" s="25"/>
      <c r="Z152" s="97" t="e">
        <f t="shared" si="53"/>
        <v>#DIV/0!</v>
      </c>
      <c r="AA152" s="26"/>
      <c r="AB152" s="27"/>
      <c r="AC152" s="27"/>
      <c r="AD152" s="27"/>
      <c r="AE152" s="25"/>
      <c r="AF152" s="157"/>
    </row>
    <row r="153" spans="1:32" s="5" customFormat="1" ht="24.75" customHeight="1" thickBot="1">
      <c r="A153" s="36"/>
      <c r="B153" s="36"/>
      <c r="C153" s="37"/>
      <c r="D153" s="168"/>
      <c r="E153" s="201"/>
      <c r="F153" s="177"/>
      <c r="G153" s="180"/>
      <c r="H153" s="172"/>
      <c r="I153" s="174"/>
      <c r="J153" s="170"/>
      <c r="K153" s="18"/>
      <c r="L153" s="18" t="s">
        <v>330</v>
      </c>
      <c r="M153" s="21">
        <v>150</v>
      </c>
      <c r="N153" s="21">
        <v>100</v>
      </c>
      <c r="O153" s="21"/>
      <c r="P153" s="94">
        <f t="shared" si="51"/>
        <v>0</v>
      </c>
      <c r="Q153" s="22">
        <v>41275</v>
      </c>
      <c r="R153" s="22">
        <v>41639</v>
      </c>
      <c r="S153" s="27"/>
      <c r="T153" s="27"/>
      <c r="U153" s="27"/>
      <c r="V153" s="27"/>
      <c r="W153" s="27"/>
      <c r="X153" s="147">
        <f t="shared" si="52"/>
        <v>0</v>
      </c>
      <c r="Y153" s="25"/>
      <c r="Z153" s="97" t="e">
        <f t="shared" si="53"/>
        <v>#DIV/0!</v>
      </c>
      <c r="AA153" s="26"/>
      <c r="AB153" s="27"/>
      <c r="AC153" s="27"/>
      <c r="AD153" s="27"/>
      <c r="AE153" s="25"/>
      <c r="AF153" s="157"/>
    </row>
    <row r="154" spans="1:32" s="5" customFormat="1" ht="26.25" customHeight="1" thickBot="1">
      <c r="A154" s="36"/>
      <c r="B154" s="66">
        <v>4</v>
      </c>
      <c r="C154" s="113"/>
      <c r="D154" s="7" t="s">
        <v>331</v>
      </c>
      <c r="E154" s="143"/>
      <c r="F154" s="115"/>
      <c r="G154" s="115"/>
      <c r="H154" s="86"/>
      <c r="I154" s="66"/>
      <c r="J154" s="67"/>
      <c r="K154" s="67"/>
      <c r="L154" s="67"/>
      <c r="M154" s="66"/>
      <c r="N154" s="66"/>
      <c r="O154" s="68"/>
      <c r="P154" s="69"/>
      <c r="Q154" s="66"/>
      <c r="R154" s="66"/>
      <c r="S154" s="151">
        <f>+S155+S161+S164+S166+S171+S180+S186</f>
        <v>148895058</v>
      </c>
      <c r="T154" s="151">
        <f aca="true" t="shared" si="54" ref="T154:Y154">+T155+T161+T164+T166+T171+T180+T186</f>
        <v>0</v>
      </c>
      <c r="U154" s="151">
        <f t="shared" si="54"/>
        <v>0</v>
      </c>
      <c r="V154" s="151">
        <f t="shared" si="54"/>
        <v>0</v>
      </c>
      <c r="W154" s="151">
        <f t="shared" si="54"/>
        <v>0</v>
      </c>
      <c r="X154" s="151">
        <f t="shared" si="54"/>
        <v>148895058</v>
      </c>
      <c r="Y154" s="151">
        <f t="shared" si="54"/>
        <v>0</v>
      </c>
      <c r="Z154" s="151">
        <f>+Y154/X154*100</f>
        <v>0</v>
      </c>
      <c r="AA154" s="87" t="s">
        <v>0</v>
      </c>
      <c r="AB154" s="70"/>
      <c r="AC154" s="70"/>
      <c r="AD154" s="70"/>
      <c r="AE154" s="70"/>
      <c r="AF154" s="157"/>
    </row>
    <row r="155" spans="1:32" s="5" customFormat="1" ht="20.25" customHeight="1" thickBot="1">
      <c r="A155" s="36"/>
      <c r="B155" s="36"/>
      <c r="C155" s="13">
        <v>4111</v>
      </c>
      <c r="D155" s="126" t="s">
        <v>332</v>
      </c>
      <c r="E155" s="196" t="s">
        <v>473</v>
      </c>
      <c r="F155" s="136"/>
      <c r="G155" s="52"/>
      <c r="H155" s="52"/>
      <c r="I155" s="13"/>
      <c r="J155" s="11"/>
      <c r="K155" s="11"/>
      <c r="L155" s="11"/>
      <c r="M155" s="13"/>
      <c r="N155" s="13"/>
      <c r="O155" s="13"/>
      <c r="P155" s="14"/>
      <c r="Q155" s="13"/>
      <c r="R155" s="13"/>
      <c r="S155" s="93">
        <f>+S156+S157+S158+S159+S160</f>
        <v>4709038</v>
      </c>
      <c r="T155" s="93">
        <f aca="true" t="shared" si="55" ref="T155:Y155">+T156+T157+T158+T159+T160</f>
        <v>0</v>
      </c>
      <c r="U155" s="93">
        <f t="shared" si="55"/>
        <v>0</v>
      </c>
      <c r="V155" s="93">
        <f t="shared" si="55"/>
        <v>0</v>
      </c>
      <c r="W155" s="93">
        <f t="shared" si="55"/>
        <v>0</v>
      </c>
      <c r="X155" s="93">
        <f t="shared" si="55"/>
        <v>4709038</v>
      </c>
      <c r="Y155" s="93">
        <f t="shared" si="55"/>
        <v>0</v>
      </c>
      <c r="Z155" s="93">
        <f>+Y155/X155*100</f>
        <v>0</v>
      </c>
      <c r="AA155" s="26" t="s">
        <v>0</v>
      </c>
      <c r="AB155" s="15"/>
      <c r="AC155" s="15"/>
      <c r="AD155" s="15"/>
      <c r="AE155" s="15"/>
      <c r="AF155" s="157"/>
    </row>
    <row r="156" spans="1:32" s="5" customFormat="1" ht="64.5" customHeight="1" thickBot="1">
      <c r="A156" s="36"/>
      <c r="B156" s="36"/>
      <c r="C156" s="37"/>
      <c r="D156" s="127" t="s">
        <v>338</v>
      </c>
      <c r="E156" s="197"/>
      <c r="F156" s="175" t="s">
        <v>68</v>
      </c>
      <c r="G156" s="178" t="s">
        <v>337</v>
      </c>
      <c r="H156" s="19"/>
      <c r="I156" s="34">
        <v>87</v>
      </c>
      <c r="J156" s="18" t="s">
        <v>333</v>
      </c>
      <c r="K156" s="18"/>
      <c r="L156" s="18" t="s">
        <v>342</v>
      </c>
      <c r="M156" s="21">
        <v>0</v>
      </c>
      <c r="N156" s="21">
        <v>3</v>
      </c>
      <c r="O156" s="21"/>
      <c r="P156" s="94">
        <f>O156/N156*100</f>
        <v>0</v>
      </c>
      <c r="Q156" s="22">
        <v>41275</v>
      </c>
      <c r="R156" s="22">
        <v>41639</v>
      </c>
      <c r="S156" s="27">
        <f>+'[1]ejeGastos4.rpt'!$C$199</f>
        <v>4709038</v>
      </c>
      <c r="T156" s="27"/>
      <c r="U156" s="27"/>
      <c r="V156" s="27"/>
      <c r="W156" s="27"/>
      <c r="X156" s="147">
        <f>+S156+T156+U156-V156-W156</f>
        <v>4709038</v>
      </c>
      <c r="Y156" s="25"/>
      <c r="Z156" s="97">
        <f>+Y156/X156*100</f>
        <v>0</v>
      </c>
      <c r="AA156" s="26" t="s">
        <v>0</v>
      </c>
      <c r="AB156" s="27"/>
      <c r="AC156" s="27"/>
      <c r="AD156" s="27"/>
      <c r="AE156" s="25"/>
      <c r="AF156" s="157"/>
    </row>
    <row r="157" spans="1:32" s="5" customFormat="1" ht="64.5" thickBot="1">
      <c r="A157" s="36"/>
      <c r="B157" s="36"/>
      <c r="C157" s="37"/>
      <c r="D157" s="127" t="s">
        <v>339</v>
      </c>
      <c r="E157" s="197"/>
      <c r="F157" s="176"/>
      <c r="G157" s="179"/>
      <c r="H157" s="19"/>
      <c r="I157" s="34">
        <v>88</v>
      </c>
      <c r="J157" s="18" t="s">
        <v>334</v>
      </c>
      <c r="K157" s="18"/>
      <c r="L157" s="18" t="s">
        <v>343</v>
      </c>
      <c r="M157" s="21">
        <v>0</v>
      </c>
      <c r="N157" s="21">
        <v>3</v>
      </c>
      <c r="O157" s="21"/>
      <c r="P157" s="94">
        <f>O157/N157*100</f>
        <v>0</v>
      </c>
      <c r="Q157" s="22">
        <v>41275</v>
      </c>
      <c r="R157" s="22">
        <v>41639</v>
      </c>
      <c r="S157" s="27"/>
      <c r="T157" s="27"/>
      <c r="U157" s="27"/>
      <c r="V157" s="27"/>
      <c r="W157" s="27"/>
      <c r="X157" s="147">
        <f>+S157+T157+U157-V157-W157</f>
        <v>0</v>
      </c>
      <c r="Y157" s="25"/>
      <c r="Z157" s="97" t="e">
        <f>+Y157/X157*100</f>
        <v>#DIV/0!</v>
      </c>
      <c r="AA157" s="26"/>
      <c r="AB157" s="27"/>
      <c r="AC157" s="27"/>
      <c r="AD157" s="27"/>
      <c r="AE157" s="25"/>
      <c r="AF157" s="157"/>
    </row>
    <row r="158" spans="1:32" s="5" customFormat="1" ht="90" thickBot="1">
      <c r="A158" s="36"/>
      <c r="B158" s="36"/>
      <c r="C158" s="37"/>
      <c r="D158" s="127" t="s">
        <v>340</v>
      </c>
      <c r="E158" s="197"/>
      <c r="F158" s="176"/>
      <c r="G158" s="179"/>
      <c r="H158" s="19"/>
      <c r="I158" s="34">
        <v>89</v>
      </c>
      <c r="J158" s="18" t="s">
        <v>335</v>
      </c>
      <c r="K158" s="18"/>
      <c r="L158" s="18" t="s">
        <v>344</v>
      </c>
      <c r="M158" s="21">
        <v>0</v>
      </c>
      <c r="N158" s="21">
        <v>1</v>
      </c>
      <c r="O158" s="21"/>
      <c r="P158" s="94">
        <f>O158/N158*100</f>
        <v>0</v>
      </c>
      <c r="Q158" s="22">
        <v>41275</v>
      </c>
      <c r="R158" s="22">
        <v>41639</v>
      </c>
      <c r="S158" s="27"/>
      <c r="T158" s="27"/>
      <c r="U158" s="27"/>
      <c r="V158" s="27"/>
      <c r="W158" s="27"/>
      <c r="X158" s="147">
        <f>+S158+T158+U158-V158-W158</f>
        <v>0</v>
      </c>
      <c r="Y158" s="25"/>
      <c r="Z158" s="97" t="e">
        <f>+Y158/X158*100</f>
        <v>#DIV/0!</v>
      </c>
      <c r="AA158" s="26"/>
      <c r="AB158" s="27"/>
      <c r="AC158" s="27"/>
      <c r="AD158" s="27"/>
      <c r="AE158" s="25"/>
      <c r="AF158" s="157"/>
    </row>
    <row r="159" spans="1:32" s="5" customFormat="1" ht="39" thickBot="1">
      <c r="A159" s="36"/>
      <c r="B159" s="36"/>
      <c r="C159" s="37"/>
      <c r="D159" s="167" t="s">
        <v>341</v>
      </c>
      <c r="E159" s="197"/>
      <c r="F159" s="176"/>
      <c r="G159" s="179"/>
      <c r="H159" s="171"/>
      <c r="I159" s="173">
        <v>90</v>
      </c>
      <c r="J159" s="169" t="s">
        <v>336</v>
      </c>
      <c r="K159" s="18"/>
      <c r="L159" s="18" t="s">
        <v>345</v>
      </c>
      <c r="M159" s="21">
        <v>2</v>
      </c>
      <c r="N159" s="21">
        <v>2</v>
      </c>
      <c r="O159" s="21"/>
      <c r="P159" s="94">
        <f>O159/N159*100</f>
        <v>0</v>
      </c>
      <c r="Q159" s="22">
        <v>41275</v>
      </c>
      <c r="R159" s="22">
        <v>41639</v>
      </c>
      <c r="S159" s="27"/>
      <c r="T159" s="27"/>
      <c r="U159" s="27"/>
      <c r="V159" s="27"/>
      <c r="W159" s="27"/>
      <c r="X159" s="147">
        <f>+S159+T159+U159-V159-W159</f>
        <v>0</v>
      </c>
      <c r="Y159" s="25"/>
      <c r="Z159" s="97" t="e">
        <f>+Y159/X159*100</f>
        <v>#DIV/0!</v>
      </c>
      <c r="AA159" s="26"/>
      <c r="AB159" s="27"/>
      <c r="AC159" s="27"/>
      <c r="AD159" s="27"/>
      <c r="AE159" s="25"/>
      <c r="AF159" s="157"/>
    </row>
    <row r="160" spans="1:32" s="5" customFormat="1" ht="26.25" thickBot="1">
      <c r="A160" s="36"/>
      <c r="B160" s="36"/>
      <c r="C160" s="37"/>
      <c r="D160" s="168"/>
      <c r="E160" s="197"/>
      <c r="F160" s="177"/>
      <c r="G160" s="180"/>
      <c r="H160" s="172"/>
      <c r="I160" s="174"/>
      <c r="J160" s="170"/>
      <c r="K160" s="18"/>
      <c r="L160" s="18" t="s">
        <v>346</v>
      </c>
      <c r="M160" s="29">
        <v>0</v>
      </c>
      <c r="N160" s="29">
        <v>1</v>
      </c>
      <c r="O160" s="21"/>
      <c r="P160" s="94">
        <f>O160/N160*100</f>
        <v>0</v>
      </c>
      <c r="Q160" s="22">
        <v>41275</v>
      </c>
      <c r="R160" s="22">
        <v>41639</v>
      </c>
      <c r="S160" s="27"/>
      <c r="T160" s="27"/>
      <c r="U160" s="27"/>
      <c r="V160" s="27"/>
      <c r="W160" s="27"/>
      <c r="X160" s="147">
        <f>+S160+T160+U160-V160-W160</f>
        <v>0</v>
      </c>
      <c r="Y160" s="25"/>
      <c r="Z160" s="97" t="e">
        <f>+Y160/X160*100</f>
        <v>#DIV/0!</v>
      </c>
      <c r="AA160" s="26"/>
      <c r="AB160" s="27"/>
      <c r="AC160" s="27"/>
      <c r="AD160" s="27"/>
      <c r="AE160" s="25"/>
      <c r="AF160" s="157"/>
    </row>
    <row r="161" spans="1:32" s="5" customFormat="1" ht="26.25" thickBot="1">
      <c r="A161" s="36"/>
      <c r="B161" s="36"/>
      <c r="C161" s="13">
        <v>4121</v>
      </c>
      <c r="D161" s="126" t="s">
        <v>347</v>
      </c>
      <c r="E161" s="197"/>
      <c r="F161" s="136"/>
      <c r="G161" s="52"/>
      <c r="H161" s="52"/>
      <c r="I161" s="13"/>
      <c r="J161" s="11"/>
      <c r="K161" s="11"/>
      <c r="L161" s="11"/>
      <c r="M161" s="13"/>
      <c r="N161" s="13"/>
      <c r="O161" s="13"/>
      <c r="P161" s="14"/>
      <c r="Q161" s="13"/>
      <c r="R161" s="13"/>
      <c r="S161" s="93">
        <f>+S162+S163</f>
        <v>9000000</v>
      </c>
      <c r="T161" s="93">
        <f aca="true" t="shared" si="56" ref="T161:Y161">+T162+T163</f>
        <v>0</v>
      </c>
      <c r="U161" s="93">
        <f t="shared" si="56"/>
        <v>0</v>
      </c>
      <c r="V161" s="93">
        <f t="shared" si="56"/>
        <v>0</v>
      </c>
      <c r="W161" s="93">
        <f t="shared" si="56"/>
        <v>0</v>
      </c>
      <c r="X161" s="93">
        <f t="shared" si="56"/>
        <v>9000000</v>
      </c>
      <c r="Y161" s="93">
        <f t="shared" si="56"/>
        <v>0</v>
      </c>
      <c r="Z161" s="93">
        <f>+Y161/X161*100</f>
        <v>0</v>
      </c>
      <c r="AA161" s="26"/>
      <c r="AB161" s="15"/>
      <c r="AC161" s="15"/>
      <c r="AD161" s="15"/>
      <c r="AE161" s="15"/>
      <c r="AF161" s="157"/>
    </row>
    <row r="162" spans="1:32" s="5" customFormat="1" ht="51.75" thickBot="1">
      <c r="A162" s="36"/>
      <c r="B162" s="36"/>
      <c r="C162" s="35"/>
      <c r="D162" s="167" t="s">
        <v>348</v>
      </c>
      <c r="E162" s="197"/>
      <c r="F162" s="189" t="s">
        <v>69</v>
      </c>
      <c r="G162" s="191" t="s">
        <v>351</v>
      </c>
      <c r="H162" s="193"/>
      <c r="I162" s="173">
        <v>91</v>
      </c>
      <c r="J162" s="169" t="s">
        <v>348</v>
      </c>
      <c r="K162" s="18"/>
      <c r="L162" s="53" t="s">
        <v>349</v>
      </c>
      <c r="M162" s="21">
        <v>0</v>
      </c>
      <c r="N162" s="29">
        <v>1</v>
      </c>
      <c r="O162" s="21"/>
      <c r="P162" s="94">
        <f>O162/N162*100</f>
        <v>0</v>
      </c>
      <c r="Q162" s="22">
        <v>41275</v>
      </c>
      <c r="R162" s="22">
        <v>41639</v>
      </c>
      <c r="S162" s="27">
        <f>+'[1]ejeGastos4.rpt'!$C$197</f>
        <v>9000000</v>
      </c>
      <c r="T162" s="27"/>
      <c r="U162" s="27"/>
      <c r="V162" s="27"/>
      <c r="W162" s="27"/>
      <c r="X162" s="147">
        <f>+S162+T162+U162-V162-W162</f>
        <v>9000000</v>
      </c>
      <c r="Y162" s="25"/>
      <c r="Z162" s="97">
        <f>+Y162/X162*100</f>
        <v>0</v>
      </c>
      <c r="AA162" s="26" t="s">
        <v>15</v>
      </c>
      <c r="AB162" s="27"/>
      <c r="AC162" s="27"/>
      <c r="AD162" s="27"/>
      <c r="AE162" s="25"/>
      <c r="AF162" s="157"/>
    </row>
    <row r="163" spans="1:32" s="5" customFormat="1" ht="27.75" customHeight="1" thickBot="1">
      <c r="A163" s="36"/>
      <c r="B163" s="36"/>
      <c r="C163" s="35"/>
      <c r="D163" s="168"/>
      <c r="E163" s="197"/>
      <c r="F163" s="190"/>
      <c r="G163" s="192"/>
      <c r="H163" s="194"/>
      <c r="I163" s="174"/>
      <c r="J163" s="170"/>
      <c r="K163" s="18"/>
      <c r="L163" s="18" t="s">
        <v>350</v>
      </c>
      <c r="M163" s="21">
        <v>0</v>
      </c>
      <c r="N163" s="29">
        <v>1</v>
      </c>
      <c r="O163" s="21"/>
      <c r="P163" s="94">
        <f>O163/N163*100</f>
        <v>0</v>
      </c>
      <c r="Q163" s="22">
        <v>41275</v>
      </c>
      <c r="R163" s="22">
        <v>41639</v>
      </c>
      <c r="S163" s="27"/>
      <c r="T163" s="27"/>
      <c r="U163" s="27"/>
      <c r="V163" s="27"/>
      <c r="W163" s="27"/>
      <c r="X163" s="147">
        <f>+S163+T163+U163-V163-W163</f>
        <v>0</v>
      </c>
      <c r="Y163" s="25"/>
      <c r="Z163" s="97" t="e">
        <f>+Y163/X163*100</f>
        <v>#DIV/0!</v>
      </c>
      <c r="AA163" s="26" t="s">
        <v>15</v>
      </c>
      <c r="AB163" s="27"/>
      <c r="AC163" s="27"/>
      <c r="AD163" s="27"/>
      <c r="AE163" s="25"/>
      <c r="AF163" s="157"/>
    </row>
    <row r="164" spans="1:32" s="5" customFormat="1" ht="45.75" customHeight="1" thickBot="1">
      <c r="A164" s="36"/>
      <c r="B164" s="36"/>
      <c r="C164" s="13">
        <v>4131</v>
      </c>
      <c r="D164" s="126" t="s">
        <v>352</v>
      </c>
      <c r="E164" s="197"/>
      <c r="F164" s="136"/>
      <c r="G164" s="52"/>
      <c r="H164" s="52"/>
      <c r="I164" s="13"/>
      <c r="J164" s="11"/>
      <c r="K164" s="11"/>
      <c r="L164" s="11"/>
      <c r="M164" s="13"/>
      <c r="N164" s="13"/>
      <c r="O164" s="13"/>
      <c r="P164" s="14"/>
      <c r="Q164" s="13"/>
      <c r="R164" s="13"/>
      <c r="S164" s="93">
        <f>+S165</f>
        <v>0</v>
      </c>
      <c r="T164" s="93">
        <f aca="true" t="shared" si="57" ref="T164:Y164">+T165</f>
        <v>0</v>
      </c>
      <c r="U164" s="93">
        <f t="shared" si="57"/>
        <v>0</v>
      </c>
      <c r="V164" s="93">
        <f t="shared" si="57"/>
        <v>0</v>
      </c>
      <c r="W164" s="93">
        <f t="shared" si="57"/>
        <v>0</v>
      </c>
      <c r="X164" s="93">
        <f t="shared" si="57"/>
        <v>0</v>
      </c>
      <c r="Y164" s="93">
        <f t="shared" si="57"/>
        <v>0</v>
      </c>
      <c r="Z164" s="93" t="e">
        <f>+Y164/X164*100</f>
        <v>#DIV/0!</v>
      </c>
      <c r="AA164" s="26"/>
      <c r="AB164" s="15"/>
      <c r="AC164" s="15"/>
      <c r="AD164" s="15"/>
      <c r="AE164" s="15"/>
      <c r="AF164" s="157"/>
    </row>
    <row r="165" spans="1:32" s="5" customFormat="1" ht="39" thickBot="1">
      <c r="A165" s="36"/>
      <c r="B165" s="36"/>
      <c r="C165" s="35"/>
      <c r="D165" s="127" t="s">
        <v>354</v>
      </c>
      <c r="E165" s="197"/>
      <c r="F165" s="137" t="s">
        <v>80</v>
      </c>
      <c r="G165" s="125" t="s">
        <v>356</v>
      </c>
      <c r="H165" s="51"/>
      <c r="I165" s="34">
        <v>92</v>
      </c>
      <c r="J165" s="18" t="s">
        <v>353</v>
      </c>
      <c r="K165" s="18"/>
      <c r="L165" s="18" t="s">
        <v>355</v>
      </c>
      <c r="M165" s="21">
        <v>0</v>
      </c>
      <c r="N165" s="21">
        <v>1</v>
      </c>
      <c r="O165" s="21"/>
      <c r="P165" s="94">
        <f>O165/N165*100</f>
        <v>0</v>
      </c>
      <c r="Q165" s="22">
        <v>41275</v>
      </c>
      <c r="R165" s="22">
        <v>41639</v>
      </c>
      <c r="S165" s="27"/>
      <c r="T165" s="27"/>
      <c r="U165" s="27"/>
      <c r="V165" s="27"/>
      <c r="W165" s="27"/>
      <c r="X165" s="147">
        <f>+S165+T165+U165-V165-W165</f>
        <v>0</v>
      </c>
      <c r="Y165" s="25"/>
      <c r="Z165" s="97" t="e">
        <f>+Y165/X165*100</f>
        <v>#DIV/0!</v>
      </c>
      <c r="AA165" s="26"/>
      <c r="AB165" s="27"/>
      <c r="AC165" s="27"/>
      <c r="AD165" s="27"/>
      <c r="AE165" s="25"/>
      <c r="AF165" s="157"/>
    </row>
    <row r="166" spans="1:32" s="5" customFormat="1" ht="50.25" customHeight="1" thickBot="1">
      <c r="A166" s="36"/>
      <c r="B166" s="36"/>
      <c r="C166" s="13">
        <v>4141</v>
      </c>
      <c r="D166" s="126" t="s">
        <v>357</v>
      </c>
      <c r="E166" s="197"/>
      <c r="F166" s="136"/>
      <c r="G166" s="52"/>
      <c r="H166" s="52"/>
      <c r="I166" s="13"/>
      <c r="J166" s="11"/>
      <c r="K166" s="11"/>
      <c r="L166" s="11"/>
      <c r="M166" s="13"/>
      <c r="N166" s="13"/>
      <c r="O166" s="13"/>
      <c r="P166" s="14"/>
      <c r="Q166" s="13"/>
      <c r="R166" s="13"/>
      <c r="S166" s="93">
        <f>+S167+S168+S169+S170</f>
        <v>18800000</v>
      </c>
      <c r="T166" s="93">
        <f aca="true" t="shared" si="58" ref="T166:Y166">+T167+T168+T169+T170</f>
        <v>0</v>
      </c>
      <c r="U166" s="93">
        <f t="shared" si="58"/>
        <v>0</v>
      </c>
      <c r="V166" s="93">
        <f t="shared" si="58"/>
        <v>0</v>
      </c>
      <c r="W166" s="93">
        <f t="shared" si="58"/>
        <v>0</v>
      </c>
      <c r="X166" s="93">
        <f t="shared" si="58"/>
        <v>18800000</v>
      </c>
      <c r="Y166" s="93">
        <f t="shared" si="58"/>
        <v>0</v>
      </c>
      <c r="Z166" s="93">
        <f>+Y166/X166*100</f>
        <v>0</v>
      </c>
      <c r="AA166" s="26"/>
      <c r="AB166" s="15"/>
      <c r="AC166" s="15"/>
      <c r="AD166" s="15"/>
      <c r="AE166" s="15"/>
      <c r="AF166" s="157"/>
    </row>
    <row r="167" spans="1:32" s="5" customFormat="1" ht="51.75" thickBot="1">
      <c r="A167" s="36"/>
      <c r="B167" s="36"/>
      <c r="C167" s="35"/>
      <c r="D167" s="127" t="s">
        <v>362</v>
      </c>
      <c r="E167" s="197"/>
      <c r="F167" s="189" t="s">
        <v>95</v>
      </c>
      <c r="G167" s="191" t="s">
        <v>364</v>
      </c>
      <c r="H167" s="51"/>
      <c r="I167" s="34">
        <v>93</v>
      </c>
      <c r="J167" s="18" t="s">
        <v>358</v>
      </c>
      <c r="K167" s="18"/>
      <c r="L167" s="18" t="s">
        <v>365</v>
      </c>
      <c r="M167" s="21">
        <v>0</v>
      </c>
      <c r="N167" s="21">
        <v>2</v>
      </c>
      <c r="O167" s="21"/>
      <c r="P167" s="94">
        <f>O167/N167*100</f>
        <v>0</v>
      </c>
      <c r="Q167" s="22">
        <v>41275</v>
      </c>
      <c r="R167" s="22">
        <v>41639</v>
      </c>
      <c r="S167" s="27">
        <f>+'[1]ejeGastos4.rpt'!$C$193</f>
        <v>4300000</v>
      </c>
      <c r="T167" s="27"/>
      <c r="U167" s="27"/>
      <c r="V167" s="27"/>
      <c r="W167" s="27"/>
      <c r="X167" s="147">
        <f>+S167+T167+U167-V167-W167</f>
        <v>4300000</v>
      </c>
      <c r="Y167" s="25"/>
      <c r="Z167" s="97">
        <f>+Y167/X167*100</f>
        <v>0</v>
      </c>
      <c r="AA167" s="26"/>
      <c r="AB167" s="27"/>
      <c r="AC167" s="27"/>
      <c r="AD167" s="27"/>
      <c r="AE167" s="25"/>
      <c r="AF167" s="157"/>
    </row>
    <row r="168" spans="1:32" s="5" customFormat="1" ht="64.5" thickBot="1">
      <c r="A168" s="36"/>
      <c r="B168" s="36"/>
      <c r="C168" s="35"/>
      <c r="D168" s="127" t="s">
        <v>359</v>
      </c>
      <c r="E168" s="197"/>
      <c r="F168" s="259"/>
      <c r="G168" s="260"/>
      <c r="H168" s="51"/>
      <c r="I168" s="34">
        <v>94</v>
      </c>
      <c r="J168" s="18" t="s">
        <v>359</v>
      </c>
      <c r="K168" s="18"/>
      <c r="L168" s="18" t="s">
        <v>366</v>
      </c>
      <c r="M168" s="21">
        <v>0</v>
      </c>
      <c r="N168" s="21">
        <v>0</v>
      </c>
      <c r="O168" s="21"/>
      <c r="P168" s="94" t="e">
        <f>O168/N168*100</f>
        <v>#DIV/0!</v>
      </c>
      <c r="Q168" s="22">
        <v>41275</v>
      </c>
      <c r="R168" s="22">
        <v>41639</v>
      </c>
      <c r="S168" s="27">
        <f>+'[1]ejeGastos4.rpt'!$C$194</f>
        <v>2500000</v>
      </c>
      <c r="T168" s="27"/>
      <c r="U168" s="27"/>
      <c r="V168" s="27"/>
      <c r="W168" s="27"/>
      <c r="X168" s="147">
        <f>+S168+T168+U168-V168-W168</f>
        <v>2500000</v>
      </c>
      <c r="Y168" s="25"/>
      <c r="Z168" s="97">
        <f>+Y168/X168*100</f>
        <v>0</v>
      </c>
      <c r="AA168" s="26"/>
      <c r="AB168" s="27"/>
      <c r="AC168" s="27"/>
      <c r="AD168" s="27"/>
      <c r="AE168" s="25"/>
      <c r="AF168" s="157"/>
    </row>
    <row r="169" spans="1:32" s="5" customFormat="1" ht="51.75" thickBot="1">
      <c r="A169" s="36"/>
      <c r="B169" s="36"/>
      <c r="C169" s="35"/>
      <c r="D169" s="127" t="s">
        <v>363</v>
      </c>
      <c r="E169" s="197"/>
      <c r="F169" s="259"/>
      <c r="G169" s="260"/>
      <c r="H169" s="51"/>
      <c r="I169" s="34">
        <v>95</v>
      </c>
      <c r="J169" s="18" t="s">
        <v>360</v>
      </c>
      <c r="K169" s="18"/>
      <c r="L169" s="18" t="s">
        <v>367</v>
      </c>
      <c r="M169" s="21">
        <v>0</v>
      </c>
      <c r="N169" s="21">
        <v>0</v>
      </c>
      <c r="O169" s="21"/>
      <c r="P169" s="94" t="e">
        <f>O169/N169*100</f>
        <v>#DIV/0!</v>
      </c>
      <c r="Q169" s="22">
        <v>41275</v>
      </c>
      <c r="R169" s="22">
        <v>41639</v>
      </c>
      <c r="S169" s="27">
        <f>+'[1]ejeGastos4.rpt'!$C$195</f>
        <v>10800000</v>
      </c>
      <c r="T169" s="27"/>
      <c r="U169" s="27"/>
      <c r="V169" s="27"/>
      <c r="W169" s="27"/>
      <c r="X169" s="147">
        <f>+S169+T169+U169-V169-W169</f>
        <v>10800000</v>
      </c>
      <c r="Y169" s="25"/>
      <c r="Z169" s="97">
        <f>+Y169/X169*100</f>
        <v>0</v>
      </c>
      <c r="AA169" s="26"/>
      <c r="AB169" s="27"/>
      <c r="AC169" s="27"/>
      <c r="AD169" s="27"/>
      <c r="AE169" s="25"/>
      <c r="AF169" s="157"/>
    </row>
    <row r="170" spans="1:32" s="5" customFormat="1" ht="64.5" thickBot="1">
      <c r="A170" s="36"/>
      <c r="B170" s="36"/>
      <c r="C170" s="35"/>
      <c r="D170" s="127" t="s">
        <v>361</v>
      </c>
      <c r="E170" s="198"/>
      <c r="F170" s="190"/>
      <c r="G170" s="192"/>
      <c r="H170" s="51"/>
      <c r="I170" s="34">
        <v>96</v>
      </c>
      <c r="J170" s="18" t="s">
        <v>361</v>
      </c>
      <c r="K170" s="18"/>
      <c r="L170" s="18" t="s">
        <v>368</v>
      </c>
      <c r="M170" s="21">
        <v>0</v>
      </c>
      <c r="N170" s="21">
        <v>1</v>
      </c>
      <c r="O170" s="21"/>
      <c r="P170" s="94">
        <f>O170/N170*100</f>
        <v>0</v>
      </c>
      <c r="Q170" s="22">
        <v>41275</v>
      </c>
      <c r="R170" s="22">
        <v>41639</v>
      </c>
      <c r="S170" s="27">
        <f>+'[1]ejeGastos4.rpt'!$C$196</f>
        <v>1200000</v>
      </c>
      <c r="T170" s="27"/>
      <c r="U170" s="27"/>
      <c r="V170" s="27"/>
      <c r="W170" s="27"/>
      <c r="X170" s="147">
        <f>+S170+T170+U170-V170-W170</f>
        <v>1200000</v>
      </c>
      <c r="Y170" s="25"/>
      <c r="Z170" s="97">
        <f>+Y170/X170*100</f>
        <v>0</v>
      </c>
      <c r="AA170" s="26"/>
      <c r="AB170" s="27"/>
      <c r="AC170" s="27"/>
      <c r="AD170" s="27"/>
      <c r="AE170" s="25"/>
      <c r="AF170" s="157"/>
    </row>
    <row r="171" spans="1:32" s="5" customFormat="1" ht="19.5" customHeight="1" thickBot="1">
      <c r="A171" s="36"/>
      <c r="B171" s="36"/>
      <c r="C171" s="13">
        <v>4211</v>
      </c>
      <c r="D171" s="126" t="s">
        <v>369</v>
      </c>
      <c r="E171" s="199" t="s">
        <v>474</v>
      </c>
      <c r="F171" s="136"/>
      <c r="G171" s="52"/>
      <c r="H171" s="52"/>
      <c r="I171" s="13"/>
      <c r="J171" s="11"/>
      <c r="K171" s="11"/>
      <c r="L171" s="11"/>
      <c r="M171" s="13"/>
      <c r="N171" s="13"/>
      <c r="O171" s="13"/>
      <c r="P171" s="14"/>
      <c r="Q171" s="13"/>
      <c r="R171" s="13"/>
      <c r="S171" s="93">
        <f>+S172+S173+S174+S175+S176+S177+S178+S179</f>
        <v>25786020</v>
      </c>
      <c r="T171" s="93">
        <f aca="true" t="shared" si="59" ref="T171:Y171">+T172+T173+T174+T175+T176+T177+T178+T179</f>
        <v>0</v>
      </c>
      <c r="U171" s="93">
        <f t="shared" si="59"/>
        <v>0</v>
      </c>
      <c r="V171" s="93">
        <f t="shared" si="59"/>
        <v>0</v>
      </c>
      <c r="W171" s="93">
        <f t="shared" si="59"/>
        <v>0</v>
      </c>
      <c r="X171" s="93">
        <f t="shared" si="59"/>
        <v>25786020</v>
      </c>
      <c r="Y171" s="93">
        <f t="shared" si="59"/>
        <v>0</v>
      </c>
      <c r="Z171" s="93">
        <f>+Y171/X171*100</f>
        <v>0</v>
      </c>
      <c r="AA171" s="26" t="s">
        <v>15</v>
      </c>
      <c r="AB171" s="15"/>
      <c r="AC171" s="15"/>
      <c r="AD171" s="15"/>
      <c r="AE171" s="15"/>
      <c r="AF171" s="157"/>
    </row>
    <row r="172" spans="1:32" s="5" customFormat="1" ht="26.25" customHeight="1" thickBot="1">
      <c r="A172" s="36"/>
      <c r="B172" s="36"/>
      <c r="C172" s="35"/>
      <c r="D172" s="167" t="s">
        <v>370</v>
      </c>
      <c r="E172" s="200"/>
      <c r="F172" s="189" t="s">
        <v>68</v>
      </c>
      <c r="G172" s="191" t="s">
        <v>385</v>
      </c>
      <c r="H172" s="193"/>
      <c r="I172" s="173">
        <v>97</v>
      </c>
      <c r="J172" s="169" t="s">
        <v>370</v>
      </c>
      <c r="K172" s="18"/>
      <c r="L172" s="18" t="s">
        <v>376</v>
      </c>
      <c r="M172" s="21">
        <v>0</v>
      </c>
      <c r="N172" s="21">
        <v>0</v>
      </c>
      <c r="O172" s="21"/>
      <c r="P172" s="94" t="e">
        <f>O172/N172*100</f>
        <v>#DIV/0!</v>
      </c>
      <c r="Q172" s="22">
        <v>41275</v>
      </c>
      <c r="R172" s="22">
        <v>41639</v>
      </c>
      <c r="S172" s="27">
        <f>+'[2]PLAN PLURIANUAL 2012-2015'!$AD$99</f>
        <v>0</v>
      </c>
      <c r="T172" s="27"/>
      <c r="U172" s="27"/>
      <c r="V172" s="27"/>
      <c r="W172" s="27"/>
      <c r="X172" s="147">
        <f>+S172+T172+U172-V172-W172</f>
        <v>0</v>
      </c>
      <c r="Y172" s="25"/>
      <c r="Z172" s="97" t="e">
        <f>+Y172/X172*100</f>
        <v>#DIV/0!</v>
      </c>
      <c r="AB172" s="27"/>
      <c r="AC172" s="27"/>
      <c r="AD172" s="27"/>
      <c r="AE172" s="25"/>
      <c r="AF172" s="157"/>
    </row>
    <row r="173" spans="1:32" s="5" customFormat="1" ht="26.25" thickBot="1">
      <c r="A173" s="36"/>
      <c r="B173" s="36"/>
      <c r="C173" s="35"/>
      <c r="D173" s="168"/>
      <c r="E173" s="200"/>
      <c r="F173" s="259"/>
      <c r="G173" s="260"/>
      <c r="H173" s="194"/>
      <c r="I173" s="174"/>
      <c r="J173" s="170"/>
      <c r="K173" s="18"/>
      <c r="L173" s="18" t="s">
        <v>377</v>
      </c>
      <c r="M173" s="21">
        <v>1</v>
      </c>
      <c r="N173" s="21">
        <v>1</v>
      </c>
      <c r="O173" s="21"/>
      <c r="P173" s="94">
        <f aca="true" t="shared" si="60" ref="P173:P179">O173/N173*100</f>
        <v>0</v>
      </c>
      <c r="Q173" s="22">
        <v>41275</v>
      </c>
      <c r="R173" s="22">
        <v>41639</v>
      </c>
      <c r="S173" s="27"/>
      <c r="T173" s="27"/>
      <c r="U173" s="27"/>
      <c r="V173" s="27"/>
      <c r="W173" s="27"/>
      <c r="X173" s="147">
        <f aca="true" t="shared" si="61" ref="X173:X179">+S173+T173+U173-V173-W173</f>
        <v>0</v>
      </c>
      <c r="Y173" s="25"/>
      <c r="Z173" s="97" t="e">
        <f aca="true" t="shared" si="62" ref="Z173:Z179">+Y173/X173*100</f>
        <v>#DIV/0!</v>
      </c>
      <c r="AA173" s="26"/>
      <c r="AB173" s="27"/>
      <c r="AC173" s="27"/>
      <c r="AD173" s="27"/>
      <c r="AE173" s="25"/>
      <c r="AF173" s="157"/>
    </row>
    <row r="174" spans="1:32" s="5" customFormat="1" ht="26.25" thickBot="1">
      <c r="A174" s="36"/>
      <c r="B174" s="36"/>
      <c r="C174" s="35"/>
      <c r="D174" s="127" t="s">
        <v>378</v>
      </c>
      <c r="E174" s="200"/>
      <c r="F174" s="259"/>
      <c r="G174" s="260"/>
      <c r="H174" s="19"/>
      <c r="I174" s="34">
        <v>98</v>
      </c>
      <c r="J174" s="18" t="s">
        <v>379</v>
      </c>
      <c r="K174" s="18"/>
      <c r="L174" s="18" t="s">
        <v>380</v>
      </c>
      <c r="M174" s="21">
        <v>1</v>
      </c>
      <c r="N174" s="29">
        <v>1</v>
      </c>
      <c r="O174" s="21"/>
      <c r="P174" s="94">
        <f t="shared" si="60"/>
        <v>0</v>
      </c>
      <c r="Q174" s="22">
        <v>41275</v>
      </c>
      <c r="R174" s="22">
        <v>41639</v>
      </c>
      <c r="S174" s="27"/>
      <c r="T174" s="27"/>
      <c r="U174" s="27"/>
      <c r="V174" s="27"/>
      <c r="W174" s="27"/>
      <c r="X174" s="147">
        <f t="shared" si="61"/>
        <v>0</v>
      </c>
      <c r="Y174" s="25"/>
      <c r="Z174" s="97" t="e">
        <f t="shared" si="62"/>
        <v>#DIV/0!</v>
      </c>
      <c r="AA174" s="26"/>
      <c r="AB174" s="27"/>
      <c r="AC174" s="27"/>
      <c r="AD174" s="27"/>
      <c r="AE174" s="25"/>
      <c r="AF174" s="157"/>
    </row>
    <row r="175" spans="1:32" s="5" customFormat="1" ht="39" thickBot="1">
      <c r="A175" s="36"/>
      <c r="B175" s="36"/>
      <c r="C175" s="35"/>
      <c r="D175" s="127" t="s">
        <v>371</v>
      </c>
      <c r="E175" s="200"/>
      <c r="F175" s="259"/>
      <c r="G175" s="260"/>
      <c r="H175" s="19"/>
      <c r="I175" s="34">
        <v>99</v>
      </c>
      <c r="J175" s="18" t="s">
        <v>371</v>
      </c>
      <c r="K175" s="18"/>
      <c r="L175" s="18" t="s">
        <v>381</v>
      </c>
      <c r="M175" s="21">
        <v>0</v>
      </c>
      <c r="N175" s="21">
        <v>0</v>
      </c>
      <c r="O175" s="21"/>
      <c r="P175" s="94" t="e">
        <f t="shared" si="60"/>
        <v>#DIV/0!</v>
      </c>
      <c r="Q175" s="22">
        <v>41275</v>
      </c>
      <c r="R175" s="22">
        <v>41639</v>
      </c>
      <c r="S175" s="27">
        <f>+'[1]ejeGastos4.rpt'!$C$202+'[1]ejeGastos4.rpt'!$C$203</f>
        <v>11000000</v>
      </c>
      <c r="T175" s="27"/>
      <c r="U175" s="27"/>
      <c r="V175" s="27"/>
      <c r="W175" s="27"/>
      <c r="X175" s="147">
        <f t="shared" si="61"/>
        <v>11000000</v>
      </c>
      <c r="Y175" s="25"/>
      <c r="Z175" s="97">
        <f t="shared" si="62"/>
        <v>0</v>
      </c>
      <c r="AA175" s="26"/>
      <c r="AB175" s="27"/>
      <c r="AC175" s="27"/>
      <c r="AD175" s="27"/>
      <c r="AE175" s="25"/>
      <c r="AF175" s="157"/>
    </row>
    <row r="176" spans="1:32" s="5" customFormat="1" ht="26.25" thickBot="1">
      <c r="A176" s="36"/>
      <c r="B176" s="36"/>
      <c r="C176" s="35"/>
      <c r="D176" s="127" t="s">
        <v>372</v>
      </c>
      <c r="E176" s="200"/>
      <c r="F176" s="259"/>
      <c r="G176" s="260"/>
      <c r="H176" s="19"/>
      <c r="I176" s="34">
        <v>100</v>
      </c>
      <c r="J176" s="18" t="s">
        <v>372</v>
      </c>
      <c r="K176" s="18"/>
      <c r="L176" s="18" t="s">
        <v>382</v>
      </c>
      <c r="M176" s="21">
        <v>0</v>
      </c>
      <c r="N176" s="21">
        <v>0</v>
      </c>
      <c r="O176" s="21"/>
      <c r="P176" s="94" t="e">
        <f t="shared" si="60"/>
        <v>#DIV/0!</v>
      </c>
      <c r="Q176" s="22">
        <v>41275</v>
      </c>
      <c r="R176" s="22">
        <v>41639</v>
      </c>
      <c r="S176" s="27">
        <f>+'[1]ejeGastos4.rpt'!$C$204</f>
        <v>1200000</v>
      </c>
      <c r="T176" s="27"/>
      <c r="U176" s="27"/>
      <c r="V176" s="27"/>
      <c r="W176" s="27"/>
      <c r="X176" s="147">
        <f t="shared" si="61"/>
        <v>1200000</v>
      </c>
      <c r="Y176" s="25"/>
      <c r="Z176" s="97">
        <f t="shared" si="62"/>
        <v>0</v>
      </c>
      <c r="AA176" s="26"/>
      <c r="AB176" s="27"/>
      <c r="AC176" s="27"/>
      <c r="AD176" s="27"/>
      <c r="AE176" s="25"/>
      <c r="AF176" s="157"/>
    </row>
    <row r="177" spans="1:32" s="5" customFormat="1" ht="26.25" thickBot="1">
      <c r="A177" s="36"/>
      <c r="B177" s="36"/>
      <c r="C177" s="35"/>
      <c r="D177" s="127" t="s">
        <v>373</v>
      </c>
      <c r="E177" s="200"/>
      <c r="F177" s="259"/>
      <c r="G177" s="260"/>
      <c r="H177" s="19"/>
      <c r="I177" s="34">
        <v>101</v>
      </c>
      <c r="J177" s="18" t="s">
        <v>373</v>
      </c>
      <c r="K177" s="18"/>
      <c r="L177" s="18" t="s">
        <v>383</v>
      </c>
      <c r="M177" s="21">
        <v>600</v>
      </c>
      <c r="N177" s="21">
        <v>900</v>
      </c>
      <c r="O177" s="21"/>
      <c r="P177" s="94">
        <f t="shared" si="60"/>
        <v>0</v>
      </c>
      <c r="Q177" s="22">
        <v>41275</v>
      </c>
      <c r="R177" s="22">
        <v>41639</v>
      </c>
      <c r="S177" s="27"/>
      <c r="T177" s="27"/>
      <c r="U177" s="27"/>
      <c r="V177" s="27"/>
      <c r="W177" s="27"/>
      <c r="X177" s="147">
        <f t="shared" si="61"/>
        <v>0</v>
      </c>
      <c r="Y177" s="25"/>
      <c r="Z177" s="97" t="e">
        <f t="shared" si="62"/>
        <v>#DIV/0!</v>
      </c>
      <c r="AA177" s="26"/>
      <c r="AB177" s="27"/>
      <c r="AC177" s="27"/>
      <c r="AD177" s="27"/>
      <c r="AE177" s="25"/>
      <c r="AF177" s="157"/>
    </row>
    <row r="178" spans="1:32" s="5" customFormat="1" ht="26.25" thickBot="1">
      <c r="A178" s="36"/>
      <c r="B178" s="36"/>
      <c r="C178" s="35"/>
      <c r="D178" s="127" t="s">
        <v>374</v>
      </c>
      <c r="E178" s="200"/>
      <c r="F178" s="259"/>
      <c r="G178" s="260"/>
      <c r="H178" s="19"/>
      <c r="I178" s="34">
        <v>102</v>
      </c>
      <c r="J178" s="18" t="s">
        <v>374</v>
      </c>
      <c r="K178" s="18"/>
      <c r="L178" s="18" t="s">
        <v>480</v>
      </c>
      <c r="M178" s="21">
        <v>0</v>
      </c>
      <c r="N178" s="21">
        <v>0</v>
      </c>
      <c r="O178" s="21"/>
      <c r="P178" s="94" t="e">
        <f t="shared" si="60"/>
        <v>#DIV/0!</v>
      </c>
      <c r="Q178" s="22">
        <v>41275</v>
      </c>
      <c r="R178" s="22">
        <v>41639</v>
      </c>
      <c r="S178" s="27">
        <f>+'[1]ejeGastos4.rpt'!$C$205</f>
        <v>8000000</v>
      </c>
      <c r="T178" s="27"/>
      <c r="U178" s="27"/>
      <c r="V178" s="27"/>
      <c r="W178" s="27"/>
      <c r="X178" s="147">
        <f t="shared" si="61"/>
        <v>8000000</v>
      </c>
      <c r="Y178" s="25"/>
      <c r="Z178" s="97">
        <f t="shared" si="62"/>
        <v>0</v>
      </c>
      <c r="AA178" s="26"/>
      <c r="AB178" s="27"/>
      <c r="AC178" s="27"/>
      <c r="AD178" s="27"/>
      <c r="AE178" s="25"/>
      <c r="AF178" s="157"/>
    </row>
    <row r="179" spans="1:32" s="5" customFormat="1" ht="39" thickBot="1">
      <c r="A179" s="36"/>
      <c r="B179" s="36"/>
      <c r="C179" s="35"/>
      <c r="D179" s="127" t="s">
        <v>375</v>
      </c>
      <c r="E179" s="200"/>
      <c r="F179" s="190"/>
      <c r="G179" s="192"/>
      <c r="H179" s="19"/>
      <c r="I179" s="34">
        <v>103</v>
      </c>
      <c r="J179" s="18" t="s">
        <v>375</v>
      </c>
      <c r="K179" s="18"/>
      <c r="L179" s="18" t="s">
        <v>384</v>
      </c>
      <c r="M179" s="145">
        <v>0.052</v>
      </c>
      <c r="N179" s="29">
        <v>0</v>
      </c>
      <c r="O179" s="21"/>
      <c r="P179" s="94" t="e">
        <f t="shared" si="60"/>
        <v>#DIV/0!</v>
      </c>
      <c r="Q179" s="22">
        <v>41275</v>
      </c>
      <c r="R179" s="22">
        <v>41639</v>
      </c>
      <c r="S179" s="27">
        <f>+'[1]ejeGastos4.rpt'!$C$206</f>
        <v>5586020</v>
      </c>
      <c r="T179" s="27"/>
      <c r="U179" s="27"/>
      <c r="V179" s="27"/>
      <c r="W179" s="27"/>
      <c r="X179" s="147">
        <f t="shared" si="61"/>
        <v>5586020</v>
      </c>
      <c r="Y179" s="25"/>
      <c r="Z179" s="97">
        <f t="shared" si="62"/>
        <v>0</v>
      </c>
      <c r="AA179" s="26"/>
      <c r="AB179" s="27"/>
      <c r="AC179" s="27"/>
      <c r="AD179" s="27"/>
      <c r="AE179" s="25"/>
      <c r="AF179" s="157"/>
    </row>
    <row r="180" spans="1:32" s="5" customFormat="1" ht="24.75" customHeight="1" thickBot="1">
      <c r="A180" s="36"/>
      <c r="B180" s="36"/>
      <c r="C180" s="13">
        <v>4221</v>
      </c>
      <c r="D180" s="126" t="s">
        <v>386</v>
      </c>
      <c r="E180" s="200"/>
      <c r="F180" s="131"/>
      <c r="G180" s="38"/>
      <c r="H180" s="38"/>
      <c r="I180" s="13"/>
      <c r="J180" s="11"/>
      <c r="K180" s="11"/>
      <c r="L180" s="11"/>
      <c r="M180" s="13"/>
      <c r="N180" s="13"/>
      <c r="O180" s="13"/>
      <c r="P180" s="14"/>
      <c r="Q180" s="13"/>
      <c r="R180" s="13"/>
      <c r="S180" s="93">
        <f>+S181+S182+S183+S184+S185</f>
        <v>90600000</v>
      </c>
      <c r="T180" s="93">
        <f aca="true" t="shared" si="63" ref="T180:Y180">+T181+T182+T183+T184+T185</f>
        <v>0</v>
      </c>
      <c r="U180" s="93">
        <f t="shared" si="63"/>
        <v>0</v>
      </c>
      <c r="V180" s="93">
        <f t="shared" si="63"/>
        <v>0</v>
      </c>
      <c r="W180" s="93">
        <f t="shared" si="63"/>
        <v>0</v>
      </c>
      <c r="X180" s="93">
        <f t="shared" si="63"/>
        <v>90600000</v>
      </c>
      <c r="Y180" s="93">
        <f t="shared" si="63"/>
        <v>0</v>
      </c>
      <c r="Z180" s="93">
        <f>+Y180/X180*100</f>
        <v>0</v>
      </c>
      <c r="AA180" s="26" t="s">
        <v>15</v>
      </c>
      <c r="AB180" s="15"/>
      <c r="AC180" s="15"/>
      <c r="AD180" s="15"/>
      <c r="AE180" s="15"/>
      <c r="AF180" s="157"/>
    </row>
    <row r="181" spans="1:136" s="54" customFormat="1" ht="51">
      <c r="A181" s="36"/>
      <c r="B181" s="36"/>
      <c r="C181" s="35"/>
      <c r="D181" s="127" t="s">
        <v>387</v>
      </c>
      <c r="E181" s="200"/>
      <c r="F181" s="175" t="s">
        <v>69</v>
      </c>
      <c r="G181" s="178" t="s">
        <v>391</v>
      </c>
      <c r="H181" s="19"/>
      <c r="I181" s="34">
        <v>104</v>
      </c>
      <c r="J181" s="18" t="s">
        <v>387</v>
      </c>
      <c r="K181" s="18"/>
      <c r="L181" s="18" t="s">
        <v>396</v>
      </c>
      <c r="M181" s="21">
        <v>0</v>
      </c>
      <c r="N181" s="21">
        <v>0</v>
      </c>
      <c r="O181" s="21"/>
      <c r="P181" s="94" t="e">
        <f>O181/N181*100</f>
        <v>#DIV/0!</v>
      </c>
      <c r="Q181" s="22">
        <v>41275</v>
      </c>
      <c r="R181" s="22">
        <v>41639</v>
      </c>
      <c r="S181" s="27"/>
      <c r="T181" s="27"/>
      <c r="U181" s="27"/>
      <c r="V181" s="27"/>
      <c r="W181" s="27"/>
      <c r="X181" s="147">
        <f>+S181+T181+U181-V181-W181</f>
        <v>0</v>
      </c>
      <c r="Y181" s="25"/>
      <c r="Z181" s="97" t="e">
        <f>+Y181/X181*100</f>
        <v>#DIV/0!</v>
      </c>
      <c r="AA181" s="39"/>
      <c r="AB181" s="27"/>
      <c r="AC181" s="27"/>
      <c r="AD181" s="27"/>
      <c r="AE181" s="25"/>
      <c r="AF181" s="157"/>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row>
    <row r="182" spans="1:136" s="54" customFormat="1" ht="25.5" customHeight="1">
      <c r="A182" s="36"/>
      <c r="B182" s="36"/>
      <c r="C182" s="35"/>
      <c r="D182" s="167" t="s">
        <v>388</v>
      </c>
      <c r="E182" s="200"/>
      <c r="F182" s="176"/>
      <c r="G182" s="179"/>
      <c r="H182" s="171"/>
      <c r="I182" s="173">
        <v>105</v>
      </c>
      <c r="J182" s="169" t="s">
        <v>388</v>
      </c>
      <c r="K182" s="18"/>
      <c r="L182" s="18" t="s">
        <v>397</v>
      </c>
      <c r="M182" s="21">
        <v>0.97</v>
      </c>
      <c r="N182" s="29">
        <v>1</v>
      </c>
      <c r="O182" s="21"/>
      <c r="P182" s="94">
        <f>O182/N182*100</f>
        <v>0</v>
      </c>
      <c r="Q182" s="22">
        <v>41275</v>
      </c>
      <c r="R182" s="22">
        <v>41639</v>
      </c>
      <c r="S182" s="27">
        <f>+'[1]ejeGastos4.rpt'!$C$215</f>
        <v>2000000</v>
      </c>
      <c r="T182" s="27"/>
      <c r="U182" s="27"/>
      <c r="V182" s="27"/>
      <c r="W182" s="27"/>
      <c r="X182" s="147">
        <f>+S182+T182+U182-V182-W182</f>
        <v>2000000</v>
      </c>
      <c r="Y182" s="25"/>
      <c r="Z182" s="97">
        <f>+Y182/X182*100</f>
        <v>0</v>
      </c>
      <c r="AA182" s="39"/>
      <c r="AB182" s="27"/>
      <c r="AC182" s="27"/>
      <c r="AD182" s="27"/>
      <c r="AE182" s="25"/>
      <c r="AF182" s="157"/>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row>
    <row r="183" spans="1:136" s="54" customFormat="1" ht="25.5">
      <c r="A183" s="36"/>
      <c r="B183" s="36"/>
      <c r="C183" s="35"/>
      <c r="D183" s="168"/>
      <c r="E183" s="200"/>
      <c r="F183" s="176"/>
      <c r="G183" s="179"/>
      <c r="H183" s="172"/>
      <c r="I183" s="174"/>
      <c r="J183" s="170"/>
      <c r="K183" s="18"/>
      <c r="L183" s="18" t="s">
        <v>398</v>
      </c>
      <c r="M183" s="21">
        <v>0.67</v>
      </c>
      <c r="N183" s="29">
        <v>0</v>
      </c>
      <c r="O183" s="21"/>
      <c r="P183" s="94" t="e">
        <f>O183/N183*100</f>
        <v>#DIV/0!</v>
      </c>
      <c r="Q183" s="22">
        <v>41275</v>
      </c>
      <c r="R183" s="22">
        <v>41639</v>
      </c>
      <c r="S183" s="27"/>
      <c r="T183" s="27"/>
      <c r="U183" s="27"/>
      <c r="V183" s="27"/>
      <c r="W183" s="27"/>
      <c r="X183" s="147">
        <f>+S183+T183+U183-V183-W183</f>
        <v>0</v>
      </c>
      <c r="Y183" s="25"/>
      <c r="Z183" s="97" t="e">
        <f>+Y183/X183*100</f>
        <v>#DIV/0!</v>
      </c>
      <c r="AA183" s="39"/>
      <c r="AB183" s="27"/>
      <c r="AC183" s="27"/>
      <c r="AD183" s="27"/>
      <c r="AE183" s="25"/>
      <c r="AF183" s="157"/>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row>
    <row r="184" spans="1:136" s="54" customFormat="1" ht="38.25">
      <c r="A184" s="36"/>
      <c r="B184" s="36"/>
      <c r="C184" s="35"/>
      <c r="D184" s="127" t="s">
        <v>389</v>
      </c>
      <c r="E184" s="200"/>
      <c r="F184" s="176"/>
      <c r="G184" s="179"/>
      <c r="H184" s="19"/>
      <c r="I184" s="34">
        <v>106</v>
      </c>
      <c r="J184" s="18" t="s">
        <v>389</v>
      </c>
      <c r="K184" s="18"/>
      <c r="L184" s="18" t="s">
        <v>399</v>
      </c>
      <c r="M184" s="21">
        <v>0</v>
      </c>
      <c r="N184" s="21">
        <v>0</v>
      </c>
      <c r="O184" s="21"/>
      <c r="P184" s="94" t="e">
        <f>O184/N184*100</f>
        <v>#DIV/0!</v>
      </c>
      <c r="Q184" s="22">
        <v>41275</v>
      </c>
      <c r="R184" s="22">
        <v>41639</v>
      </c>
      <c r="S184" s="27"/>
      <c r="T184" s="27"/>
      <c r="U184" s="27"/>
      <c r="V184" s="27"/>
      <c r="W184" s="27"/>
      <c r="X184" s="147">
        <f>+S184+T184+U184-V184-W184</f>
        <v>0</v>
      </c>
      <c r="Y184" s="25"/>
      <c r="Z184" s="97" t="e">
        <f>+Y184/X184*100</f>
        <v>#DIV/0!</v>
      </c>
      <c r="AA184" s="39"/>
      <c r="AB184" s="27"/>
      <c r="AC184" s="27"/>
      <c r="AD184" s="27"/>
      <c r="AE184" s="25"/>
      <c r="AF184" s="157"/>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row>
    <row r="185" spans="1:136" s="54" customFormat="1" ht="39" thickBot="1">
      <c r="A185" s="36"/>
      <c r="B185" s="36"/>
      <c r="C185" s="35"/>
      <c r="D185" s="127" t="s">
        <v>390</v>
      </c>
      <c r="E185" s="200"/>
      <c r="F185" s="177"/>
      <c r="G185" s="180"/>
      <c r="H185" s="19"/>
      <c r="I185" s="34">
        <v>107</v>
      </c>
      <c r="J185" s="18" t="s">
        <v>390</v>
      </c>
      <c r="K185" s="18"/>
      <c r="L185" s="18" t="s">
        <v>400</v>
      </c>
      <c r="M185" s="21">
        <v>0</v>
      </c>
      <c r="N185" s="29">
        <v>0.01</v>
      </c>
      <c r="O185" s="21"/>
      <c r="P185" s="94">
        <f>O185/N185*100</f>
        <v>0</v>
      </c>
      <c r="Q185" s="22">
        <v>41275</v>
      </c>
      <c r="R185" s="22">
        <v>41639</v>
      </c>
      <c r="S185" s="27">
        <f>+'[1]ejeGastos4.rpt'!$C$216+'[1]ejeGastos4.rpt'!$C$217</f>
        <v>88600000</v>
      </c>
      <c r="T185" s="27"/>
      <c r="U185" s="27"/>
      <c r="V185" s="27"/>
      <c r="W185" s="27"/>
      <c r="X185" s="147">
        <f>+S185+T185+U185-V185-W185</f>
        <v>88600000</v>
      </c>
      <c r="Y185" s="25"/>
      <c r="Z185" s="97">
        <f>+Y185/X185*100</f>
        <v>0</v>
      </c>
      <c r="AA185" s="39"/>
      <c r="AB185" s="27"/>
      <c r="AC185" s="27"/>
      <c r="AD185" s="27"/>
      <c r="AE185" s="25"/>
      <c r="AF185" s="157"/>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row>
    <row r="186" spans="1:32" s="5" customFormat="1" ht="39" thickBot="1">
      <c r="A186" s="36"/>
      <c r="B186" s="36"/>
      <c r="C186" s="13">
        <v>4222</v>
      </c>
      <c r="D186" s="126" t="s">
        <v>392</v>
      </c>
      <c r="E186" s="200"/>
      <c r="F186" s="131"/>
      <c r="G186" s="38"/>
      <c r="H186" s="38"/>
      <c r="I186" s="13"/>
      <c r="J186" s="11"/>
      <c r="K186" s="11"/>
      <c r="L186" s="11"/>
      <c r="M186" s="13"/>
      <c r="N186" s="13"/>
      <c r="O186" s="13"/>
      <c r="P186" s="14"/>
      <c r="Q186" s="13"/>
      <c r="R186" s="13"/>
      <c r="S186" s="93">
        <f>+S187</f>
        <v>0</v>
      </c>
      <c r="T186" s="93">
        <f aca="true" t="shared" si="64" ref="T186:Y186">+T187</f>
        <v>0</v>
      </c>
      <c r="U186" s="93">
        <f t="shared" si="64"/>
        <v>0</v>
      </c>
      <c r="V186" s="93">
        <f t="shared" si="64"/>
        <v>0</v>
      </c>
      <c r="W186" s="93">
        <f t="shared" si="64"/>
        <v>0</v>
      </c>
      <c r="X186" s="93">
        <f t="shared" si="64"/>
        <v>0</v>
      </c>
      <c r="Y186" s="93">
        <f t="shared" si="64"/>
        <v>0</v>
      </c>
      <c r="Z186" s="93" t="e">
        <f>+Y186/X186*100</f>
        <v>#DIV/0!</v>
      </c>
      <c r="AA186" s="26"/>
      <c r="AB186" s="15"/>
      <c r="AC186" s="15"/>
      <c r="AD186" s="15"/>
      <c r="AE186" s="15"/>
      <c r="AF186" s="157"/>
    </row>
    <row r="187" spans="1:136" s="54" customFormat="1" ht="77.25" thickBot="1">
      <c r="A187" s="36"/>
      <c r="B187" s="36"/>
      <c r="C187" s="35"/>
      <c r="D187" s="127" t="s">
        <v>394</v>
      </c>
      <c r="E187" s="201"/>
      <c r="F187" s="133"/>
      <c r="G187" s="19"/>
      <c r="H187" s="19"/>
      <c r="I187" s="34">
        <v>108</v>
      </c>
      <c r="J187" s="18" t="s">
        <v>393</v>
      </c>
      <c r="K187" s="18"/>
      <c r="L187" s="18" t="s">
        <v>395</v>
      </c>
      <c r="M187" s="29">
        <v>0</v>
      </c>
      <c r="N187" s="29">
        <v>0</v>
      </c>
      <c r="O187" s="21"/>
      <c r="P187" s="94" t="e">
        <f>O187/N187*100</f>
        <v>#DIV/0!</v>
      </c>
      <c r="Q187" s="22">
        <v>41275</v>
      </c>
      <c r="R187" s="22">
        <v>41639</v>
      </c>
      <c r="S187" s="27"/>
      <c r="T187" s="27"/>
      <c r="U187" s="27"/>
      <c r="V187" s="27"/>
      <c r="W187" s="27"/>
      <c r="X187" s="147">
        <f>+S187+T187+U187-V187-W187</f>
        <v>0</v>
      </c>
      <c r="Y187" s="25"/>
      <c r="Z187" s="97" t="e">
        <f>+Y187/X187*100</f>
        <v>#DIV/0!</v>
      </c>
      <c r="AA187" s="5"/>
      <c r="AB187" s="27"/>
      <c r="AC187" s="27"/>
      <c r="AD187" s="27"/>
      <c r="AE187" s="25"/>
      <c r="AF187" s="15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row>
    <row r="188" spans="1:32" s="5" customFormat="1" ht="26.25" thickBot="1">
      <c r="A188" s="36"/>
      <c r="B188" s="66">
        <v>5</v>
      </c>
      <c r="C188" s="113"/>
      <c r="D188" s="7" t="s">
        <v>401</v>
      </c>
      <c r="E188" s="143"/>
      <c r="F188" s="115"/>
      <c r="G188" s="115"/>
      <c r="H188" s="86"/>
      <c r="I188" s="66"/>
      <c r="J188" s="67"/>
      <c r="K188" s="67"/>
      <c r="L188" s="67"/>
      <c r="M188" s="66"/>
      <c r="N188" s="66"/>
      <c r="O188" s="68"/>
      <c r="P188" s="69"/>
      <c r="Q188" s="66"/>
      <c r="R188" s="66"/>
      <c r="S188" s="151">
        <f>+S189+S196</f>
        <v>267714305</v>
      </c>
      <c r="T188" s="151">
        <f aca="true" t="shared" si="65" ref="T188:Y188">+T189+T196</f>
        <v>0</v>
      </c>
      <c r="U188" s="151">
        <f t="shared" si="65"/>
        <v>0</v>
      </c>
      <c r="V188" s="151">
        <f t="shared" si="65"/>
        <v>0</v>
      </c>
      <c r="W188" s="151">
        <f t="shared" si="65"/>
        <v>0</v>
      </c>
      <c r="X188" s="151">
        <f t="shared" si="65"/>
        <v>267714305</v>
      </c>
      <c r="Y188" s="151">
        <f t="shared" si="65"/>
        <v>0</v>
      </c>
      <c r="Z188" s="151">
        <f>+Y188/X188*100</f>
        <v>0</v>
      </c>
      <c r="AA188" s="87"/>
      <c r="AB188" s="70"/>
      <c r="AC188" s="70"/>
      <c r="AD188" s="70"/>
      <c r="AE188" s="70"/>
      <c r="AF188" s="71"/>
    </row>
    <row r="189" spans="1:32" s="5" customFormat="1" ht="19.5" customHeight="1" thickBot="1">
      <c r="A189" s="36"/>
      <c r="B189" s="36"/>
      <c r="C189" s="13">
        <v>5111</v>
      </c>
      <c r="D189" s="126" t="s">
        <v>402</v>
      </c>
      <c r="E189" s="196" t="s">
        <v>475</v>
      </c>
      <c r="F189" s="138"/>
      <c r="G189" s="55"/>
      <c r="H189" s="55"/>
      <c r="I189" s="13"/>
      <c r="J189" s="11"/>
      <c r="K189" s="11"/>
      <c r="L189" s="11"/>
      <c r="M189" s="13"/>
      <c r="N189" s="13"/>
      <c r="O189" s="13"/>
      <c r="P189" s="14"/>
      <c r="Q189" s="13"/>
      <c r="R189" s="13"/>
      <c r="S189" s="93">
        <f>+S190+S191+S192+S193+S194+S195</f>
        <v>16000000</v>
      </c>
      <c r="T189" s="93">
        <f aca="true" t="shared" si="66" ref="T189:Y189">+T190+T191+T192+T193+T194+T195</f>
        <v>0</v>
      </c>
      <c r="U189" s="93">
        <f t="shared" si="66"/>
        <v>0</v>
      </c>
      <c r="V189" s="93">
        <f t="shared" si="66"/>
        <v>0</v>
      </c>
      <c r="W189" s="93">
        <f t="shared" si="66"/>
        <v>0</v>
      </c>
      <c r="X189" s="93">
        <f t="shared" si="66"/>
        <v>16000000</v>
      </c>
      <c r="Y189" s="93">
        <f t="shared" si="66"/>
        <v>0</v>
      </c>
      <c r="Z189" s="93">
        <f>+Y189/X189*100</f>
        <v>0</v>
      </c>
      <c r="AA189" s="26" t="s">
        <v>16</v>
      </c>
      <c r="AB189" s="15"/>
      <c r="AC189" s="15"/>
      <c r="AD189" s="15"/>
      <c r="AE189" s="15"/>
      <c r="AF189" s="17"/>
    </row>
    <row r="190" spans="1:32" s="5" customFormat="1" ht="26.25" thickBot="1">
      <c r="A190" s="36"/>
      <c r="B190" s="36"/>
      <c r="C190" s="35"/>
      <c r="D190" s="127" t="s">
        <v>403</v>
      </c>
      <c r="E190" s="197"/>
      <c r="F190" s="175" t="s">
        <v>68</v>
      </c>
      <c r="G190" s="178" t="s">
        <v>410</v>
      </c>
      <c r="H190" s="19"/>
      <c r="I190" s="34">
        <v>109</v>
      </c>
      <c r="J190" s="18" t="s">
        <v>403</v>
      </c>
      <c r="K190" s="18"/>
      <c r="L190" s="18" t="s">
        <v>411</v>
      </c>
      <c r="M190" s="145">
        <v>0.5694</v>
      </c>
      <c r="N190" s="29">
        <v>0.15</v>
      </c>
      <c r="O190" s="21"/>
      <c r="P190" s="94">
        <f aca="true" t="shared" si="67" ref="P190:P195">O190/N190*100</f>
        <v>0</v>
      </c>
      <c r="Q190" s="22">
        <v>41275</v>
      </c>
      <c r="R190" s="22">
        <v>41639</v>
      </c>
      <c r="S190" s="27"/>
      <c r="T190" s="27"/>
      <c r="U190" s="27"/>
      <c r="V190" s="27"/>
      <c r="W190" s="27"/>
      <c r="X190" s="147">
        <f aca="true" t="shared" si="68" ref="X190:X195">+S190+T190+U190-V190-W190</f>
        <v>0</v>
      </c>
      <c r="Y190" s="25"/>
      <c r="Z190" s="97" t="e">
        <f aca="true" t="shared" si="69" ref="Z190:Z195">+Y190/X190*100</f>
        <v>#DIV/0!</v>
      </c>
      <c r="AA190" s="26"/>
      <c r="AB190" s="27"/>
      <c r="AC190" s="27"/>
      <c r="AD190" s="27"/>
      <c r="AE190" s="25"/>
      <c r="AF190" s="154" t="s">
        <v>493</v>
      </c>
    </row>
    <row r="191" spans="1:32" s="5" customFormat="1" ht="26.25" thickBot="1">
      <c r="A191" s="36"/>
      <c r="B191" s="36"/>
      <c r="C191" s="35"/>
      <c r="D191" s="127" t="s">
        <v>408</v>
      </c>
      <c r="E191" s="197"/>
      <c r="F191" s="176"/>
      <c r="G191" s="179"/>
      <c r="H191" s="19"/>
      <c r="I191" s="34">
        <v>110</v>
      </c>
      <c r="J191" s="18" t="s">
        <v>404</v>
      </c>
      <c r="K191" s="18"/>
      <c r="L191" s="18" t="s">
        <v>412</v>
      </c>
      <c r="M191" s="21">
        <v>1</v>
      </c>
      <c r="N191" s="21">
        <v>1</v>
      </c>
      <c r="O191" s="21"/>
      <c r="P191" s="94">
        <f t="shared" si="67"/>
        <v>0</v>
      </c>
      <c r="Q191" s="22">
        <v>41275</v>
      </c>
      <c r="R191" s="22">
        <v>41639</v>
      </c>
      <c r="S191" s="27"/>
      <c r="T191" s="27"/>
      <c r="U191" s="27"/>
      <c r="V191" s="27"/>
      <c r="W191" s="27"/>
      <c r="X191" s="147">
        <f t="shared" si="68"/>
        <v>0</v>
      </c>
      <c r="Y191" s="25"/>
      <c r="Z191" s="97" t="e">
        <f t="shared" si="69"/>
        <v>#DIV/0!</v>
      </c>
      <c r="AA191" s="26"/>
      <c r="AB191" s="27"/>
      <c r="AC191" s="27"/>
      <c r="AD191" s="27"/>
      <c r="AE191" s="25"/>
      <c r="AF191" s="154" t="s">
        <v>494</v>
      </c>
    </row>
    <row r="192" spans="1:32" s="5" customFormat="1" ht="39" thickBot="1">
      <c r="A192" s="36"/>
      <c r="B192" s="36"/>
      <c r="C192" s="35"/>
      <c r="D192" s="167" t="s">
        <v>409</v>
      </c>
      <c r="E192" s="197"/>
      <c r="F192" s="176"/>
      <c r="G192" s="179"/>
      <c r="H192" s="171"/>
      <c r="I192" s="173">
        <v>111</v>
      </c>
      <c r="J192" s="169" t="s">
        <v>405</v>
      </c>
      <c r="K192" s="18"/>
      <c r="L192" s="18" t="s">
        <v>413</v>
      </c>
      <c r="M192" s="21">
        <v>0</v>
      </c>
      <c r="N192" s="21">
        <v>0</v>
      </c>
      <c r="O192" s="21"/>
      <c r="P192" s="94" t="e">
        <f t="shared" si="67"/>
        <v>#DIV/0!</v>
      </c>
      <c r="Q192" s="22">
        <v>41275</v>
      </c>
      <c r="R192" s="22">
        <v>41639</v>
      </c>
      <c r="S192" s="27"/>
      <c r="T192" s="27"/>
      <c r="U192" s="27"/>
      <c r="V192" s="27"/>
      <c r="W192" s="27"/>
      <c r="X192" s="147">
        <f t="shared" si="68"/>
        <v>0</v>
      </c>
      <c r="Y192" s="25"/>
      <c r="Z192" s="97" t="e">
        <f t="shared" si="69"/>
        <v>#DIV/0!</v>
      </c>
      <c r="AA192" s="26"/>
      <c r="AB192" s="27"/>
      <c r="AC192" s="27"/>
      <c r="AD192" s="27"/>
      <c r="AE192" s="25"/>
      <c r="AF192" s="156" t="s">
        <v>493</v>
      </c>
    </row>
    <row r="193" spans="1:32" s="5" customFormat="1" ht="18.75" customHeight="1" thickBot="1">
      <c r="A193" s="36"/>
      <c r="B193" s="36"/>
      <c r="C193" s="35"/>
      <c r="D193" s="168"/>
      <c r="E193" s="197"/>
      <c r="F193" s="176"/>
      <c r="G193" s="179"/>
      <c r="H193" s="172"/>
      <c r="I193" s="174"/>
      <c r="J193" s="170"/>
      <c r="K193" s="18"/>
      <c r="L193" s="18" t="s">
        <v>414</v>
      </c>
      <c r="M193" s="21">
        <v>0</v>
      </c>
      <c r="N193" s="21">
        <v>0</v>
      </c>
      <c r="O193" s="21"/>
      <c r="P193" s="94" t="e">
        <f t="shared" si="67"/>
        <v>#DIV/0!</v>
      </c>
      <c r="Q193" s="22">
        <v>41275</v>
      </c>
      <c r="R193" s="22">
        <v>41639</v>
      </c>
      <c r="S193" s="27"/>
      <c r="T193" s="27"/>
      <c r="U193" s="27"/>
      <c r="V193" s="27"/>
      <c r="W193" s="27"/>
      <c r="X193" s="147">
        <f t="shared" si="68"/>
        <v>0</v>
      </c>
      <c r="Y193" s="25"/>
      <c r="Z193" s="97" t="e">
        <f t="shared" si="69"/>
        <v>#DIV/0!</v>
      </c>
      <c r="AA193" s="26"/>
      <c r="AB193" s="27"/>
      <c r="AC193" s="27"/>
      <c r="AD193" s="27"/>
      <c r="AE193" s="25"/>
      <c r="AF193" s="157"/>
    </row>
    <row r="194" spans="1:32" s="5" customFormat="1" ht="26.25" thickBot="1">
      <c r="A194" s="36"/>
      <c r="B194" s="36"/>
      <c r="C194" s="35"/>
      <c r="D194" s="127" t="s">
        <v>406</v>
      </c>
      <c r="E194" s="197"/>
      <c r="F194" s="176"/>
      <c r="G194" s="179"/>
      <c r="H194" s="19"/>
      <c r="I194" s="34">
        <v>112</v>
      </c>
      <c r="J194" s="18" t="s">
        <v>406</v>
      </c>
      <c r="K194" s="18"/>
      <c r="L194" s="18" t="s">
        <v>415</v>
      </c>
      <c r="M194" s="29">
        <v>1</v>
      </c>
      <c r="N194" s="21" t="s">
        <v>481</v>
      </c>
      <c r="O194" s="21"/>
      <c r="P194" s="94" t="e">
        <f t="shared" si="67"/>
        <v>#VALUE!</v>
      </c>
      <c r="Q194" s="22">
        <v>41275</v>
      </c>
      <c r="R194" s="22">
        <v>41639</v>
      </c>
      <c r="S194" s="27"/>
      <c r="T194" s="27"/>
      <c r="U194" s="27"/>
      <c r="V194" s="27"/>
      <c r="W194" s="27"/>
      <c r="X194" s="147">
        <f t="shared" si="68"/>
        <v>0</v>
      </c>
      <c r="Y194" s="25"/>
      <c r="Z194" s="97" t="e">
        <f t="shared" si="69"/>
        <v>#DIV/0!</v>
      </c>
      <c r="AA194" s="26"/>
      <c r="AB194" s="27"/>
      <c r="AC194" s="27"/>
      <c r="AD194" s="27"/>
      <c r="AE194" s="25"/>
      <c r="AF194" s="158"/>
    </row>
    <row r="195" spans="1:32" s="5" customFormat="1" ht="51.75" thickBot="1">
      <c r="A195" s="36"/>
      <c r="B195" s="36"/>
      <c r="C195" s="35"/>
      <c r="D195" s="127" t="s">
        <v>407</v>
      </c>
      <c r="E195" s="198"/>
      <c r="F195" s="177"/>
      <c r="G195" s="180"/>
      <c r="H195" s="19"/>
      <c r="I195" s="34">
        <v>113</v>
      </c>
      <c r="J195" s="18" t="s">
        <v>407</v>
      </c>
      <c r="K195" s="18"/>
      <c r="L195" s="18" t="s">
        <v>416</v>
      </c>
      <c r="M195" s="21">
        <v>1</v>
      </c>
      <c r="N195" s="21">
        <v>0</v>
      </c>
      <c r="O195" s="21"/>
      <c r="P195" s="94" t="e">
        <f t="shared" si="67"/>
        <v>#DIV/0!</v>
      </c>
      <c r="Q195" s="22">
        <v>41275</v>
      </c>
      <c r="R195" s="22">
        <v>41639</v>
      </c>
      <c r="S195" s="27">
        <f>+'[1]ejeGastos4.rpt'!$C$274+'[1]ejeGastos4.rpt'!$C$275</f>
        <v>16000000</v>
      </c>
      <c r="T195" s="27"/>
      <c r="U195" s="27"/>
      <c r="V195" s="27"/>
      <c r="W195" s="27"/>
      <c r="X195" s="147">
        <f t="shared" si="68"/>
        <v>16000000</v>
      </c>
      <c r="Y195" s="25"/>
      <c r="Z195" s="97">
        <f t="shared" si="69"/>
        <v>0</v>
      </c>
      <c r="AA195" s="26"/>
      <c r="AB195" s="27"/>
      <c r="AC195" s="27"/>
      <c r="AD195" s="27"/>
      <c r="AE195" s="25"/>
      <c r="AF195" s="154" t="s">
        <v>490</v>
      </c>
    </row>
    <row r="196" spans="1:32" s="5" customFormat="1" ht="23.25" customHeight="1" thickBot="1">
      <c r="A196" s="36"/>
      <c r="B196" s="36"/>
      <c r="C196" s="13">
        <v>5311</v>
      </c>
      <c r="D196" s="126" t="s">
        <v>417</v>
      </c>
      <c r="E196" s="199" t="s">
        <v>476</v>
      </c>
      <c r="F196" s="138"/>
      <c r="G196" s="55"/>
      <c r="H196" s="55"/>
      <c r="I196" s="13"/>
      <c r="J196" s="11"/>
      <c r="K196" s="11"/>
      <c r="L196" s="11"/>
      <c r="M196" s="13"/>
      <c r="N196" s="13"/>
      <c r="O196" s="13"/>
      <c r="P196" s="14"/>
      <c r="Q196" s="13"/>
      <c r="R196" s="13"/>
      <c r="S196" s="93">
        <f>+S197+S198+S199+S200+S201+S202+S203+S204+S205+S206+S207+S208+S209+S210+S211+S212</f>
        <v>251714305</v>
      </c>
      <c r="T196" s="93">
        <f aca="true" t="shared" si="70" ref="T196:Y196">+T197+T198+T199+T200+T201+T202+T203+T204+T205+T206+T207+T208+T209+T210+T211+T212</f>
        <v>0</v>
      </c>
      <c r="U196" s="93">
        <f t="shared" si="70"/>
        <v>0</v>
      </c>
      <c r="V196" s="93">
        <f t="shared" si="70"/>
        <v>0</v>
      </c>
      <c r="W196" s="93">
        <f t="shared" si="70"/>
        <v>0</v>
      </c>
      <c r="X196" s="93">
        <f t="shared" si="70"/>
        <v>251714305</v>
      </c>
      <c r="Y196" s="93">
        <f t="shared" si="70"/>
        <v>0</v>
      </c>
      <c r="Z196" s="93">
        <f>+Y196/X196*100</f>
        <v>0</v>
      </c>
      <c r="AA196" s="26"/>
      <c r="AB196" s="15"/>
      <c r="AC196" s="15"/>
      <c r="AD196" s="15"/>
      <c r="AE196" s="15"/>
      <c r="AF196" s="17"/>
    </row>
    <row r="197" spans="1:32" s="5" customFormat="1" ht="20.25" customHeight="1" thickBot="1">
      <c r="A197" s="36"/>
      <c r="B197" s="36"/>
      <c r="C197" s="35"/>
      <c r="D197" s="167" t="s">
        <v>418</v>
      </c>
      <c r="E197" s="200"/>
      <c r="F197" s="175" t="s">
        <v>68</v>
      </c>
      <c r="G197" s="178" t="s">
        <v>428</v>
      </c>
      <c r="H197" s="171"/>
      <c r="I197" s="173">
        <v>114</v>
      </c>
      <c r="J197" s="169" t="s">
        <v>418</v>
      </c>
      <c r="K197" s="18"/>
      <c r="L197" s="18" t="s">
        <v>430</v>
      </c>
      <c r="M197" s="21">
        <v>0</v>
      </c>
      <c r="N197" s="21">
        <v>1</v>
      </c>
      <c r="O197" s="21"/>
      <c r="P197" s="94">
        <f aca="true" t="shared" si="71" ref="P197:P212">O197/N197*100</f>
        <v>0</v>
      </c>
      <c r="Q197" s="22">
        <v>41275</v>
      </c>
      <c r="R197" s="22">
        <v>41639</v>
      </c>
      <c r="S197" s="27"/>
      <c r="T197" s="27"/>
      <c r="U197" s="27"/>
      <c r="V197" s="27"/>
      <c r="W197" s="27"/>
      <c r="X197" s="147">
        <f aca="true" t="shared" si="72" ref="X197:X212">+S197+T197+U197-V197-W197</f>
        <v>0</v>
      </c>
      <c r="Y197" s="25"/>
      <c r="Z197" s="97" t="e">
        <f aca="true" t="shared" si="73" ref="Z197:Z212">+Y197/X197*100</f>
        <v>#DIV/0!</v>
      </c>
      <c r="AA197" s="26"/>
      <c r="AB197" s="27"/>
      <c r="AC197" s="27"/>
      <c r="AD197" s="27"/>
      <c r="AE197" s="25"/>
      <c r="AF197" s="156" t="s">
        <v>495</v>
      </c>
    </row>
    <row r="198" spans="1:32" s="5" customFormat="1" ht="21" customHeight="1" thickBot="1">
      <c r="A198" s="36"/>
      <c r="B198" s="36"/>
      <c r="C198" s="35"/>
      <c r="D198" s="168"/>
      <c r="E198" s="200"/>
      <c r="F198" s="176"/>
      <c r="G198" s="179"/>
      <c r="H198" s="172"/>
      <c r="I198" s="174"/>
      <c r="J198" s="170"/>
      <c r="K198" s="18"/>
      <c r="L198" s="18" t="s">
        <v>431</v>
      </c>
      <c r="M198" s="21">
        <v>0</v>
      </c>
      <c r="N198" s="21">
        <v>1</v>
      </c>
      <c r="O198" s="21"/>
      <c r="P198" s="94">
        <f t="shared" si="71"/>
        <v>0</v>
      </c>
      <c r="Q198" s="22">
        <v>41275</v>
      </c>
      <c r="R198" s="22">
        <v>41639</v>
      </c>
      <c r="S198" s="27"/>
      <c r="T198" s="27"/>
      <c r="U198" s="27"/>
      <c r="V198" s="27"/>
      <c r="W198" s="27"/>
      <c r="X198" s="147">
        <f t="shared" si="72"/>
        <v>0</v>
      </c>
      <c r="Y198" s="25"/>
      <c r="Z198" s="97" t="e">
        <f t="shared" si="73"/>
        <v>#DIV/0!</v>
      </c>
      <c r="AA198" s="26"/>
      <c r="AB198" s="27"/>
      <c r="AC198" s="27"/>
      <c r="AD198" s="27"/>
      <c r="AE198" s="25"/>
      <c r="AF198" s="158"/>
    </row>
    <row r="199" spans="1:32" s="5" customFormat="1" ht="26.25" thickBot="1">
      <c r="A199" s="36"/>
      <c r="B199" s="36"/>
      <c r="C199" s="35"/>
      <c r="D199" s="167" t="s">
        <v>419</v>
      </c>
      <c r="E199" s="200"/>
      <c r="F199" s="176"/>
      <c r="G199" s="179"/>
      <c r="H199" s="171"/>
      <c r="I199" s="173">
        <v>115</v>
      </c>
      <c r="J199" s="169" t="s">
        <v>419</v>
      </c>
      <c r="K199" s="18"/>
      <c r="L199" s="18" t="s">
        <v>432</v>
      </c>
      <c r="M199" s="29">
        <v>0.87</v>
      </c>
      <c r="N199" s="29">
        <v>1</v>
      </c>
      <c r="O199" s="21"/>
      <c r="P199" s="94">
        <f t="shared" si="71"/>
        <v>0</v>
      </c>
      <c r="Q199" s="22">
        <v>41275</v>
      </c>
      <c r="R199" s="22">
        <v>41639</v>
      </c>
      <c r="S199" s="27"/>
      <c r="T199" s="27"/>
      <c r="U199" s="27"/>
      <c r="V199" s="27"/>
      <c r="W199" s="27"/>
      <c r="X199" s="147">
        <f t="shared" si="72"/>
        <v>0</v>
      </c>
      <c r="Y199" s="25"/>
      <c r="Z199" s="97" t="e">
        <f t="shared" si="73"/>
        <v>#DIV/0!</v>
      </c>
      <c r="AA199" s="26"/>
      <c r="AB199" s="27"/>
      <c r="AC199" s="27"/>
      <c r="AD199" s="27"/>
      <c r="AE199" s="25"/>
      <c r="AF199" s="156" t="s">
        <v>490</v>
      </c>
    </row>
    <row r="200" spans="1:32" s="5" customFormat="1" ht="21" customHeight="1" thickBot="1">
      <c r="A200" s="36"/>
      <c r="B200" s="36"/>
      <c r="C200" s="35"/>
      <c r="D200" s="168"/>
      <c r="E200" s="200"/>
      <c r="F200" s="176"/>
      <c r="G200" s="179"/>
      <c r="H200" s="172"/>
      <c r="I200" s="174"/>
      <c r="J200" s="170"/>
      <c r="K200" s="18"/>
      <c r="L200" s="18" t="s">
        <v>433</v>
      </c>
      <c r="M200" s="29">
        <v>0</v>
      </c>
      <c r="N200" s="29">
        <v>1</v>
      </c>
      <c r="O200" s="21"/>
      <c r="P200" s="94">
        <f t="shared" si="71"/>
        <v>0</v>
      </c>
      <c r="Q200" s="22">
        <v>41275</v>
      </c>
      <c r="R200" s="22">
        <v>41639</v>
      </c>
      <c r="S200" s="27"/>
      <c r="T200" s="27"/>
      <c r="U200" s="27"/>
      <c r="V200" s="27"/>
      <c r="W200" s="27"/>
      <c r="X200" s="147">
        <f t="shared" si="72"/>
        <v>0</v>
      </c>
      <c r="Y200" s="25"/>
      <c r="Z200" s="97" t="e">
        <f t="shared" si="73"/>
        <v>#DIV/0!</v>
      </c>
      <c r="AA200" s="26"/>
      <c r="AB200" s="27"/>
      <c r="AC200" s="27"/>
      <c r="AD200" s="27"/>
      <c r="AE200" s="25"/>
      <c r="AF200" s="157"/>
    </row>
    <row r="201" spans="1:32" s="5" customFormat="1" ht="26.25" thickBot="1">
      <c r="A201" s="36"/>
      <c r="B201" s="36"/>
      <c r="C201" s="35"/>
      <c r="D201" s="127" t="s">
        <v>429</v>
      </c>
      <c r="E201" s="200"/>
      <c r="F201" s="176"/>
      <c r="G201" s="179"/>
      <c r="H201" s="19"/>
      <c r="I201" s="34">
        <v>116</v>
      </c>
      <c r="J201" s="18" t="s">
        <v>420</v>
      </c>
      <c r="K201" s="18"/>
      <c r="L201" s="18" t="s">
        <v>434</v>
      </c>
      <c r="M201" s="29">
        <v>0</v>
      </c>
      <c r="N201" s="29">
        <v>1</v>
      </c>
      <c r="O201" s="21"/>
      <c r="P201" s="94">
        <f t="shared" si="71"/>
        <v>0</v>
      </c>
      <c r="Q201" s="22">
        <v>41275</v>
      </c>
      <c r="R201" s="22">
        <v>41639</v>
      </c>
      <c r="S201" s="27">
        <f>+'[1]ejeGastos4.rpt'!$C$280</f>
        <v>1000000</v>
      </c>
      <c r="T201" s="27"/>
      <c r="U201" s="27"/>
      <c r="V201" s="27"/>
      <c r="W201" s="27"/>
      <c r="X201" s="147">
        <f t="shared" si="72"/>
        <v>1000000</v>
      </c>
      <c r="Y201" s="25"/>
      <c r="Z201" s="97">
        <f t="shared" si="73"/>
        <v>0</v>
      </c>
      <c r="AA201" s="26"/>
      <c r="AB201" s="27"/>
      <c r="AC201" s="27"/>
      <c r="AD201" s="27"/>
      <c r="AE201" s="25"/>
      <c r="AF201" s="157"/>
    </row>
    <row r="202" spans="1:32" s="5" customFormat="1" ht="26.25" thickBot="1">
      <c r="A202" s="36"/>
      <c r="B202" s="36"/>
      <c r="C202" s="35"/>
      <c r="D202" s="127" t="s">
        <v>421</v>
      </c>
      <c r="E202" s="200"/>
      <c r="F202" s="176"/>
      <c r="G202" s="179"/>
      <c r="H202" s="19"/>
      <c r="I202" s="34">
        <v>117</v>
      </c>
      <c r="J202" s="18" t="s">
        <v>421</v>
      </c>
      <c r="K202" s="18"/>
      <c r="L202" s="18" t="s">
        <v>435</v>
      </c>
      <c r="M202" s="29">
        <v>0</v>
      </c>
      <c r="N202" s="29">
        <v>1</v>
      </c>
      <c r="O202" s="21"/>
      <c r="P202" s="94">
        <f t="shared" si="71"/>
        <v>0</v>
      </c>
      <c r="Q202" s="22">
        <v>41275</v>
      </c>
      <c r="R202" s="22">
        <v>41639</v>
      </c>
      <c r="S202" s="27">
        <f>+'[1]ejeGastos4.rpt'!$C$278+'[1]ejeGastos4.rpt'!$C$279</f>
        <v>195914305</v>
      </c>
      <c r="T202" s="27"/>
      <c r="U202" s="27"/>
      <c r="V202" s="27"/>
      <c r="W202" s="27"/>
      <c r="X202" s="147">
        <f t="shared" si="72"/>
        <v>195914305</v>
      </c>
      <c r="Y202" s="25"/>
      <c r="Z202" s="97">
        <f t="shared" si="73"/>
        <v>0</v>
      </c>
      <c r="AA202" s="26"/>
      <c r="AB202" s="27"/>
      <c r="AC202" s="27"/>
      <c r="AD202" s="27"/>
      <c r="AE202" s="25"/>
      <c r="AF202" s="158"/>
    </row>
    <row r="203" spans="1:32" s="5" customFormat="1" ht="26.25" thickBot="1">
      <c r="A203" s="36"/>
      <c r="B203" s="49"/>
      <c r="C203" s="56"/>
      <c r="D203" s="139" t="s">
        <v>422</v>
      </c>
      <c r="E203" s="200"/>
      <c r="F203" s="176"/>
      <c r="G203" s="179"/>
      <c r="H203" s="19"/>
      <c r="I203" s="122">
        <v>118</v>
      </c>
      <c r="J203" s="124" t="s">
        <v>422</v>
      </c>
      <c r="K203" s="121"/>
      <c r="L203" s="121" t="s">
        <v>436</v>
      </c>
      <c r="M203" s="146">
        <v>1</v>
      </c>
      <c r="N203" s="146">
        <v>1</v>
      </c>
      <c r="O203" s="120"/>
      <c r="P203" s="96">
        <f t="shared" si="71"/>
        <v>0</v>
      </c>
      <c r="Q203" s="22">
        <v>41275</v>
      </c>
      <c r="R203" s="22">
        <v>41639</v>
      </c>
      <c r="S203" s="59">
        <f>+'[1]ejeGastos4.rpt'!$C$281+'[1]ejeGastos4.rpt'!$C$282</f>
        <v>22000000</v>
      </c>
      <c r="T203" s="59"/>
      <c r="U203" s="59"/>
      <c r="V203" s="59"/>
      <c r="W203" s="59"/>
      <c r="X203" s="147">
        <f t="shared" si="72"/>
        <v>22000000</v>
      </c>
      <c r="Y203" s="60"/>
      <c r="Z203" s="97">
        <f t="shared" si="73"/>
        <v>0</v>
      </c>
      <c r="AA203" s="61"/>
      <c r="AB203" s="59"/>
      <c r="AC203" s="59"/>
      <c r="AD203" s="59"/>
      <c r="AE203" s="60"/>
      <c r="AF203" s="155" t="s">
        <v>492</v>
      </c>
    </row>
    <row r="204" spans="1:32" s="5" customFormat="1" ht="26.25" thickBot="1">
      <c r="A204" s="36"/>
      <c r="B204" s="49"/>
      <c r="C204" s="56"/>
      <c r="D204" s="139" t="s">
        <v>423</v>
      </c>
      <c r="E204" s="200"/>
      <c r="F204" s="176"/>
      <c r="G204" s="179"/>
      <c r="H204" s="19"/>
      <c r="I204" s="122">
        <v>119</v>
      </c>
      <c r="J204" s="124" t="s">
        <v>423</v>
      </c>
      <c r="K204" s="121"/>
      <c r="L204" s="121" t="s">
        <v>437</v>
      </c>
      <c r="M204" s="146">
        <v>0.77</v>
      </c>
      <c r="N204" s="146">
        <v>0</v>
      </c>
      <c r="O204" s="120"/>
      <c r="P204" s="96" t="e">
        <f t="shared" si="71"/>
        <v>#DIV/0!</v>
      </c>
      <c r="Q204" s="22">
        <v>41275</v>
      </c>
      <c r="R204" s="22">
        <v>41639</v>
      </c>
      <c r="S204" s="59">
        <f>+'[1]ejeGastos4.rpt'!$C$283</f>
        <v>10800000</v>
      </c>
      <c r="T204" s="59"/>
      <c r="U204" s="59"/>
      <c r="V204" s="59"/>
      <c r="W204" s="59"/>
      <c r="X204" s="147">
        <f t="shared" si="72"/>
        <v>10800000</v>
      </c>
      <c r="Y204" s="60"/>
      <c r="Z204" s="97">
        <f t="shared" si="73"/>
        <v>0</v>
      </c>
      <c r="AA204" s="61"/>
      <c r="AB204" s="59"/>
      <c r="AC204" s="59"/>
      <c r="AD204" s="59"/>
      <c r="AE204" s="60"/>
      <c r="AF204" s="156" t="s">
        <v>490</v>
      </c>
    </row>
    <row r="205" spans="1:32" s="5" customFormat="1" ht="39" thickBot="1">
      <c r="A205" s="36"/>
      <c r="B205" s="49"/>
      <c r="C205" s="56"/>
      <c r="D205" s="139" t="s">
        <v>424</v>
      </c>
      <c r="E205" s="200"/>
      <c r="F205" s="176"/>
      <c r="G205" s="179"/>
      <c r="H205" s="19"/>
      <c r="I205" s="122">
        <v>120</v>
      </c>
      <c r="J205" s="124" t="s">
        <v>424</v>
      </c>
      <c r="K205" s="121"/>
      <c r="L205" s="121" t="s">
        <v>438</v>
      </c>
      <c r="M205" s="146">
        <v>0.69</v>
      </c>
      <c r="N205" s="146">
        <v>0.8</v>
      </c>
      <c r="O205" s="120"/>
      <c r="P205" s="96">
        <f t="shared" si="71"/>
        <v>0</v>
      </c>
      <c r="Q205" s="22">
        <v>41275</v>
      </c>
      <c r="R205" s="22">
        <v>41639</v>
      </c>
      <c r="S205" s="59">
        <f>+'[1]ejeGastos4.rpt'!$C$284</f>
        <v>15000000</v>
      </c>
      <c r="T205" s="59"/>
      <c r="U205" s="59"/>
      <c r="V205" s="59"/>
      <c r="W205" s="59"/>
      <c r="X205" s="147">
        <f t="shared" si="72"/>
        <v>15000000</v>
      </c>
      <c r="Y205" s="60"/>
      <c r="Z205" s="97">
        <f t="shared" si="73"/>
        <v>0</v>
      </c>
      <c r="AA205" s="61"/>
      <c r="AB205" s="59"/>
      <c r="AC205" s="59"/>
      <c r="AD205" s="59"/>
      <c r="AE205" s="60"/>
      <c r="AF205" s="157"/>
    </row>
    <row r="206" spans="1:32" s="5" customFormat="1" ht="26.25" customHeight="1" thickBot="1">
      <c r="A206" s="36"/>
      <c r="B206" s="49"/>
      <c r="C206" s="56"/>
      <c r="D206" s="167" t="s">
        <v>425</v>
      </c>
      <c r="E206" s="200"/>
      <c r="F206" s="176"/>
      <c r="G206" s="179"/>
      <c r="H206" s="171"/>
      <c r="I206" s="173">
        <v>121</v>
      </c>
      <c r="J206" s="169" t="s">
        <v>425</v>
      </c>
      <c r="K206" s="121"/>
      <c r="L206" s="121" t="s">
        <v>439</v>
      </c>
      <c r="M206" s="146">
        <v>0.98</v>
      </c>
      <c r="N206" s="146">
        <v>0.99</v>
      </c>
      <c r="O206" s="120"/>
      <c r="P206" s="96">
        <f t="shared" si="71"/>
        <v>0</v>
      </c>
      <c r="Q206" s="22">
        <v>41275</v>
      </c>
      <c r="R206" s="22">
        <v>41639</v>
      </c>
      <c r="S206" s="59"/>
      <c r="T206" s="59"/>
      <c r="U206" s="59"/>
      <c r="V206" s="59"/>
      <c r="W206" s="59"/>
      <c r="X206" s="147">
        <f t="shared" si="72"/>
        <v>0</v>
      </c>
      <c r="Y206" s="60"/>
      <c r="Z206" s="97" t="e">
        <f t="shared" si="73"/>
        <v>#DIV/0!</v>
      </c>
      <c r="AA206" s="61"/>
      <c r="AB206" s="59"/>
      <c r="AC206" s="59"/>
      <c r="AD206" s="59"/>
      <c r="AE206" s="60"/>
      <c r="AF206" s="157"/>
    </row>
    <row r="207" spans="1:32" s="5" customFormat="1" ht="13.5" thickBot="1">
      <c r="A207" s="36"/>
      <c r="B207" s="49"/>
      <c r="C207" s="56"/>
      <c r="D207" s="185"/>
      <c r="E207" s="200"/>
      <c r="F207" s="176"/>
      <c r="G207" s="179"/>
      <c r="H207" s="195"/>
      <c r="I207" s="187"/>
      <c r="J207" s="186"/>
      <c r="K207" s="121"/>
      <c r="L207" s="121" t="s">
        <v>440</v>
      </c>
      <c r="M207" s="146">
        <v>0.73</v>
      </c>
      <c r="N207" s="146">
        <v>1</v>
      </c>
      <c r="O207" s="120"/>
      <c r="P207" s="96">
        <f t="shared" si="71"/>
        <v>0</v>
      </c>
      <c r="Q207" s="22">
        <v>41275</v>
      </c>
      <c r="R207" s="22">
        <v>41639</v>
      </c>
      <c r="S207" s="59"/>
      <c r="T207" s="59"/>
      <c r="U207" s="59"/>
      <c r="V207" s="59"/>
      <c r="W207" s="59"/>
      <c r="X207" s="147">
        <f t="shared" si="72"/>
        <v>0</v>
      </c>
      <c r="Y207" s="60"/>
      <c r="Z207" s="97" t="e">
        <f t="shared" si="73"/>
        <v>#DIV/0!</v>
      </c>
      <c r="AA207" s="61"/>
      <c r="AB207" s="59"/>
      <c r="AC207" s="59"/>
      <c r="AD207" s="59"/>
      <c r="AE207" s="60"/>
      <c r="AF207" s="157"/>
    </row>
    <row r="208" spans="1:32" s="5" customFormat="1" ht="13.5" thickBot="1">
      <c r="A208" s="36"/>
      <c r="B208" s="49"/>
      <c r="C208" s="56"/>
      <c r="D208" s="185"/>
      <c r="E208" s="200"/>
      <c r="F208" s="176"/>
      <c r="G208" s="179"/>
      <c r="H208" s="195"/>
      <c r="I208" s="187"/>
      <c r="J208" s="186"/>
      <c r="K208" s="121"/>
      <c r="L208" s="121" t="s">
        <v>441</v>
      </c>
      <c r="M208" s="146">
        <v>0.29</v>
      </c>
      <c r="N208" s="146">
        <v>1</v>
      </c>
      <c r="O208" s="120"/>
      <c r="P208" s="96">
        <f t="shared" si="71"/>
        <v>0</v>
      </c>
      <c r="Q208" s="22">
        <v>41275</v>
      </c>
      <c r="R208" s="22">
        <v>41639</v>
      </c>
      <c r="S208" s="59"/>
      <c r="T208" s="59"/>
      <c r="U208" s="59"/>
      <c r="V208" s="59"/>
      <c r="W208" s="59"/>
      <c r="X208" s="147">
        <f t="shared" si="72"/>
        <v>0</v>
      </c>
      <c r="Y208" s="60"/>
      <c r="Z208" s="97" t="e">
        <f t="shared" si="73"/>
        <v>#DIV/0!</v>
      </c>
      <c r="AA208" s="61"/>
      <c r="AB208" s="59"/>
      <c r="AC208" s="59"/>
      <c r="AD208" s="59"/>
      <c r="AE208" s="60"/>
      <c r="AF208" s="157"/>
    </row>
    <row r="209" spans="1:32" s="5" customFormat="1" ht="13.5" thickBot="1">
      <c r="A209" s="36"/>
      <c r="B209" s="49"/>
      <c r="C209" s="56"/>
      <c r="D209" s="185"/>
      <c r="E209" s="200"/>
      <c r="F209" s="176"/>
      <c r="G209" s="179"/>
      <c r="H209" s="195"/>
      <c r="I209" s="187"/>
      <c r="J209" s="186"/>
      <c r="K209" s="121"/>
      <c r="L209" s="121" t="s">
        <v>442</v>
      </c>
      <c r="M209" s="146">
        <v>0</v>
      </c>
      <c r="N209" s="146">
        <v>1</v>
      </c>
      <c r="O209" s="120"/>
      <c r="P209" s="96">
        <f t="shared" si="71"/>
        <v>0</v>
      </c>
      <c r="Q209" s="22">
        <v>41275</v>
      </c>
      <c r="R209" s="22">
        <v>41639</v>
      </c>
      <c r="S209" s="59"/>
      <c r="T209" s="59"/>
      <c r="U209" s="59"/>
      <c r="V209" s="59"/>
      <c r="W209" s="59"/>
      <c r="X209" s="147">
        <f t="shared" si="72"/>
        <v>0</v>
      </c>
      <c r="Y209" s="60"/>
      <c r="Z209" s="97" t="e">
        <f t="shared" si="73"/>
        <v>#DIV/0!</v>
      </c>
      <c r="AA209" s="61"/>
      <c r="AB209" s="59"/>
      <c r="AC209" s="59"/>
      <c r="AD209" s="59"/>
      <c r="AE209" s="60"/>
      <c r="AF209" s="157"/>
    </row>
    <row r="210" spans="1:32" s="5" customFormat="1" ht="13.5" thickBot="1">
      <c r="A210" s="36"/>
      <c r="B210" s="49"/>
      <c r="C210" s="56"/>
      <c r="D210" s="168"/>
      <c r="E210" s="200"/>
      <c r="F210" s="176"/>
      <c r="G210" s="179"/>
      <c r="H210" s="172"/>
      <c r="I210" s="174"/>
      <c r="J210" s="170"/>
      <c r="K210" s="121"/>
      <c r="L210" s="121" t="s">
        <v>443</v>
      </c>
      <c r="M210" s="146">
        <v>0.6</v>
      </c>
      <c r="N210" s="146">
        <v>1</v>
      </c>
      <c r="O210" s="120"/>
      <c r="P210" s="96">
        <f t="shared" si="71"/>
        <v>0</v>
      </c>
      <c r="Q210" s="22">
        <v>41275</v>
      </c>
      <c r="R210" s="22">
        <v>41639</v>
      </c>
      <c r="S210" s="59"/>
      <c r="T210" s="59"/>
      <c r="U210" s="59"/>
      <c r="V210" s="59"/>
      <c r="W210" s="59"/>
      <c r="X210" s="147">
        <f t="shared" si="72"/>
        <v>0</v>
      </c>
      <c r="Y210" s="60"/>
      <c r="Z210" s="97" t="e">
        <f t="shared" si="73"/>
        <v>#DIV/0!</v>
      </c>
      <c r="AA210" s="61"/>
      <c r="AB210" s="59"/>
      <c r="AC210" s="59"/>
      <c r="AD210" s="59"/>
      <c r="AE210" s="60"/>
      <c r="AF210" s="157"/>
    </row>
    <row r="211" spans="1:32" s="5" customFormat="1" ht="39" thickBot="1">
      <c r="A211" s="36"/>
      <c r="B211" s="49"/>
      <c r="C211" s="56"/>
      <c r="D211" s="139" t="s">
        <v>426</v>
      </c>
      <c r="E211" s="200"/>
      <c r="F211" s="176"/>
      <c r="G211" s="179"/>
      <c r="H211" s="19"/>
      <c r="I211" s="122">
        <v>122</v>
      </c>
      <c r="J211" s="124" t="s">
        <v>426</v>
      </c>
      <c r="K211" s="121"/>
      <c r="L211" s="121" t="s">
        <v>444</v>
      </c>
      <c r="M211" s="120">
        <v>0</v>
      </c>
      <c r="N211" s="120">
        <v>0</v>
      </c>
      <c r="O211" s="120"/>
      <c r="P211" s="96" t="e">
        <f t="shared" si="71"/>
        <v>#DIV/0!</v>
      </c>
      <c r="Q211" s="22">
        <v>41275</v>
      </c>
      <c r="R211" s="22">
        <v>41639</v>
      </c>
      <c r="S211" s="59">
        <f>+'[1]ejeGastos4.rpt'!$C$285</f>
        <v>5000000</v>
      </c>
      <c r="T211" s="59"/>
      <c r="U211" s="59"/>
      <c r="V211" s="59"/>
      <c r="W211" s="59"/>
      <c r="X211" s="147">
        <f t="shared" si="72"/>
        <v>5000000</v>
      </c>
      <c r="Y211" s="60"/>
      <c r="Z211" s="97">
        <f t="shared" si="73"/>
        <v>0</v>
      </c>
      <c r="AA211" s="61"/>
      <c r="AB211" s="59"/>
      <c r="AC211" s="59"/>
      <c r="AD211" s="59"/>
      <c r="AE211" s="60"/>
      <c r="AF211" s="157"/>
    </row>
    <row r="212" spans="1:32" s="5" customFormat="1" ht="51.75" thickBot="1">
      <c r="A212" s="36"/>
      <c r="B212" s="49"/>
      <c r="C212" s="56"/>
      <c r="D212" s="139" t="s">
        <v>427</v>
      </c>
      <c r="E212" s="201"/>
      <c r="F212" s="177"/>
      <c r="G212" s="180"/>
      <c r="H212" s="19"/>
      <c r="I212" s="57">
        <v>123</v>
      </c>
      <c r="J212" s="124" t="s">
        <v>427</v>
      </c>
      <c r="K212" s="32"/>
      <c r="L212" s="32" t="s">
        <v>445</v>
      </c>
      <c r="M212" s="146">
        <v>0</v>
      </c>
      <c r="N212" s="146">
        <v>0.1</v>
      </c>
      <c r="O212" s="58"/>
      <c r="P212" s="96">
        <f t="shared" si="71"/>
        <v>0</v>
      </c>
      <c r="Q212" s="22">
        <v>41275</v>
      </c>
      <c r="R212" s="22">
        <v>41639</v>
      </c>
      <c r="S212" s="59">
        <f>+'[1]ejeGastos4.rpt'!$C$286</f>
        <v>2000000</v>
      </c>
      <c r="T212" s="59"/>
      <c r="U212" s="59"/>
      <c r="V212" s="59"/>
      <c r="W212" s="59"/>
      <c r="X212" s="149">
        <f t="shared" si="72"/>
        <v>2000000</v>
      </c>
      <c r="Y212" s="60"/>
      <c r="Z212" s="98">
        <f t="shared" si="73"/>
        <v>0</v>
      </c>
      <c r="AA212" s="61"/>
      <c r="AB212" s="59"/>
      <c r="AC212" s="59"/>
      <c r="AD212" s="59"/>
      <c r="AE212" s="60"/>
      <c r="AF212" s="158"/>
    </row>
    <row r="213" spans="1:32" s="5" customFormat="1" ht="26.25" thickBot="1">
      <c r="A213" s="62"/>
      <c r="B213" s="6">
        <v>6</v>
      </c>
      <c r="C213" s="6"/>
      <c r="D213" s="7" t="s">
        <v>446</v>
      </c>
      <c r="E213" s="141"/>
      <c r="F213" s="66"/>
      <c r="G213" s="86"/>
      <c r="H213" s="86"/>
      <c r="I213" s="66"/>
      <c r="J213" s="67"/>
      <c r="K213" s="67"/>
      <c r="L213" s="67"/>
      <c r="M213" s="66"/>
      <c r="N213" s="66"/>
      <c r="O213" s="68"/>
      <c r="P213" s="69"/>
      <c r="Q213" s="66"/>
      <c r="R213" s="66"/>
      <c r="S213" s="151">
        <f>+S214</f>
        <v>3600000</v>
      </c>
      <c r="T213" s="151">
        <f aca="true" t="shared" si="74" ref="T213:Y213">+T214</f>
        <v>0</v>
      </c>
      <c r="U213" s="151">
        <f t="shared" si="74"/>
        <v>0</v>
      </c>
      <c r="V213" s="151">
        <f t="shared" si="74"/>
        <v>0</v>
      </c>
      <c r="W213" s="151">
        <f t="shared" si="74"/>
        <v>0</v>
      </c>
      <c r="X213" s="151">
        <f t="shared" si="74"/>
        <v>3600000</v>
      </c>
      <c r="Y213" s="151">
        <f t="shared" si="74"/>
        <v>0</v>
      </c>
      <c r="Z213" s="151">
        <f>+Y213/X213*100</f>
        <v>0</v>
      </c>
      <c r="AA213" s="87" t="s">
        <v>16</v>
      </c>
      <c r="AB213" s="70"/>
      <c r="AC213" s="70"/>
      <c r="AD213" s="70"/>
      <c r="AE213" s="70"/>
      <c r="AF213" s="71"/>
    </row>
    <row r="214" spans="1:32" s="5" customFormat="1" ht="39" customHeight="1" thickBot="1">
      <c r="A214" s="36"/>
      <c r="B214" s="36"/>
      <c r="C214" s="13">
        <v>6111</v>
      </c>
      <c r="D214" s="126" t="s">
        <v>447</v>
      </c>
      <c r="E214" s="202" t="s">
        <v>477</v>
      </c>
      <c r="F214" s="140"/>
      <c r="G214" s="63"/>
      <c r="H214" s="63"/>
      <c r="I214" s="13"/>
      <c r="J214" s="11"/>
      <c r="K214" s="11"/>
      <c r="L214" s="11"/>
      <c r="M214" s="13"/>
      <c r="N214" s="13"/>
      <c r="O214" s="13"/>
      <c r="P214" s="14"/>
      <c r="Q214" s="13"/>
      <c r="R214" s="13"/>
      <c r="S214" s="93">
        <f>+S215+S216+S217+S218+S219+S220+S221+S222</f>
        <v>3600000</v>
      </c>
      <c r="T214" s="93">
        <f aca="true" t="shared" si="75" ref="T214:Y214">+T215+T216+T217+T218+T219+T220+T221+T222</f>
        <v>0</v>
      </c>
      <c r="U214" s="93">
        <f t="shared" si="75"/>
        <v>0</v>
      </c>
      <c r="V214" s="93">
        <f t="shared" si="75"/>
        <v>0</v>
      </c>
      <c r="W214" s="93">
        <f t="shared" si="75"/>
        <v>0</v>
      </c>
      <c r="X214" s="93">
        <f t="shared" si="75"/>
        <v>3600000</v>
      </c>
      <c r="Y214" s="93">
        <f t="shared" si="75"/>
        <v>0</v>
      </c>
      <c r="Z214" s="93">
        <f>+Y214/X214*100</f>
        <v>0</v>
      </c>
      <c r="AA214" s="26"/>
      <c r="AB214" s="15"/>
      <c r="AC214" s="15"/>
      <c r="AD214" s="15"/>
      <c r="AE214" s="15"/>
      <c r="AF214" s="17"/>
    </row>
    <row r="215" spans="1:32" s="5" customFormat="1" ht="29.25" customHeight="1">
      <c r="A215" s="36"/>
      <c r="B215" s="36"/>
      <c r="C215" s="37"/>
      <c r="D215" s="127" t="s">
        <v>448</v>
      </c>
      <c r="E215" s="203"/>
      <c r="F215" s="175" t="s">
        <v>68</v>
      </c>
      <c r="G215" s="178" t="s">
        <v>463</v>
      </c>
      <c r="H215" s="19"/>
      <c r="I215" s="34">
        <v>124</v>
      </c>
      <c r="J215" s="18" t="s">
        <v>448</v>
      </c>
      <c r="K215" s="18"/>
      <c r="L215" s="18" t="s">
        <v>455</v>
      </c>
      <c r="M215" s="29">
        <v>0</v>
      </c>
      <c r="N215" s="29">
        <v>0.25</v>
      </c>
      <c r="O215" s="21"/>
      <c r="P215" s="94">
        <f aca="true" t="shared" si="76" ref="P215:P220">O215/N215*100</f>
        <v>0</v>
      </c>
      <c r="Q215" s="22">
        <v>41275</v>
      </c>
      <c r="R215" s="22">
        <v>41639</v>
      </c>
      <c r="S215" s="27"/>
      <c r="T215" s="18"/>
      <c r="U215" s="18"/>
      <c r="V215" s="18"/>
      <c r="W215" s="18"/>
      <c r="X215" s="147">
        <f aca="true" t="shared" si="77" ref="X215:X220">+S215+T215+U215-V215-W215</f>
        <v>0</v>
      </c>
      <c r="Y215" s="18"/>
      <c r="Z215" s="97" t="e">
        <f aca="true" t="shared" si="78" ref="Z215:Z220">+Y215/X215*100</f>
        <v>#DIV/0!</v>
      </c>
      <c r="AA215" s="18"/>
      <c r="AB215" s="18"/>
      <c r="AC215" s="18"/>
      <c r="AD215" s="18"/>
      <c r="AE215" s="18"/>
      <c r="AF215" s="159" t="s">
        <v>492</v>
      </c>
    </row>
    <row r="216" spans="1:32" s="5" customFormat="1" ht="38.25">
      <c r="A216" s="36"/>
      <c r="B216" s="36"/>
      <c r="C216" s="37"/>
      <c r="D216" s="127" t="s">
        <v>449</v>
      </c>
      <c r="E216" s="203"/>
      <c r="F216" s="176"/>
      <c r="G216" s="179"/>
      <c r="H216" s="19"/>
      <c r="I216" s="34">
        <v>125</v>
      </c>
      <c r="J216" s="18" t="s">
        <v>449</v>
      </c>
      <c r="K216" s="18"/>
      <c r="L216" s="18" t="s">
        <v>456</v>
      </c>
      <c r="M216" s="29">
        <v>0</v>
      </c>
      <c r="N216" s="29">
        <v>1</v>
      </c>
      <c r="O216" s="21"/>
      <c r="P216" s="94">
        <f t="shared" si="76"/>
        <v>0</v>
      </c>
      <c r="Q216" s="22">
        <v>41275</v>
      </c>
      <c r="R216" s="22">
        <v>41639</v>
      </c>
      <c r="S216" s="27">
        <f>+'[2]PLAN PLURIANUAL 2012-2015'!$AD$123</f>
        <v>0</v>
      </c>
      <c r="T216" s="27"/>
      <c r="U216" s="27"/>
      <c r="V216" s="27"/>
      <c r="W216" s="27"/>
      <c r="X216" s="147">
        <f t="shared" si="77"/>
        <v>0</v>
      </c>
      <c r="Y216" s="18"/>
      <c r="Z216" s="97" t="e">
        <f t="shared" si="78"/>
        <v>#DIV/0!</v>
      </c>
      <c r="AA216" s="18"/>
      <c r="AB216" s="18"/>
      <c r="AC216" s="18"/>
      <c r="AD216" s="18"/>
      <c r="AE216" s="18"/>
      <c r="AF216" s="160"/>
    </row>
    <row r="217" spans="1:32" s="5" customFormat="1" ht="25.5">
      <c r="A217" s="36"/>
      <c r="B217" s="36"/>
      <c r="C217" s="37"/>
      <c r="D217" s="167" t="s">
        <v>450</v>
      </c>
      <c r="E217" s="203"/>
      <c r="F217" s="176"/>
      <c r="G217" s="179"/>
      <c r="H217" s="171"/>
      <c r="I217" s="173">
        <v>126</v>
      </c>
      <c r="J217" s="169" t="s">
        <v>450</v>
      </c>
      <c r="K217" s="18"/>
      <c r="L217" s="18" t="s">
        <v>457</v>
      </c>
      <c r="M217" s="29">
        <v>0</v>
      </c>
      <c r="N217" s="29">
        <v>1</v>
      </c>
      <c r="O217" s="21"/>
      <c r="P217" s="94">
        <f t="shared" si="76"/>
        <v>0</v>
      </c>
      <c r="Q217" s="22">
        <v>41275</v>
      </c>
      <c r="R217" s="22">
        <v>41639</v>
      </c>
      <c r="S217" s="27"/>
      <c r="T217" s="27"/>
      <c r="U217" s="27"/>
      <c r="V217" s="27"/>
      <c r="W217" s="27"/>
      <c r="X217" s="147">
        <f t="shared" si="77"/>
        <v>0</v>
      </c>
      <c r="Y217" s="18"/>
      <c r="Z217" s="97" t="e">
        <f t="shared" si="78"/>
        <v>#DIV/0!</v>
      </c>
      <c r="AA217" s="18"/>
      <c r="AB217" s="18"/>
      <c r="AC217" s="18"/>
      <c r="AD217" s="18"/>
      <c r="AE217" s="18"/>
      <c r="AF217" s="160"/>
    </row>
    <row r="218" spans="1:32" s="5" customFormat="1" ht="26.25" thickBot="1">
      <c r="A218" s="36"/>
      <c r="B218" s="36"/>
      <c r="C218" s="37"/>
      <c r="D218" s="168"/>
      <c r="E218" s="203"/>
      <c r="F218" s="177"/>
      <c r="G218" s="180"/>
      <c r="H218" s="172"/>
      <c r="I218" s="174"/>
      <c r="J218" s="170"/>
      <c r="K218" s="18"/>
      <c r="L218" s="18" t="s">
        <v>458</v>
      </c>
      <c r="M218" s="21">
        <v>0</v>
      </c>
      <c r="N218" s="21">
        <v>1</v>
      </c>
      <c r="O218" s="21"/>
      <c r="P218" s="94">
        <f t="shared" si="76"/>
        <v>0</v>
      </c>
      <c r="Q218" s="22">
        <v>41275</v>
      </c>
      <c r="R218" s="22">
        <v>41639</v>
      </c>
      <c r="S218" s="27"/>
      <c r="T218" s="27"/>
      <c r="U218" s="27"/>
      <c r="V218" s="27"/>
      <c r="W218" s="27"/>
      <c r="X218" s="147">
        <f t="shared" si="77"/>
        <v>0</v>
      </c>
      <c r="Y218" s="18"/>
      <c r="Z218" s="97" t="e">
        <f t="shared" si="78"/>
        <v>#DIV/0!</v>
      </c>
      <c r="AA218" s="109"/>
      <c r="AB218" s="18"/>
      <c r="AC218" s="18"/>
      <c r="AD218" s="18"/>
      <c r="AE218" s="18"/>
      <c r="AF218" s="160"/>
    </row>
    <row r="219" spans="1:32" s="5" customFormat="1" ht="51.75" thickBot="1">
      <c r="A219" s="36"/>
      <c r="B219" s="36"/>
      <c r="C219" s="37"/>
      <c r="D219" s="127" t="s">
        <v>451</v>
      </c>
      <c r="E219" s="203"/>
      <c r="F219" s="175" t="s">
        <v>69</v>
      </c>
      <c r="G219" s="178" t="s">
        <v>464</v>
      </c>
      <c r="H219" s="19"/>
      <c r="I219" s="34">
        <v>127</v>
      </c>
      <c r="J219" s="18" t="s">
        <v>451</v>
      </c>
      <c r="K219" s="18"/>
      <c r="L219" s="18" t="s">
        <v>459</v>
      </c>
      <c r="M219" s="29">
        <v>0</v>
      </c>
      <c r="N219" s="29">
        <v>1</v>
      </c>
      <c r="O219" s="21"/>
      <c r="P219" s="94">
        <f t="shared" si="76"/>
        <v>0</v>
      </c>
      <c r="Q219" s="22">
        <v>41275</v>
      </c>
      <c r="R219" s="22">
        <v>41639</v>
      </c>
      <c r="S219" s="27">
        <f>+'[1]ejeGastos4.rpt'!$C$268</f>
        <v>2000000</v>
      </c>
      <c r="T219" s="27"/>
      <c r="U219" s="27"/>
      <c r="V219" s="27"/>
      <c r="W219" s="27"/>
      <c r="X219" s="147">
        <f t="shared" si="77"/>
        <v>2000000</v>
      </c>
      <c r="Y219" s="25"/>
      <c r="Z219" s="97">
        <f t="shared" si="78"/>
        <v>0</v>
      </c>
      <c r="AA219" s="26"/>
      <c r="AB219" s="27"/>
      <c r="AC219" s="27"/>
      <c r="AD219" s="27"/>
      <c r="AE219" s="25"/>
      <c r="AF219" s="160"/>
    </row>
    <row r="220" spans="1:32" s="5" customFormat="1" ht="51.75" thickBot="1">
      <c r="A220" s="36"/>
      <c r="B220" s="36"/>
      <c r="C220" s="37"/>
      <c r="D220" s="127" t="s">
        <v>452</v>
      </c>
      <c r="E220" s="203"/>
      <c r="F220" s="176"/>
      <c r="G220" s="179"/>
      <c r="H220" s="19"/>
      <c r="I220" s="34">
        <v>128</v>
      </c>
      <c r="J220" s="18" t="s">
        <v>452</v>
      </c>
      <c r="K220" s="18"/>
      <c r="L220" s="18" t="s">
        <v>460</v>
      </c>
      <c r="M220" s="21">
        <v>0</v>
      </c>
      <c r="N220" s="21">
        <v>2</v>
      </c>
      <c r="O220" s="21"/>
      <c r="P220" s="94">
        <f t="shared" si="76"/>
        <v>0</v>
      </c>
      <c r="Q220" s="22">
        <v>41275</v>
      </c>
      <c r="R220" s="22">
        <v>41639</v>
      </c>
      <c r="S220" s="27">
        <f>+'[1]ejeGastos4.rpt'!$C$269</f>
        <v>600000</v>
      </c>
      <c r="T220" s="27"/>
      <c r="U220" s="27"/>
      <c r="V220" s="27"/>
      <c r="W220" s="27"/>
      <c r="X220" s="147">
        <f t="shared" si="77"/>
        <v>600000</v>
      </c>
      <c r="Y220" s="25"/>
      <c r="Z220" s="97">
        <f t="shared" si="78"/>
        <v>0</v>
      </c>
      <c r="AA220" s="26"/>
      <c r="AB220" s="27"/>
      <c r="AC220" s="27"/>
      <c r="AD220" s="27"/>
      <c r="AE220" s="25"/>
      <c r="AF220" s="160"/>
    </row>
    <row r="221" spans="1:32" s="5" customFormat="1" ht="39" thickBot="1">
      <c r="A221" s="36"/>
      <c r="B221" s="36"/>
      <c r="C221" s="37"/>
      <c r="D221" s="127" t="s">
        <v>453</v>
      </c>
      <c r="E221" s="203"/>
      <c r="F221" s="176"/>
      <c r="G221" s="179"/>
      <c r="H221" s="19"/>
      <c r="I221" s="34">
        <v>129</v>
      </c>
      <c r="J221" s="18" t="s">
        <v>453</v>
      </c>
      <c r="K221" s="18"/>
      <c r="L221" s="18" t="s">
        <v>461</v>
      </c>
      <c r="M221" s="21">
        <v>1</v>
      </c>
      <c r="N221" s="21">
        <v>0</v>
      </c>
      <c r="O221" s="21"/>
      <c r="P221" s="94" t="e">
        <f>O221/N221*100</f>
        <v>#DIV/0!</v>
      </c>
      <c r="Q221" s="22">
        <v>41275</v>
      </c>
      <c r="R221" s="22">
        <v>41639</v>
      </c>
      <c r="S221" s="27">
        <f>+'[1]ejeGastos4.rpt'!$C$270</f>
        <v>1000000</v>
      </c>
      <c r="T221" s="27"/>
      <c r="U221" s="27"/>
      <c r="V221" s="27"/>
      <c r="W221" s="27"/>
      <c r="X221" s="147">
        <f>+S221+T221+U221-V221-W221</f>
        <v>1000000</v>
      </c>
      <c r="Y221" s="25"/>
      <c r="Z221" s="97">
        <f>+Y221/X221*100</f>
        <v>0</v>
      </c>
      <c r="AA221" s="26" t="s">
        <v>6</v>
      </c>
      <c r="AB221" s="27"/>
      <c r="AC221" s="27"/>
      <c r="AD221" s="27"/>
      <c r="AE221" s="25"/>
      <c r="AF221" s="160"/>
    </row>
    <row r="222" spans="1:32" s="5" customFormat="1" ht="105.75" customHeight="1" thickBot="1">
      <c r="A222" s="36"/>
      <c r="B222" s="36"/>
      <c r="C222" s="37"/>
      <c r="D222" s="127" t="s">
        <v>454</v>
      </c>
      <c r="E222" s="204"/>
      <c r="F222" s="177"/>
      <c r="G222" s="180"/>
      <c r="H222" s="19"/>
      <c r="I222" s="34">
        <v>130</v>
      </c>
      <c r="J222" s="18" t="s">
        <v>454</v>
      </c>
      <c r="K222" s="18"/>
      <c r="L222" s="18" t="s">
        <v>462</v>
      </c>
      <c r="M222" s="29">
        <v>0</v>
      </c>
      <c r="N222" s="29">
        <v>1</v>
      </c>
      <c r="O222" s="21"/>
      <c r="P222" s="94">
        <f>O222/N222*100</f>
        <v>0</v>
      </c>
      <c r="Q222" s="22">
        <v>41275</v>
      </c>
      <c r="R222" s="22">
        <v>41639</v>
      </c>
      <c r="S222" s="27"/>
      <c r="T222" s="27"/>
      <c r="U222" s="27"/>
      <c r="V222" s="27"/>
      <c r="W222" s="27"/>
      <c r="X222" s="147">
        <f>+S222+T222+U222-V222-W222</f>
        <v>0</v>
      </c>
      <c r="Y222" s="25"/>
      <c r="Z222" s="97" t="e">
        <f>+Y222/X222*100</f>
        <v>#DIV/0!</v>
      </c>
      <c r="AA222" s="26"/>
      <c r="AB222" s="27"/>
      <c r="AC222" s="27"/>
      <c r="AD222" s="27"/>
      <c r="AE222" s="25"/>
      <c r="AF222" s="161"/>
    </row>
    <row r="223" spans="1:32" ht="22.5" customHeight="1">
      <c r="A223" s="162" t="s">
        <v>496</v>
      </c>
      <c r="B223" s="162"/>
      <c r="C223" s="162"/>
      <c r="D223" s="162"/>
      <c r="E223" s="162"/>
      <c r="S223" s="111">
        <f>+S9+S50+S126+S154+S188+S213</f>
        <v>2991182053</v>
      </c>
      <c r="T223" s="111">
        <f aca="true" t="shared" si="79" ref="T223:Y223">+T9+T50+T126+T154+T188+T213</f>
        <v>0</v>
      </c>
      <c r="U223" s="111">
        <f t="shared" si="79"/>
        <v>0</v>
      </c>
      <c r="V223" s="111">
        <f t="shared" si="79"/>
        <v>0</v>
      </c>
      <c r="W223" s="111">
        <f t="shared" si="79"/>
        <v>0</v>
      </c>
      <c r="X223" s="111">
        <f t="shared" si="79"/>
        <v>2991182053</v>
      </c>
      <c r="Y223" s="111">
        <f t="shared" si="79"/>
        <v>0</v>
      </c>
      <c r="Z223" s="152">
        <f>+Y223/X223*100</f>
        <v>0</v>
      </c>
      <c r="AB223" s="83"/>
      <c r="AC223" s="83"/>
      <c r="AE223" s="82"/>
      <c r="AF223" s="1"/>
    </row>
    <row r="224" spans="19:33" ht="24.75" customHeight="1">
      <c r="S224" s="188" t="s">
        <v>27</v>
      </c>
      <c r="T224" s="184" t="s">
        <v>28</v>
      </c>
      <c r="U224" s="184" t="s">
        <v>29</v>
      </c>
      <c r="V224" s="184" t="s">
        <v>30</v>
      </c>
      <c r="W224" s="184" t="s">
        <v>31</v>
      </c>
      <c r="X224" s="181" t="s">
        <v>32</v>
      </c>
      <c r="Y224" s="182" t="s">
        <v>21</v>
      </c>
      <c r="Z224" s="182" t="s">
        <v>42</v>
      </c>
      <c r="AB224" s="83"/>
      <c r="AC224" s="83"/>
      <c r="AE224" s="82"/>
      <c r="AF224" s="1"/>
      <c r="AG224" s="82"/>
    </row>
    <row r="225" spans="19:32" ht="15">
      <c r="S225" s="188"/>
      <c r="T225" s="184"/>
      <c r="U225" s="184"/>
      <c r="V225" s="184"/>
      <c r="W225" s="184"/>
      <c r="X225" s="181"/>
      <c r="Y225" s="183"/>
      <c r="Z225" s="183"/>
      <c r="AB225" s="83"/>
      <c r="AC225" s="83"/>
      <c r="AE225" s="1"/>
      <c r="AF225" s="1"/>
    </row>
    <row r="226" spans="28:32" ht="15">
      <c r="AB226" s="83"/>
      <c r="AC226" s="83"/>
      <c r="AF226" s="84"/>
    </row>
    <row r="228" spans="21:28" ht="15">
      <c r="U228" s="153"/>
      <c r="Y228" s="166"/>
      <c r="Z228" s="166"/>
      <c r="AA228" s="166"/>
      <c r="AB228" s="166"/>
    </row>
    <row r="229" spans="25:28" ht="15">
      <c r="Y229" s="166"/>
      <c r="Z229" s="166"/>
      <c r="AA229" s="166"/>
      <c r="AB229" s="166"/>
    </row>
    <row r="231" ht="15">
      <c r="W231" s="153"/>
    </row>
  </sheetData>
  <sheetProtection/>
  <mergeCells count="225">
    <mergeCell ref="I152:I153"/>
    <mergeCell ref="J152:J153"/>
    <mergeCell ref="J142:J146"/>
    <mergeCell ref="H139:H140"/>
    <mergeCell ref="I139:I140"/>
    <mergeCell ref="H142:H146"/>
    <mergeCell ref="I142:I146"/>
    <mergeCell ref="G67:G69"/>
    <mergeCell ref="F67:F69"/>
    <mergeCell ref="G100:G102"/>
    <mergeCell ref="H90:H93"/>
    <mergeCell ref="I90:I93"/>
    <mergeCell ref="F95:F96"/>
    <mergeCell ref="G95:G96"/>
    <mergeCell ref="J172:J173"/>
    <mergeCell ref="F172:F179"/>
    <mergeCell ref="G172:G179"/>
    <mergeCell ref="I172:I173"/>
    <mergeCell ref="H172:H173"/>
    <mergeCell ref="G109:G115"/>
    <mergeCell ref="F109:F115"/>
    <mergeCell ref="G117:G121"/>
    <mergeCell ref="F117:F121"/>
    <mergeCell ref="G123:G125"/>
    <mergeCell ref="F123:F125"/>
    <mergeCell ref="J130:J131"/>
    <mergeCell ref="F128:F134"/>
    <mergeCell ref="G128:G134"/>
    <mergeCell ref="H130:H131"/>
    <mergeCell ref="I130:I131"/>
    <mergeCell ref="H152:H153"/>
    <mergeCell ref="D172:D173"/>
    <mergeCell ref="H199:H200"/>
    <mergeCell ref="I199:I200"/>
    <mergeCell ref="D182:D183"/>
    <mergeCell ref="J182:J183"/>
    <mergeCell ref="E44:E49"/>
    <mergeCell ref="E51:E71"/>
    <mergeCell ref="E72:E98"/>
    <mergeCell ref="E99:E107"/>
    <mergeCell ref="E108:E115"/>
    <mergeCell ref="E116:E125"/>
    <mergeCell ref="E127:E153"/>
    <mergeCell ref="E155:E170"/>
    <mergeCell ref="F100:F102"/>
    <mergeCell ref="G104:G107"/>
    <mergeCell ref="F104:F107"/>
    <mergeCell ref="I85:I89"/>
    <mergeCell ref="H85:H89"/>
    <mergeCell ref="H52:H54"/>
    <mergeCell ref="I52:I54"/>
    <mergeCell ref="F167:F170"/>
    <mergeCell ref="G167:G170"/>
    <mergeCell ref="G45:G47"/>
    <mergeCell ref="F45:F47"/>
    <mergeCell ref="D85:D89"/>
    <mergeCell ref="D90:D93"/>
    <mergeCell ref="J73:J74"/>
    <mergeCell ref="I73:I74"/>
    <mergeCell ref="H73:H74"/>
    <mergeCell ref="H75:H77"/>
    <mergeCell ref="I75:I77"/>
    <mergeCell ref="J75:J77"/>
    <mergeCell ref="D73:D74"/>
    <mergeCell ref="D75:D77"/>
    <mergeCell ref="F73:F80"/>
    <mergeCell ref="G73:G80"/>
    <mergeCell ref="F82:F83"/>
    <mergeCell ref="G82:G83"/>
    <mergeCell ref="G85:G93"/>
    <mergeCell ref="F85:F93"/>
    <mergeCell ref="J85:J89"/>
    <mergeCell ref="J90:J93"/>
    <mergeCell ref="D26:D27"/>
    <mergeCell ref="D63:D64"/>
    <mergeCell ref="J63:J64"/>
    <mergeCell ref="F63:F65"/>
    <mergeCell ref="G63:G65"/>
    <mergeCell ref="H63:H64"/>
    <mergeCell ref="I63:I64"/>
    <mergeCell ref="D52:D54"/>
    <mergeCell ref="G52:G61"/>
    <mergeCell ref="F52:F61"/>
    <mergeCell ref="J52:J54"/>
    <mergeCell ref="AF11:AF71"/>
    <mergeCell ref="D42:D43"/>
    <mergeCell ref="F42:F43"/>
    <mergeCell ref="G42:G43"/>
    <mergeCell ref="J42:J43"/>
    <mergeCell ref="H42:H43"/>
    <mergeCell ref="I42:I43"/>
    <mergeCell ref="D39:D40"/>
    <mergeCell ref="J39:J40"/>
    <mergeCell ref="H39:H40"/>
    <mergeCell ref="I39:I40"/>
    <mergeCell ref="F39:F40"/>
    <mergeCell ref="G39:G40"/>
    <mergeCell ref="E10:E43"/>
    <mergeCell ref="D30:D31"/>
    <mergeCell ref="J33:J34"/>
    <mergeCell ref="D33:D34"/>
    <mergeCell ref="H33:H34"/>
    <mergeCell ref="I33:I34"/>
    <mergeCell ref="F29:F37"/>
    <mergeCell ref="G29:G37"/>
    <mergeCell ref="J30:J31"/>
    <mergeCell ref="I30:I31"/>
    <mergeCell ref="H30:H31"/>
    <mergeCell ref="F26:F27"/>
    <mergeCell ref="G26:G27"/>
    <mergeCell ref="J26:J27"/>
    <mergeCell ref="I26:I27"/>
    <mergeCell ref="H26:H27"/>
    <mergeCell ref="F11:F12"/>
    <mergeCell ref="G11:G12"/>
    <mergeCell ref="G14:G17"/>
    <mergeCell ref="F14:F17"/>
    <mergeCell ref="G19:G24"/>
    <mergeCell ref="F19:F24"/>
    <mergeCell ref="A1:Z1"/>
    <mergeCell ref="A7:A8"/>
    <mergeCell ref="B7:B8"/>
    <mergeCell ref="C7:C8"/>
    <mergeCell ref="K5:K8"/>
    <mergeCell ref="D5:H6"/>
    <mergeCell ref="I5:I8"/>
    <mergeCell ref="E7:E8"/>
    <mergeCell ref="Q5:R7"/>
    <mergeCell ref="H7:H8"/>
    <mergeCell ref="A5:C6"/>
    <mergeCell ref="D7:D8"/>
    <mergeCell ref="A2:AF2"/>
    <mergeCell ref="A3:AF3"/>
    <mergeCell ref="AF5:AF8"/>
    <mergeCell ref="L5:P6"/>
    <mergeCell ref="L7:P7"/>
    <mergeCell ref="S5:Z6"/>
    <mergeCell ref="S7:Z7"/>
    <mergeCell ref="AB5:AE6"/>
    <mergeCell ref="AB7:AE7"/>
    <mergeCell ref="A4:AF4"/>
    <mergeCell ref="J5:J8"/>
    <mergeCell ref="F7:G8"/>
    <mergeCell ref="F139:F153"/>
    <mergeCell ref="G139:G153"/>
    <mergeCell ref="E189:E195"/>
    <mergeCell ref="E196:E212"/>
    <mergeCell ref="E214:E222"/>
    <mergeCell ref="F219:F222"/>
    <mergeCell ref="G219:G222"/>
    <mergeCell ref="E171:E187"/>
    <mergeCell ref="F181:F185"/>
    <mergeCell ref="G181:G185"/>
    <mergeCell ref="Z224:Z225"/>
    <mergeCell ref="S224:S225"/>
    <mergeCell ref="T224:T225"/>
    <mergeCell ref="U224:U225"/>
    <mergeCell ref="D159:D160"/>
    <mergeCell ref="J159:J160"/>
    <mergeCell ref="H159:H160"/>
    <mergeCell ref="I159:I160"/>
    <mergeCell ref="F156:F160"/>
    <mergeCell ref="G156:G160"/>
    <mergeCell ref="D162:D163"/>
    <mergeCell ref="F162:F163"/>
    <mergeCell ref="G162:G163"/>
    <mergeCell ref="H162:H163"/>
    <mergeCell ref="I162:I163"/>
    <mergeCell ref="J162:J163"/>
    <mergeCell ref="H206:H210"/>
    <mergeCell ref="F197:F212"/>
    <mergeCell ref="G197:G212"/>
    <mergeCell ref="D217:D218"/>
    <mergeCell ref="H182:H183"/>
    <mergeCell ref="I182:I183"/>
    <mergeCell ref="H217:H218"/>
    <mergeCell ref="I217:I218"/>
    <mergeCell ref="Y229:AB229"/>
    <mergeCell ref="Y228:AB228"/>
    <mergeCell ref="D192:D193"/>
    <mergeCell ref="J192:J193"/>
    <mergeCell ref="H192:H193"/>
    <mergeCell ref="I192:I193"/>
    <mergeCell ref="F190:F195"/>
    <mergeCell ref="G190:G195"/>
    <mergeCell ref="D197:D198"/>
    <mergeCell ref="D199:D200"/>
    <mergeCell ref="J197:J198"/>
    <mergeCell ref="H197:H198"/>
    <mergeCell ref="I197:I198"/>
    <mergeCell ref="J199:J200"/>
    <mergeCell ref="X224:X225"/>
    <mergeCell ref="Y224:Y225"/>
    <mergeCell ref="J217:J218"/>
    <mergeCell ref="F215:F218"/>
    <mergeCell ref="G215:G218"/>
    <mergeCell ref="V224:V225"/>
    <mergeCell ref="W224:W225"/>
    <mergeCell ref="D206:D210"/>
    <mergeCell ref="J206:J210"/>
    <mergeCell ref="I206:I210"/>
    <mergeCell ref="AF199:AF202"/>
    <mergeCell ref="AF204:AF212"/>
    <mergeCell ref="AF215:AF222"/>
    <mergeCell ref="A223:E223"/>
    <mergeCell ref="AF73:AF93"/>
    <mergeCell ref="AF95:AF96"/>
    <mergeCell ref="AF98:AF107"/>
    <mergeCell ref="AF109:AF121"/>
    <mergeCell ref="AF123:AF125"/>
    <mergeCell ref="AF128:AF137"/>
    <mergeCell ref="AF139:AF187"/>
    <mergeCell ref="AF192:AF194"/>
    <mergeCell ref="AF197:AF198"/>
    <mergeCell ref="F136:F137"/>
    <mergeCell ref="G136:G137"/>
    <mergeCell ref="D130:D131"/>
    <mergeCell ref="H147:H151"/>
    <mergeCell ref="I147:I151"/>
    <mergeCell ref="J147:J151"/>
    <mergeCell ref="J139:J140"/>
    <mergeCell ref="D142:D146"/>
    <mergeCell ref="D139:D140"/>
    <mergeCell ref="D147:D151"/>
    <mergeCell ref="D152:D153"/>
  </mergeCells>
  <printOptions horizontalCentered="1"/>
  <pageMargins left="0.9448818897637796" right="0.7480314960629921" top="0.984251968503937" bottom="0.984251968503937" header="0" footer="0"/>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Mayra Leguizamon</cp:lastModifiedBy>
  <cp:lastPrinted>2013-01-22T20:48:24Z</cp:lastPrinted>
  <dcterms:created xsi:type="dcterms:W3CDTF">2008-07-10T01:43:58Z</dcterms:created>
  <dcterms:modified xsi:type="dcterms:W3CDTF">2013-07-19T15:43:55Z</dcterms:modified>
  <cp:category/>
  <cp:version/>
  <cp:contentType/>
  <cp:contentStatus/>
</cp:coreProperties>
</file>