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652" firstSheet="11" activeTab="14"/>
  </bookViews>
  <sheets>
    <sheet name="JUSTICIA" sheetId="1" r:id="rId1"/>
    <sheet name="FORTALECIMIENTO" sheetId="2" r:id="rId2"/>
    <sheet name="TURISMO" sheetId="3" r:id="rId3"/>
    <sheet name="PREVENCION Y ATENCION DE DESAST" sheetId="4" r:id="rId4"/>
    <sheet name="AMBIENTAL" sheetId="5" r:id="rId5"/>
    <sheet name="AGRICOLA " sheetId="6" r:id="rId6"/>
    <sheet name="VIAS Y TRANSPORTE" sheetId="7" r:id="rId7"/>
    <sheet name="EQUIPAMENTO MUNICIPAL" sheetId="8" r:id="rId8"/>
    <sheet name="AGUA POTABLE Y SANEAMIENTO BASI" sheetId="9" r:id="rId9"/>
    <sheet name="VIVIENDA" sheetId="10" r:id="rId10"/>
    <sheet name="SERVICIOS PUBLICOS" sheetId="11" r:id="rId11"/>
    <sheet name="CULTURA " sheetId="12" r:id="rId12"/>
    <sheet name="RECREACION Y DEPORTE" sheetId="13" r:id="rId13"/>
    <sheet name="GRUPOS VULNERABLES" sheetId="14" r:id="rId14"/>
    <sheet name="EDUCACION" sheetId="15" r:id="rId15"/>
    <sheet name="SALUD" sheetId="16" r:id="rId16"/>
    <sheet name="Hoja1" sheetId="17" r:id="rId17"/>
  </sheets>
  <definedNames>
    <definedName name="_xlnm.Print_Area" localSheetId="8">'AGUA POTABLE Y SANEAMIENTO BASI'!$A$1:$Q$36</definedName>
    <definedName name="_xlnm.Print_Area" localSheetId="6">'VIAS Y TRANSPORTE'!$A$1:$Q$30</definedName>
  </definedNames>
  <calcPr fullCalcOnLoad="1"/>
</workbook>
</file>

<file path=xl/comments1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gob2003admin</author>
  </authors>
  <commentList>
    <comment ref="B17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gob2003admin</author>
  </authors>
  <commentList>
    <comment ref="B15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<sst xmlns="http://schemas.openxmlformats.org/spreadsheetml/2006/main" count="776" uniqueCount="227">
  <si>
    <t xml:space="preserve">SISTEMA DEPARTAMENTAL DE EVALUACIÓN A LA GESTIÓN MUNICIPAL </t>
  </si>
  <si>
    <t>FORMATO DAPC  No 2</t>
  </si>
  <si>
    <t xml:space="preserve">JEFE DE PLANEACIÓN: </t>
  </si>
  <si>
    <t xml:space="preserve">META DE RESULTADO PARA EL PERIODO DE GOBIERNO: </t>
  </si>
  <si>
    <t xml:space="preserve">META DE RESULTADO ANUAL: </t>
  </si>
  <si>
    <t xml:space="preserve">FUENTES DE RECURSOS DE INVERSIÓN EN EL PRESENTE AÑO </t>
  </si>
  <si>
    <t>ENTIDAD RESPONSABLE</t>
  </si>
  <si>
    <t xml:space="preserve">OBSERVACIONES </t>
  </si>
  <si>
    <t>No</t>
  </si>
  <si>
    <t xml:space="preserve">PROYECTO Y SUS ACCIONES </t>
  </si>
  <si>
    <t xml:space="preserve">NOMBRE DEL PROYECTO </t>
  </si>
  <si>
    <t>META FISICA</t>
  </si>
  <si>
    <t>SGP</t>
  </si>
  <si>
    <t>PROPIOS</t>
  </si>
  <si>
    <t>NACIONALES</t>
  </si>
  <si>
    <t xml:space="preserve">DEPARTAMENTALES </t>
  </si>
  <si>
    <t>OTROS</t>
  </si>
  <si>
    <t xml:space="preserve"> $ TOTAL PROGRAMADO</t>
  </si>
  <si>
    <t xml:space="preserve"> $ TOTAL EJECUTADO</t>
  </si>
  <si>
    <t>TOTAL PROGRAMA</t>
  </si>
  <si>
    <t>% logro de avance de resultado</t>
  </si>
  <si>
    <t>Fecha de elaboración:</t>
  </si>
  <si>
    <t xml:space="preserve">SUBPROGRAMA </t>
  </si>
  <si>
    <t>DEPARTAMENTO: CUNDINAMARCA</t>
  </si>
  <si>
    <t>MUNICIPIO Y CODIGO DANE: EL PEÑON  258</t>
  </si>
  <si>
    <t>UMATA</t>
  </si>
  <si>
    <t xml:space="preserve">SUBPROGRAMA: </t>
  </si>
  <si>
    <t>PLANEACION Y UMATA</t>
  </si>
  <si>
    <t>AVANCE FÍSICO A LA FECHA</t>
  </si>
  <si>
    <t xml:space="preserve">% DE AVANCE FÍSICO A LA FECHA </t>
  </si>
  <si>
    <t xml:space="preserve">REGALÍAS </t>
  </si>
  <si>
    <t xml:space="preserve">CRÉDITO </t>
  </si>
  <si>
    <t xml:space="preserve">JEFE DE PLANEACIÓN:  </t>
  </si>
  <si>
    <t>SECRETARIA DE GOBIERNO</t>
  </si>
  <si>
    <t>MUNICIPIO Y CÓDIGO DANE: EL PEÑÓN  258</t>
  </si>
  <si>
    <t>META FÍSICA</t>
  </si>
  <si>
    <t>SECTOR: ELECTRIFICACIÓN</t>
  </si>
  <si>
    <t>FORMATO APC  No 2</t>
  </si>
  <si>
    <t xml:space="preserve">Secretario de Planeacion </t>
  </si>
  <si>
    <t xml:space="preserve">Secretario de planeacion </t>
  </si>
  <si>
    <t>Elaboro:</t>
  </si>
  <si>
    <t xml:space="preserve">SECRETARIA DE PLANEACION </t>
  </si>
  <si>
    <t xml:space="preserve">COORDINACIÓN DE DEPORTES Y CULTURA </t>
  </si>
  <si>
    <t>ARQ. LUIS FERNANDO QUESADA SALTARIN</t>
  </si>
  <si>
    <r>
      <t>PLAN DE DESARROLLO</t>
    </r>
    <r>
      <rPr>
        <sz val="10"/>
        <rFont val="Arial"/>
        <family val="0"/>
      </rPr>
      <t>: UNIDOS POR EL PEÑON QUE QUEREMOS</t>
    </r>
  </si>
  <si>
    <t>4936 Afiliados al regimen subsidiado</t>
  </si>
  <si>
    <t>EJE / ÁREA/ DIMENSIÓN: DESARROLLO SOCIAL</t>
  </si>
  <si>
    <t>PROGRAMA:</t>
  </si>
  <si>
    <t xml:space="preserve">REALIZAR LA EJECUCION DEL PIC "PLAN DE INTERVENCIONES COLECTIVAS" CON ÉNFASIS EN LA PREVENCIÓN CON ENFASIS EN LAS MADRES GESTANTES Y POBLACION INFANTIL </t>
  </si>
  <si>
    <t>DIRECCION LOCAL DE SALUD</t>
  </si>
  <si>
    <t>SECTOR: EDUCACION "PILAR DE DESARROLLO DEL PEÑON"</t>
  </si>
  <si>
    <t xml:space="preserve">PROGRAMA: </t>
  </si>
  <si>
    <t>SECTOR: EDUCACIÓN "PILAR DE DESARROLLO DEL EL PEÑON'</t>
  </si>
  <si>
    <t xml:space="preserve">ESTUDIOS Y DISENOS PARA LA CONSTRUCCION COLEGIO MUNICIPIO DE EL PEÑON </t>
  </si>
  <si>
    <t>ALCALDIA MUNICIPAL</t>
  </si>
  <si>
    <t>MANTENIMIENTO Y REMODELACION DE LA INFRAESTRUCTURA EDUCATIVA URBANA Y RURAL DEL EL MUNICIPIO DE EL PEÑON</t>
  </si>
  <si>
    <t>PAGO DE SERVICIOS DE PUBLICOS COLEGIOS Y ESCUELAS URBANOS Y RURALES</t>
  </si>
  <si>
    <t xml:space="preserve">TRANSPORTE ESCOLAR </t>
  </si>
  <si>
    <t>ACCESO Y PERMANENCIA EDUCATIVA</t>
  </si>
  <si>
    <t>CAPACITACION EDUCATIVA</t>
  </si>
  <si>
    <t xml:space="preserve">ALIMENTACION ESCOLAR </t>
  </si>
  <si>
    <t>DOTACION MENAJE E IMPLEMENTOS PARA RESTAURANTES ESCOLARES</t>
  </si>
  <si>
    <t>SECTOR: BIENESTAR PARA LA POBLACION VULNERABLE  "TRABAJO DE CORAZON"</t>
  </si>
  <si>
    <t>APOYO INTEGRAL A LA POBLACION INFANTIL Y LA FAMILIA</t>
  </si>
  <si>
    <t>IMPLANTACION PROGRAMA DE ATENCION INTEGRAL A LA POBLACION ADULTA MAYOR</t>
  </si>
  <si>
    <t>APOYO Y SEGUIMIENTOS AL PROGRAMA FAMILIAS EN ACCION</t>
  </si>
  <si>
    <t>APOYO PARA LAS ACCIONES ATENCION  INTEGRAL Y HUMANITARIA POBLACION DESPLAZADA POR LA VIOLENCIA</t>
  </si>
  <si>
    <t>ATENCION A LA POBLACION VULNERABLE DISCAPACITADA</t>
  </si>
  <si>
    <t>APOYO PARA LAS ACCIONES ATENCION  INTEGRAL Y HUMANITARIA POBLACION REINSERTADA POR LA VIOLENCIA</t>
  </si>
  <si>
    <t>IMPLEMENTACION DE LA RED DE PROTECCION SOCIAL PARA SUPERACION DE LA POBREZA EXTREMA  "EXTRATEGIA JUNTOS"</t>
  </si>
  <si>
    <t>SECTOR: DEPORTIVO . “UNA COMUNIDAD UNIDA Y UNA VIDA SANA POR EL PEÑÒN QUE QUEREMOS”</t>
  </si>
  <si>
    <r>
      <t xml:space="preserve">PROGRAMA: </t>
    </r>
    <r>
      <rPr>
        <sz val="10"/>
        <color indexed="8"/>
        <rFont val="Arial"/>
        <family val="2"/>
      </rPr>
      <t xml:space="preserve"> </t>
    </r>
  </si>
  <si>
    <t>SUBPROGRAMA:</t>
  </si>
  <si>
    <t>COMISARIO DE FAMILIA</t>
  </si>
  <si>
    <t>DIRECCION DE SALUD</t>
  </si>
  <si>
    <t>CONSTRUCCION, MANTENIMIENTO Y ADECUACION DE LOS ESCENARIOS DEPORTIVOS</t>
  </si>
  <si>
    <t>DOTACION DE ESCENARIOS DEPORTIVOS E IMPLEMENTOS PARA LA PRACTICA DEL DEPORTE</t>
  </si>
  <si>
    <r>
      <t xml:space="preserve">PROGRAMA: </t>
    </r>
  </si>
  <si>
    <r>
      <t>SUBPROGRAMA:</t>
    </r>
    <r>
      <rPr>
        <sz val="10"/>
        <rFont val="Arial"/>
        <family val="0"/>
      </rPr>
      <t xml:space="preserve">  </t>
    </r>
  </si>
  <si>
    <t>SECTOR:  CULTURAL “ESPACIO DE ENCUENTRO CON NUESTRA IDENTIDAD PEÑONERA”</t>
  </si>
  <si>
    <t>ASISTENCIA A MENORES A TRAVES DE LA LUDOTECA</t>
  </si>
  <si>
    <t xml:space="preserve">ESCUELAS DE FORMACION MODALIDAD DANZAS, MUSICA, TEATRO Y ARTISTICAS MUNICIPIO DE EL PEÑON </t>
  </si>
  <si>
    <t>MEJORAMIENTO Y REHABILITACION DE LA INFRAESTRUCTURA CULTURAL Y BIENES DECLARADOS DE INTERES CULTURAL MUNICIPAL Y/O NACIONAL</t>
  </si>
  <si>
    <t>MANTENIMIENTO Y ADECUACION CASA DE LA CULTURA</t>
  </si>
  <si>
    <t>DOTACION MOBILIARIO E IMPLEMENTOS PARA LA CASA DE LA CULTURA</t>
  </si>
  <si>
    <t>FORTALECIMIENTO Y DIFUCCION DE LA MUSICA A TRAVES DE LA BANDA MUNICIPAL</t>
  </si>
  <si>
    <t>MANTENIMIENTO Y ADECUACION Y AMPLIACION DE LAS BIBLIOTECAS PUBLICAS DEL CASCO URBANO</t>
  </si>
  <si>
    <t>MANTENIMIENTO DE REDES ALUMBRADDO PUBLICO CASCO URBANO Y RURAL</t>
  </si>
  <si>
    <r>
      <t>SUBPROGRAMA</t>
    </r>
    <r>
      <rPr>
        <sz val="10"/>
        <rFont val="Arial"/>
        <family val="0"/>
      </rPr>
      <t xml:space="preserve"> : </t>
    </r>
  </si>
  <si>
    <t>SECRETARIA DE PLANEACION</t>
  </si>
  <si>
    <t>SERVICIO DE ALUMBRADO PUBLICO</t>
  </si>
  <si>
    <t>hoja No 03</t>
  </si>
  <si>
    <t>hoja No 02</t>
  </si>
  <si>
    <t>hoja No 01</t>
  </si>
  <si>
    <t>hoja No 04</t>
  </si>
  <si>
    <t>hoja No 05</t>
  </si>
  <si>
    <t>hoja No 06</t>
  </si>
  <si>
    <t>hoja No 07</t>
  </si>
  <si>
    <t xml:space="preserve">PROGRAMA  : </t>
  </si>
  <si>
    <t>SECTOR: VIVIENDA TECHO DIGNO PARA TODOS</t>
  </si>
  <si>
    <t>Disminuir en un 25% el déficit  cualitativo</t>
  </si>
  <si>
    <t>hoja No 08</t>
  </si>
  <si>
    <t>EJE / ÁREA/ DIMENSIÓN: DESARROLLO ECONOMICO</t>
  </si>
  <si>
    <t>SECTOR: AGUA POTABLE Y SANEAMIENTO BASICO</t>
  </si>
  <si>
    <t>REHABILITACION DE ACUEDUCTOS</t>
  </si>
  <si>
    <t>REHABILITACION DE ALCANTARILLADO SANITARIO</t>
  </si>
  <si>
    <t>REHABILITACION DE SISTEMA DE TRATAMIENTO DE AGUAS RESIDUALES</t>
  </si>
  <si>
    <t>PLAN DEPARTAMENTAL DE AGUAS</t>
  </si>
  <si>
    <t>hoja No 09</t>
  </si>
  <si>
    <t xml:space="preserve">SECTOR: EQUIPAMIENTO URBANO Y RURAL </t>
  </si>
  <si>
    <r>
      <t>PROGRAMA:</t>
    </r>
  </si>
  <si>
    <r>
      <t xml:space="preserve">SUBPROGRAMA: </t>
    </r>
  </si>
  <si>
    <t>MEJORAMIENTO Y MANTENIMIENTO Y ADECUACION DE LA PLAZA DE MERCADO, PABELLON DE CARNES</t>
  </si>
  <si>
    <t>MANTENIMIENTO, REPARACION Y ADECUACION DE LA PISCINA MUNICIPAL</t>
  </si>
  <si>
    <t>ADECUACION Y SOSTENIMIENTO DE INSTALACIONES COSO MUNICIPAL</t>
  </si>
  <si>
    <t>ADECUACION INSTALACIONES MORGUE MUNICIPAL Y CEMENTERIO</t>
  </si>
  <si>
    <t>hoja No 10</t>
  </si>
  <si>
    <t>SECTOR: INFRAESTRUCTURA  PARA EL TRANSPORTE Y LA MOVILIDAD</t>
  </si>
  <si>
    <t xml:space="preserve">CONSTRUCCION DE VIAS RURALES MUNICIPIO DE EL PEÑON </t>
  </si>
  <si>
    <t>MEJORAMIENTO DE VIAS URBANAS Y RURALES DEL MUNICIPIO DE EL PEÑON</t>
  </si>
  <si>
    <t xml:space="preserve">REHABILITACION DE VIAS URBANAS Y RURALES DEL MUNICIPIO DE EL PEÑON </t>
  </si>
  <si>
    <t>SECTOR: AGRICOLA-PECUARIO – CAMPO EMPRESA DEL FUTURO</t>
  </si>
  <si>
    <r>
      <t>PROGRAMA:</t>
    </r>
    <r>
      <rPr>
        <sz val="10"/>
        <rFont val="Arial"/>
        <family val="2"/>
      </rPr>
      <t xml:space="preserve"> </t>
    </r>
  </si>
  <si>
    <r>
      <t>SUBPROGRAMA:</t>
    </r>
    <r>
      <rPr>
        <sz val="10"/>
        <rFont val="Arial"/>
        <family val="0"/>
      </rPr>
      <t xml:space="preserve"> </t>
    </r>
  </si>
  <si>
    <t>PROTECCION Y DEFENSORIA DE ESPECIES MENORES</t>
  </si>
  <si>
    <t>Aumentar en un 10 % Rentabilidad económica por hectárea</t>
  </si>
  <si>
    <t>hoja No  11</t>
  </si>
  <si>
    <t>ADECUACION DE AREAS URBANAS Y RURALES EN ZONA DE RIESGO</t>
  </si>
  <si>
    <t>REUBICACION DE ASENTAMIENTOS ESTABLECIDOS EN ZONA DE RIESGO</t>
  </si>
  <si>
    <t>APOYO PARA PREVENCION Y ANTENCION DE DESASTRES DEL MUNICIPIO</t>
  </si>
  <si>
    <t>CONTRATO Y/O CONVENIOS PARA LA PREVENCION Y CONTROL DE INCENDIOS Y DEMAS CALAMIDADES CONEXAS AL CUERPO DE BOMBEROS</t>
  </si>
  <si>
    <t xml:space="preserve">SECTOR: RECURSOS NATURALES </t>
  </si>
  <si>
    <t xml:space="preserve">PROGRAMA:  </t>
  </si>
  <si>
    <t>EJE / ÁREA/ DIMENSIÓN: AMBIENTAL</t>
  </si>
  <si>
    <t>SECTOR:  GESTION DEL RIESGO</t>
  </si>
  <si>
    <t xml:space="preserve">PROGRAMA : </t>
  </si>
  <si>
    <t xml:space="preserve">SUBPROGRAMA:   </t>
  </si>
  <si>
    <t>hoja No -12</t>
  </si>
  <si>
    <t>hoja No 13</t>
  </si>
  <si>
    <t>SECTOR:  TURISTICO</t>
  </si>
  <si>
    <t>SECRETARIA DE PLANEACION - COORDINACION DE CULTURA Y DEPORTE</t>
  </si>
  <si>
    <t>hoja No 14</t>
  </si>
  <si>
    <t>hoja No 15</t>
  </si>
  <si>
    <t>EJE / ÁREA/ DIMENSIÓN: POLITICO</t>
  </si>
  <si>
    <t>SECTOR:  FORTALECIMIENTO INSTITUCIONAL</t>
  </si>
  <si>
    <t xml:space="preserve">ELABORACION DE MODIFICACIONES Y AJUSTES DEL ESQUEMA DE ORDENAMIENTO TERRITORIAL DEL MUNICPIO DE EL PEÑON </t>
  </si>
  <si>
    <t xml:space="preserve"> Apoyo a la gestión administrativa para el cumplimiento del 100% de las competencias municipales</t>
  </si>
  <si>
    <t xml:space="preserve">SECTOR:  FORTALECIMIENTO CIUDADANO – SEGURIDAD  Y CONVIVENCIA CIUDADANA </t>
  </si>
  <si>
    <t>hoja No 16</t>
  </si>
  <si>
    <t>COSTO DE NOMINA Y PRESTACIONES SOCIALES INSPECCION DE POLICIA</t>
  </si>
  <si>
    <t>COSTO NOMINA Y PRESTACIONES SOCIALES COMISARIA DE FAMILIA</t>
  </si>
  <si>
    <t>GASTOS EFECTUADOS CON LOS RECURSOS DEL FONDO TERRITORIAL DE LA SEGURIDAD PARA EL FORTALECIMIENTO DE LA SEGURIDAD CIUDADANA Y PRESERVACION DEL ORDEN PUBLICO</t>
  </si>
  <si>
    <t>DESPACHO ALCALDIA</t>
  </si>
  <si>
    <t>FOMENTO, DESARROLLO Y PRACTICA DEL DEPORTE, LA RECREACION Y EL APROVECHAMIENTO DEL TIEMPO LIBRE (JUEGOS DEL MAGISTERIO, JUEGOS DE LA MUJER, JUEGOS ESCOLARES, JUEGOS INTERCOLEGIADOS, JUEGOS CAMPESINOS,  EVENTOS DEPORTIVOS MUNICIPALES MULTIPLES DICIPLINAS Y JORNADAS RECREODEPORTIVAS PARA  NINOS ADULTOS  MAYORES)</t>
  </si>
  <si>
    <t>ESCUELAS DE FORMACION DEPORTIVA (CAPACITACION TECNICA Y DE JUZGAMIENTO)</t>
  </si>
  <si>
    <t>ORGANIZACION, PROMOCION Y FINANCIACION DE EVENTOS CULTURALES DEL MUNICIPIO (FESTIVALES Y SEMANA CULTURAL)</t>
  </si>
  <si>
    <t>FORTALECIMIENTO ORGANIZACION Y DOTACION BIBLIOTECA MUNICIPAL</t>
  </si>
  <si>
    <t>APOYO Y FOMENTO DE LAS DIVERSAS MODALIDADES DE TURISMO EN EL MUNICIPIO DE EL PEÑON (CAPACITACION, PAQUETE TURISTICO, SENALIZACION)</t>
  </si>
  <si>
    <t>APOYO PARA EL MEJORAMIENTO DE VIVIENDA Y SANEAMIENTO BASICO PARA LA POBLACION CON NBI AREA URBANA Y RURAL (UNIDADES SANITARIAS - MEJORAMIENTO DE COCINAS)</t>
  </si>
  <si>
    <t>SUBSIDIOS SERVICIOS PUBLICOS (% DE LA POBLACION)</t>
  </si>
  <si>
    <t>MANEJO , APROVECHAMIENTO Y DISPOSICION FINAL DE RESIDUOS SOLIDOS (CASCO URBANO Y CENTROS POBLADOS)</t>
  </si>
  <si>
    <t>MEJORAMIENTO Y MANTENIMIENTO DE LA INFRAESTRUCTURA MUNICIPAL (PALACIO MUNICIPAL, CREM, MATADERO, CORRALEJAS Y OTROS)</t>
  </si>
  <si>
    <t>FORTALECIMIENTO DE LA UNIDAD DE ASISTENCIA TECNICA Y APOYO A PROGRAMAS AGROPECUARIOS (# DE  SEGUIMIENTOS)</t>
  </si>
  <si>
    <t>CAPACITACION. ASESORIA Y ASISTENCIA TECNICA A PROGRAMAS DE DESARROLLO INSTITUCIONAL ORIENTADOS AL DESARROLLO EFICIENTE DE LAS COMPETENCIAS MUNICIPALES (GOBIERNO EN LINEA, MECI, REDICION DE CUENTAS)</t>
  </si>
  <si>
    <t>APOYO Y FORTALECIMIENTO HOGAR DE PASO PARA BRINDAR PROTECCION INTEGRAL A LOS MENORES Y A LA FAMILIA (CREACION DEL HOGAR DE PASO)</t>
  </si>
  <si>
    <t>CONSTRUCCION CENTRO EDUCATIVO TALUATA Y ANTONIO NARIÑO</t>
  </si>
  <si>
    <t>DOTACION DE INFRAESTRUCTURA EDUCATIVA, MOBILIARIO, EQUIPOS DIDACTICOS  (PUPITRES, TABLEROS)</t>
  </si>
  <si>
    <t>CONTRATACIÓN CON LA EPS-S.DE CONVIDA Y CAFÉ SALUD PARA CONTINUIDAD Y AMPLIACION EN EL CUBRIMIENTO EN LA ATENCIÓN EN SALUD A TODA LA POBLACIÓN DE LOS NIVELES 1 Y 2 DEL SISBEN  DEL MUNICIPIO</t>
  </si>
  <si>
    <t>PRESTACION DE SERVICIOS DE SALUD A LA POBLACION POBRE NO AFILIADA CON SUBSIDIOS DE SALUD</t>
  </si>
  <si>
    <t>INTERVENTORIA DEL REGIMEN SUBSIDIADO</t>
  </si>
  <si>
    <t>APORTE SUPERINTENDENCIA DE SALUD</t>
  </si>
  <si>
    <t>PROGRAMAS SOCIALES</t>
  </si>
  <si>
    <t>COORDINACIÓN DE DEPORTES Y CULTURA  - SECRETARIA DE PLANEACION</t>
  </si>
  <si>
    <t>SECRETARIA DE PLANEACION - OFICINA DE SERVICIOS PUBLICOS</t>
  </si>
  <si>
    <t>OFICINA DE SERVICIOS PUBLICOS</t>
  </si>
  <si>
    <t xml:space="preserve"> OFICINA DE SERVICIOS PUBLICOS</t>
  </si>
  <si>
    <t>MEJORAMIENTO AMPLIACION, MANTENIMIENTO Y ADECUACION DE LOS PARQUES DEL AREA URBANA Y CENTROS POBLADOS</t>
  </si>
  <si>
    <t>EDUCACIÓN AMBIENTAL NO FORMAL</t>
  </si>
  <si>
    <t>ADQUISICIÓN DE ÁREAS DE INTERÉS PARA EL ACUEDUCTO MUNICIPAL (Art. 106 Ley 1151/07)</t>
  </si>
  <si>
    <t>CLOPAD</t>
  </si>
  <si>
    <t>FORTALECIMIENTO DE LA CAPACIDAD INSTITUCIONAL Y ADMINISTRATIVA DEL MUNICIPIO</t>
  </si>
  <si>
    <t>TESORERIA MUNICIPAL</t>
  </si>
  <si>
    <t xml:space="preserve">ENERO  DE 2012 </t>
  </si>
  <si>
    <t>DOTACIÓN DE MATERIAL Y MEDIOS PEDAGÓGICOS PARA EL APRENDIZAJE: AUDIOVISUALES, SOFTWARE EDUCATIVO,  Y MATERIAL DE LABORATORIO</t>
  </si>
  <si>
    <t xml:space="preserve">ALCALDIA MUNICIPAL (Secretaria de Gobierno) </t>
  </si>
  <si>
    <t xml:space="preserve">ARQ.  LUIS H. MORENO GOMEZ </t>
  </si>
  <si>
    <t>COMPONENTE DE EFICACIA - PLAN DE ACCIÓN - AÑO 2012</t>
  </si>
  <si>
    <t xml:space="preserve">ENERO DE 2012 </t>
  </si>
  <si>
    <t>SUBSIDIOS - FONDO DE SOLIDARIDAD Y REDISTRIBUCIÓN DEL INGRESO - ALCANTARILLADO</t>
  </si>
  <si>
    <t>SUBSIDIOS - FONDO DE SOLIDARIDAD Y REDISTRIBUCIÓN DEL INGRESO - ASEO</t>
  </si>
  <si>
    <t xml:space="preserve">MANTENIMIENTO RUTINARIO DE VIAS URBANAS Y RURALES MUNICIPIO DE EL PEÑON </t>
  </si>
  <si>
    <t xml:space="preserve">MANTENIMIENTO PERIODICO  DE VIAS URBANAS Y RURALES MUNICIPIO DE EL PEÑON </t>
  </si>
  <si>
    <t>MANEJO Y APROVECHAMIENTO DE CUENCAS Y MICROCUENCAS HIDROGRÁFICAS ( DE HECTAREAS)</t>
  </si>
  <si>
    <t>COFINANCIACIÓN PROYECTOS DE MEJORAMIENTO Y SOSTENIBILIDAD AMBIENTAL</t>
  </si>
  <si>
    <t>TASA RETRIBUTIVA POR VERTIMIENTOS PUNTUALES FUENTES HÍDRICAS</t>
  </si>
  <si>
    <t xml:space="preserve">ARQ. LUIS H. MORENO GOMEZ </t>
  </si>
  <si>
    <t>Garantizar a todas y todos los niños en edad escolar  el acceso y la permanencia en el sistema educativo, asegurando los medios de transporte y alimentación especialmente para la población rural dispersa e Implementando un modelo administrativo eficiente para generar ingresos a las escuelas de tal forma que garanticen condiciones de bienestar a los estudiantes.</t>
  </si>
  <si>
    <r>
      <t xml:space="preserve">ARQ. </t>
    </r>
    <r>
      <rPr>
        <b/>
        <sz val="10"/>
        <rFont val="Arial"/>
        <family val="2"/>
      </rPr>
      <t>LUIS FERNANDO QUESADA SALTARIN</t>
    </r>
  </si>
  <si>
    <t xml:space="preserve"> Disminuir la comisión de delitos contra el patrimonio y otros bienes tutelados por el Estado, así como garantizar a todas y todos los peñoneros las condiciones de tranquilidad y seguridad para el ejercicio de sus derechos
</t>
  </si>
  <si>
    <t xml:space="preserve">Disminuir la tasa de comisión de delitos en 50% </t>
  </si>
  <si>
    <t xml:space="preserve">400  PARA EL 2012 </t>
  </si>
  <si>
    <t>Promover el mejoramiento de la salud, disminuir los índices de morbimortalidad que afectan en especial a niñas,  niños y madres gestantes mitigar  los riegos biológicos, sociales y ambientales y generar estilos de vida saludable Y mantener al 100% la cobertura de afiliación al régimen subsidiado</t>
  </si>
  <si>
    <t xml:space="preserve">Mantener la cobertura de transporte escolar al 60% de la población rural que cumpla con los requisitos.
Mantener la cobertura de un 60% de restaurante escolar  población estudiantil.
Implementar proyectos productivos en un 50% de escuelas del municipio
Mantenimiento 50% de la sedes educativas
</t>
  </si>
  <si>
    <t xml:space="preserve">Cumplir al 100% el apoyo técnico y financiero requerido para la ejecución del Programa FAMILIAS EN ACCION
Ejecutar 4 programas de la RED JUNTOS
Constituir  el comité gerenteologico Municipal
Mantener actualizada al 100% del censo de  personas en situación de desplazamiento
Apoyo al 100% los programas  de bienestar para el adulto mayor
</t>
  </si>
  <si>
    <t xml:space="preserve">Garantizar las condiciones de accesibilidad y accequibilidad de la población que por sus condiciones físicas, económicas y sociales requiere por mandato constitucional especial protección de Estado </t>
  </si>
  <si>
    <t xml:space="preserve">Aumentar  en un 100% el numero de proyectos formativos  aumentando en un 100% el numero de beneficiarios directos </t>
  </si>
  <si>
    <t xml:space="preserve">Iniciar, fundamentar y formar en especial a los jóvenes en la práctica de una disciplina deportiva, generando opciones de ocupación del tiempo libre y hábitos de vida saludable  </t>
  </si>
  <si>
    <t xml:space="preserve">Realizar el mantenimiento al 100% de los inmuebles declarados  patrimonio cultural, histórico y arquitectónico.
Aumentar en un 100% el número eventos culturales de carácter general
Aumentar en un 500% los beneficiarios.
</t>
  </si>
  <si>
    <t xml:space="preserve">Fomentar en un 100% la conservación del patrimonio cultural y las manifestaciones artísticas colectivas, con el fin de promover la integración comunitaria, fomentar la identidad y posicionar el municipio a nivel regional.
</t>
  </si>
  <si>
    <t xml:space="preserve">Aumentar en un 17.1 % de viviendas con conexión de energía eléctrica
Satisfacer 386 solicitudes.
Aumentar en un 19%  de las escuelas ubicadas en el sector rural con energía eléctrica
</t>
  </si>
  <si>
    <t xml:space="preserve"> Garantizar la energía  eléctrica en condiciones de calidad y de manera continua a la población rural,  atendiendo prioritariamente el suministro de energía eléctrica en las escuelas veredales.</t>
  </si>
  <si>
    <t>Mejorar las condiciones de vivienda de los hogares peñoneros garantizando condiciones de bienestar y salubridad, así como seguridad jurídica respecto a su propiedad y tenencia</t>
  </si>
  <si>
    <t>Mejorar la calidad del agua apta para el consumo humano, su cobertura y continuidad en la zona rural, a fin de contribuir a la reducción de las necesidades básicas insatisfechas, la morbimortalidad de nuestra población rural y mejorar en general su calidad de vida</t>
  </si>
  <si>
    <t>Disminuir el porcentaje de viviendas sin sistema de distribución de aguas al 25%</t>
  </si>
  <si>
    <t>Garantizar que el municipio cuente con infraestructura urbana y rural que le permite prestar servicios de calidad, así como desarrollar sus actividades Institucionales.</t>
  </si>
  <si>
    <t xml:space="preserve">Aumentar en un 7 % la  infraestructura destinada para equipamiento urbano y rural.
Aumentar en 30% el numero de equipamientos en buen estado-
Realizar mantenimiento al 70% de equipamientos
Para disminuir el número de equipamientos sin mantenimiento.
</t>
  </si>
  <si>
    <t xml:space="preserve">Aumentar en 24 kilómetros de vías rural en buen estado.
Aumentar en un 10% las vías urbanas en buen estado. 
</t>
  </si>
  <si>
    <t>Garantizar la comunicación vial de las veredas del municipio entre si y con el casco urbano,  así como del mismo con la troncal del Rionegro, a fin de asegurar la movilidad de los habitantes, el acceso a servicios sociales y el desarrollo de actividades económicas</t>
  </si>
  <si>
    <t>• Proyecto de reforestación de las fuentes hídricas que abastecen los acueductos</t>
  </si>
  <si>
    <t>6 HECTAREAS  PARA EL 2012</t>
  </si>
  <si>
    <t xml:space="preserve">AUMENTAR EN UN 200% LAS REUNIONES DEL CLOPAD 
Mantener el organismo de socoro de atención y prevención existente (Defensa Civil)
Aumentar el numero de voluntarios en todo el municipio
</t>
  </si>
  <si>
    <t>Garantizar el desarrollo sostenible del medio ambiente, la conservación de los recursos naturales, así como mitigar las amenazas  por riesgos de la naturaleza, mediante un manejo integral</t>
  </si>
  <si>
    <t>Desarrollar el turismo como un reglón de la economía productivo, posicionando a El Peñón como un destino turístico de Cundinamarca, vinculando a la comunidad peñonera en la prestación de servicios turísticos</t>
  </si>
  <si>
    <t>Aumentar en un 200% el No.  De personas vinculadas a la actividad de servicios turísticos</t>
  </si>
  <si>
    <t xml:space="preserve">Reformar y adoptar  el manual de procesos y procedimiento de la Alcaldía Municipal,
Realizar 52 jornadas de la estrategia la “ALCALDIA EN EL  CAMPO”Implementar en un 100% el MECI
Implementar una jornada de rendición de cuentas anual
Adoptar el nuevo EOT
</t>
  </si>
  <si>
    <t>NOTA</t>
  </si>
  <si>
    <t>Este Plan de Accion sera ajustado una vez se tenga el plan de Desarrollo 2012 - 2015 y el ajuste al presupuesto.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</si>
</sst>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[$$-240A]\ * #,##0.00_ ;_ [$$-240A]\ * \-#,##0.00_ ;_ [$$-240A]\ * &quot;-&quot;??_ ;_ @_ "/>
    <numFmt numFmtId="168" formatCode="_ [$$-240A]\ * #,##0_ ;_ [$$-240A]\ * \-#,##0_ ;_ [$$-240A]\ * &quot;-&quot;??_ ;_ @_ "/>
    <numFmt numFmtId="169" formatCode="_ [$$-240A]\ * #,##0_ ;_ [$$-240A]\ * \-#,##0_ ;_ [$$-240A]\ * &quot;-&quot;_ ;_ @_ "/>
    <numFmt numFmtId="170" formatCode="_-[$$-340A]\ * #,##0_-;\-[$$-340A]\ * #,##0_-;_-[$$-340A]\ * &quot;-&quot;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textRotation="90" wrapText="1"/>
    </xf>
    <xf numFmtId="169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right" vertical="center" wrapText="1"/>
    </xf>
    <xf numFmtId="3" fontId="0" fillId="0" borderId="22" xfId="0" applyNumberFormat="1" applyFill="1" applyBorder="1" applyAlignment="1">
      <alignment horizontal="right" vertical="center" wrapText="1"/>
    </xf>
    <xf numFmtId="164" fontId="0" fillId="33" borderId="22" xfId="0" applyNumberForma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169" fontId="0" fillId="0" borderId="23" xfId="0" applyNumberFormat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169" fontId="0" fillId="33" borderId="23" xfId="0" applyNumberFormat="1" applyFill="1" applyBorder="1" applyAlignment="1">
      <alignment horizontal="center" vertical="center"/>
    </xf>
    <xf numFmtId="169" fontId="0" fillId="33" borderId="22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9" fontId="0" fillId="33" borderId="22" xfId="0" applyNumberFormat="1" applyFont="1" applyFill="1" applyBorder="1" applyAlignment="1">
      <alignment horizontal="center" vertical="center" wrapText="1"/>
    </xf>
    <xf numFmtId="169" fontId="0" fillId="33" borderId="23" xfId="0" applyNumberFormat="1" applyFill="1" applyBorder="1" applyAlignment="1">
      <alignment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70" fontId="0" fillId="33" borderId="23" xfId="0" applyNumberFormat="1" applyFill="1" applyBorder="1" applyAlignment="1">
      <alignment vertical="center"/>
    </xf>
    <xf numFmtId="170" fontId="0" fillId="0" borderId="23" xfId="0" applyNumberFormat="1" applyBorder="1" applyAlignment="1">
      <alignment vertical="center"/>
    </xf>
    <xf numFmtId="170" fontId="0" fillId="33" borderId="22" xfId="0" applyNumberFormat="1" applyFill="1" applyBorder="1" applyAlignment="1">
      <alignment vertical="center"/>
    </xf>
    <xf numFmtId="170" fontId="0" fillId="0" borderId="22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169" fontId="0" fillId="0" borderId="22" xfId="0" applyNumberFormat="1" applyFill="1" applyBorder="1" applyAlignment="1">
      <alignment horizontal="right" vertical="center" wrapText="1"/>
    </xf>
    <xf numFmtId="169" fontId="0" fillId="0" borderId="0" xfId="0" applyNumberFormat="1" applyAlignment="1">
      <alignment/>
    </xf>
    <xf numFmtId="169" fontId="0" fillId="0" borderId="23" xfId="0" applyNumberFormat="1" applyFill="1" applyBorder="1" applyAlignment="1">
      <alignment horizontal="right" vertical="center" wrapText="1"/>
    </xf>
    <xf numFmtId="0" fontId="0" fillId="0" borderId="22" xfId="0" applyFont="1" applyBorder="1" applyAlignment="1">
      <alignment wrapText="1"/>
    </xf>
    <xf numFmtId="164" fontId="0" fillId="33" borderId="23" xfId="0" applyNumberFormat="1" applyFill="1" applyBorder="1" applyAlignment="1">
      <alignment horizontal="center" vertical="center"/>
    </xf>
    <xf numFmtId="164" fontId="0" fillId="33" borderId="22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2" fillId="0" borderId="29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5" fontId="0" fillId="0" borderId="0" xfId="0" applyNumberFormat="1" applyAlignment="1">
      <alignment/>
    </xf>
    <xf numFmtId="169" fontId="0" fillId="33" borderId="22" xfId="0" applyNumberFormat="1" applyFill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0" fillId="0" borderId="25" xfId="0" applyBorder="1" applyAlignment="1">
      <alignment wrapText="1"/>
    </xf>
    <xf numFmtId="0" fontId="0" fillId="0" borderId="25" xfId="0" applyBorder="1" applyAlignment="1">
      <alignment vertical="center" wrapText="1"/>
    </xf>
    <xf numFmtId="2" fontId="0" fillId="33" borderId="23" xfId="0" applyNumberFormat="1" applyFill="1" applyBorder="1" applyAlignment="1">
      <alignment/>
    </xf>
    <xf numFmtId="0" fontId="0" fillId="0" borderId="34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justify" vertical="center" wrapText="1"/>
    </xf>
    <xf numFmtId="3" fontId="2" fillId="0" borderId="29" xfId="0" applyNumberFormat="1" applyFont="1" applyFill="1" applyBorder="1" applyAlignment="1">
      <alignment horizontal="right" vertical="center" wrapText="1"/>
    </xf>
    <xf numFmtId="169" fontId="2" fillId="0" borderId="29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/>
    </xf>
    <xf numFmtId="0" fontId="0" fillId="0" borderId="23" xfId="0" applyBorder="1" applyAlignment="1">
      <alignment horizontal="justify" vertical="center" wrapText="1"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0" fontId="0" fillId="0" borderId="22" xfId="0" applyNumberFormat="1" applyBorder="1" applyAlignment="1">
      <alignment horizontal="center" vertical="center" wrapText="1"/>
    </xf>
    <xf numFmtId="10" fontId="0" fillId="33" borderId="22" xfId="0" applyNumberFormat="1" applyFill="1" applyBorder="1" applyAlignment="1">
      <alignment horizontal="center" vertical="center"/>
    </xf>
    <xf numFmtId="38" fontId="0" fillId="0" borderId="25" xfId="0" applyNumberFormat="1" applyBorder="1" applyAlignment="1">
      <alignment/>
    </xf>
    <xf numFmtId="164" fontId="0" fillId="0" borderId="23" xfId="0" applyNumberForma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justify" vertical="center" wrapText="1"/>
    </xf>
    <xf numFmtId="15" fontId="0" fillId="0" borderId="0" xfId="0" applyNumberFormat="1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167" fontId="0" fillId="0" borderId="22" xfId="0" applyNumberFormat="1" applyBorder="1" applyAlignment="1">
      <alignment vertical="center"/>
    </xf>
    <xf numFmtId="0" fontId="0" fillId="0" borderId="37" xfId="0" applyBorder="1" applyAlignment="1">
      <alignment/>
    </xf>
    <xf numFmtId="0" fontId="2" fillId="0" borderId="37" xfId="0" applyFon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37" xfId="0" applyNumberFormat="1" applyBorder="1" applyAlignment="1">
      <alignment vertical="center"/>
    </xf>
    <xf numFmtId="167" fontId="0" fillId="0" borderId="23" xfId="0" applyNumberForma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6" xfId="0" applyFont="1" applyBorder="1" applyAlignment="1">
      <alignment horizontal="justify" vertical="center" wrapText="1"/>
    </xf>
    <xf numFmtId="169" fontId="0" fillId="33" borderId="26" xfId="0" applyNumberFormat="1" applyFill="1" applyBorder="1" applyAlignment="1">
      <alignment vertical="center"/>
    </xf>
    <xf numFmtId="167" fontId="0" fillId="0" borderId="26" xfId="0" applyNumberFormat="1" applyBorder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 vertical="center"/>
    </xf>
    <xf numFmtId="167" fontId="0" fillId="0" borderId="35" xfId="0" applyNumberFormat="1" applyBorder="1" applyAlignment="1">
      <alignment vertical="center"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0" fillId="0" borderId="40" xfId="0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 wrapText="1"/>
    </xf>
    <xf numFmtId="10" fontId="0" fillId="0" borderId="40" xfId="0" applyNumberFormat="1" applyBorder="1" applyAlignment="1">
      <alignment horizontal="center" vertical="center"/>
    </xf>
    <xf numFmtId="168" fontId="2" fillId="33" borderId="4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167" fontId="0" fillId="33" borderId="40" xfId="0" applyNumberFormat="1" applyFill="1" applyBorder="1" applyAlignment="1">
      <alignment horizontal="center" vertical="center"/>
    </xf>
    <xf numFmtId="167" fontId="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9" fontId="0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9" fontId="0" fillId="0" borderId="26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166" fontId="2" fillId="0" borderId="40" xfId="46" applyFont="1" applyBorder="1" applyAlignment="1">
      <alignment horizontal="center" vertical="center" wrapText="1"/>
    </xf>
    <xf numFmtId="169" fontId="0" fillId="0" borderId="40" xfId="0" applyNumberFormat="1" applyBorder="1" applyAlignment="1">
      <alignment/>
    </xf>
    <xf numFmtId="168" fontId="0" fillId="0" borderId="40" xfId="0" applyNumberFormat="1" applyBorder="1" applyAlignment="1">
      <alignment/>
    </xf>
    <xf numFmtId="0" fontId="2" fillId="0" borderId="33" xfId="0" applyFont="1" applyBorder="1" applyAlignment="1">
      <alignment/>
    </xf>
    <xf numFmtId="0" fontId="0" fillId="0" borderId="35" xfId="0" applyBorder="1" applyAlignment="1">
      <alignment/>
    </xf>
    <xf numFmtId="170" fontId="0" fillId="33" borderId="26" xfId="0" applyNumberFormat="1" applyFill="1" applyBorder="1" applyAlignment="1">
      <alignment vertical="center"/>
    </xf>
    <xf numFmtId="170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69" fontId="2" fillId="0" borderId="39" xfId="0" applyNumberFormat="1" applyFont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169" fontId="0" fillId="33" borderId="23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169" fontId="0" fillId="33" borderId="26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169" fontId="2" fillId="0" borderId="29" xfId="0" applyNumberFormat="1" applyFont="1" applyBorder="1" applyAlignment="1">
      <alignment/>
    </xf>
    <xf numFmtId="168" fontId="2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169" fontId="0" fillId="33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167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169" fontId="0" fillId="33" borderId="26" xfId="0" applyNumberFormat="1" applyFont="1" applyFill="1" applyBorder="1" applyAlignment="1">
      <alignment horizontal="center" vertical="center"/>
    </xf>
    <xf numFmtId="167" fontId="0" fillId="0" borderId="2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9" fontId="0" fillId="33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 wrapText="1"/>
    </xf>
    <xf numFmtId="1" fontId="0" fillId="0" borderId="23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69" fontId="0" fillId="0" borderId="26" xfId="0" applyNumberFormat="1" applyFill="1" applyBorder="1" applyAlignment="1">
      <alignment horizontal="right" vertical="center" wrapText="1"/>
    </xf>
    <xf numFmtId="3" fontId="0" fillId="0" borderId="26" xfId="0" applyNumberFormat="1" applyFill="1" applyBorder="1" applyAlignment="1">
      <alignment horizontal="right" vertical="center" wrapText="1"/>
    </xf>
    <xf numFmtId="0" fontId="0" fillId="0" borderId="26" xfId="0" applyBorder="1" applyAlignment="1">
      <alignment horizontal="justify" vertical="center" wrapText="1"/>
    </xf>
    <xf numFmtId="0" fontId="2" fillId="0" borderId="29" xfId="0" applyFont="1" applyBorder="1" applyAlignment="1">
      <alignment horizontal="left" vertical="center"/>
    </xf>
    <xf numFmtId="169" fontId="2" fillId="0" borderId="40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 wrapText="1"/>
    </xf>
    <xf numFmtId="10" fontId="0" fillId="33" borderId="23" xfId="0" applyNumberFormat="1" applyFill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 wrapText="1"/>
    </xf>
    <xf numFmtId="10" fontId="0" fillId="33" borderId="26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2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/>
    </xf>
    <xf numFmtId="169" fontId="2" fillId="0" borderId="39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2" fillId="0" borderId="33" xfId="0" applyFont="1" applyBorder="1" applyAlignment="1">
      <alignment horizontal="left" vertical="center" wrapText="1"/>
    </xf>
    <xf numFmtId="164" fontId="2" fillId="33" borderId="29" xfId="0" applyNumberFormat="1" applyFont="1" applyFill="1" applyBorder="1" applyAlignment="1">
      <alignment/>
    </xf>
    <xf numFmtId="169" fontId="0" fillId="0" borderId="26" xfId="0" applyNumberFormat="1" applyBorder="1" applyAlignment="1">
      <alignment/>
    </xf>
    <xf numFmtId="10" fontId="0" fillId="0" borderId="40" xfId="0" applyNumberFormat="1" applyBorder="1" applyAlignment="1">
      <alignment horizontal="center" vertical="center" wrapText="1"/>
    </xf>
    <xf numFmtId="10" fontId="0" fillId="33" borderId="40" xfId="0" applyNumberFormat="1" applyFill="1" applyBorder="1" applyAlignment="1">
      <alignment horizontal="center" vertical="center"/>
    </xf>
    <xf numFmtId="170" fontId="2" fillId="0" borderId="29" xfId="0" applyNumberFormat="1" applyFont="1" applyBorder="1" applyAlignment="1">
      <alignment/>
    </xf>
    <xf numFmtId="167" fontId="0" fillId="0" borderId="37" xfId="0" applyNumberFormat="1" applyBorder="1" applyAlignment="1">
      <alignment/>
    </xf>
    <xf numFmtId="167" fontId="2" fillId="0" borderId="37" xfId="0" applyNumberFormat="1" applyFont="1" applyBorder="1" applyAlignment="1">
      <alignment/>
    </xf>
    <xf numFmtId="0" fontId="2" fillId="0" borderId="26" xfId="0" applyFont="1" applyBorder="1" applyAlignment="1">
      <alignment/>
    </xf>
    <xf numFmtId="169" fontId="2" fillId="0" borderId="26" xfId="0" applyNumberFormat="1" applyFont="1" applyBorder="1" applyAlignment="1">
      <alignment horizontal="center" vertical="center"/>
    </xf>
    <xf numFmtId="169" fontId="2" fillId="0" borderId="26" xfId="0" applyNumberFormat="1" applyFont="1" applyBorder="1" applyAlignment="1">
      <alignment/>
    </xf>
    <xf numFmtId="165" fontId="0" fillId="0" borderId="22" xfId="48" applyFont="1" applyBorder="1" applyAlignment="1">
      <alignment vertical="center"/>
    </xf>
    <xf numFmtId="0" fontId="2" fillId="0" borderId="22" xfId="0" applyFont="1" applyBorder="1" applyAlignment="1">
      <alignment horizontal="center" vertical="center" textRotation="90" wrapText="1"/>
    </xf>
    <xf numFmtId="169" fontId="2" fillId="0" borderId="40" xfId="0" applyNumberFormat="1" applyFont="1" applyBorder="1" applyAlignment="1">
      <alignment/>
    </xf>
    <xf numFmtId="168" fontId="2" fillId="0" borderId="40" xfId="0" applyNumberFormat="1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169" fontId="2" fillId="0" borderId="37" xfId="0" applyNumberFormat="1" applyFont="1" applyBorder="1" applyAlignment="1">
      <alignment/>
    </xf>
    <xf numFmtId="169" fontId="2" fillId="0" borderId="37" xfId="0" applyNumberFormat="1" applyFont="1" applyBorder="1" applyAlignment="1">
      <alignment vertical="center"/>
    </xf>
    <xf numFmtId="165" fontId="0" fillId="0" borderId="23" xfId="48" applyFont="1" applyBorder="1" applyAlignment="1">
      <alignment vertical="center"/>
    </xf>
    <xf numFmtId="0" fontId="0" fillId="0" borderId="45" xfId="0" applyBorder="1" applyAlignment="1">
      <alignment wrapText="1"/>
    </xf>
    <xf numFmtId="10" fontId="0" fillId="33" borderId="46" xfId="0" applyNumberForma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2" fillId="0" borderId="46" xfId="0" applyFont="1" applyBorder="1" applyAlignment="1">
      <alignment/>
    </xf>
    <xf numFmtId="169" fontId="2" fillId="0" borderId="46" xfId="0" applyNumberFormat="1" applyFont="1" applyBorder="1" applyAlignment="1">
      <alignment/>
    </xf>
    <xf numFmtId="0" fontId="2" fillId="0" borderId="48" xfId="0" applyFont="1" applyBorder="1" applyAlignment="1">
      <alignment/>
    </xf>
    <xf numFmtId="164" fontId="0" fillId="33" borderId="26" xfId="0" applyNumberFormat="1" applyFill="1" applyBorder="1" applyAlignment="1">
      <alignment/>
    </xf>
    <xf numFmtId="164" fontId="0" fillId="33" borderId="26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justify" vertical="justify" wrapText="1"/>
    </xf>
    <xf numFmtId="0" fontId="0" fillId="0" borderId="22" xfId="0" applyFont="1" applyBorder="1" applyAlignment="1">
      <alignment horizontal="justify" vertical="justify" wrapText="1"/>
    </xf>
    <xf numFmtId="0" fontId="0" fillId="0" borderId="26" xfId="0" applyFont="1" applyBorder="1" applyAlignment="1">
      <alignment horizontal="justify" vertical="justify" wrapText="1"/>
    </xf>
    <xf numFmtId="49" fontId="0" fillId="0" borderId="0" xfId="0" applyNumberFormat="1" applyFont="1" applyAlignment="1">
      <alignment/>
    </xf>
    <xf numFmtId="0" fontId="0" fillId="0" borderId="40" xfId="0" applyFont="1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169" fontId="0" fillId="33" borderId="40" xfId="0" applyNumberFormat="1" applyFill="1" applyBorder="1" applyAlignment="1">
      <alignment vertical="center"/>
    </xf>
    <xf numFmtId="0" fontId="0" fillId="0" borderId="40" xfId="0" applyBorder="1" applyAlignment="1">
      <alignment vertical="center"/>
    </xf>
    <xf numFmtId="168" fontId="0" fillId="0" borderId="40" xfId="0" applyNumberFormat="1" applyBorder="1" applyAlignment="1">
      <alignment vertical="center"/>
    </xf>
    <xf numFmtId="169" fontId="0" fillId="0" borderId="40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169" fontId="45" fillId="0" borderId="23" xfId="0" applyNumberFormat="1" applyFont="1" applyBorder="1" applyAlignment="1">
      <alignment horizontal="center" vertical="center" wrapText="1"/>
    </xf>
    <xf numFmtId="165" fontId="46" fillId="33" borderId="40" xfId="48" applyFont="1" applyFill="1" applyBorder="1" applyAlignment="1">
      <alignment vertical="center"/>
    </xf>
    <xf numFmtId="169" fontId="2" fillId="0" borderId="29" xfId="0" applyNumberFormat="1" applyFont="1" applyBorder="1" applyAlignment="1">
      <alignment vertical="center"/>
    </xf>
    <xf numFmtId="169" fontId="46" fillId="33" borderId="26" xfId="0" applyNumberFormat="1" applyFont="1" applyFill="1" applyBorder="1" applyAlignment="1">
      <alignment vertical="center"/>
    </xf>
    <xf numFmtId="165" fontId="0" fillId="0" borderId="22" xfId="48" applyFont="1" applyBorder="1" applyAlignment="1">
      <alignment vertical="center"/>
    </xf>
    <xf numFmtId="165" fontId="0" fillId="33" borderId="22" xfId="48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5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0" fontId="2" fillId="0" borderId="17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/>
    </xf>
    <xf numFmtId="0" fontId="0" fillId="0" borderId="16" xfId="0" applyBorder="1" applyAlignment="1">
      <alignment horizontal="justify"/>
    </xf>
    <xf numFmtId="0" fontId="0" fillId="0" borderId="17" xfId="0" applyBorder="1" applyAlignment="1">
      <alignment horizontal="justify"/>
    </xf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justify" vertical="justify" wrapText="1"/>
    </xf>
    <xf numFmtId="0" fontId="0" fillId="0" borderId="14" xfId="0" applyFont="1" applyFill="1" applyBorder="1" applyAlignment="1">
      <alignment horizontal="justify" vertical="justify" wrapText="1"/>
    </xf>
    <xf numFmtId="0" fontId="0" fillId="0" borderId="13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14" xfId="0" applyBorder="1" applyAlignment="1">
      <alignment horizontal="justify" vertical="justify" wrapText="1"/>
    </xf>
    <xf numFmtId="0" fontId="0" fillId="0" borderId="15" xfId="0" applyBorder="1" applyAlignment="1">
      <alignment horizontal="justify" vertical="justify" wrapText="1"/>
    </xf>
    <xf numFmtId="0" fontId="0" fillId="0" borderId="16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52" xfId="0" applyFont="1" applyBorder="1" applyAlignment="1">
      <alignment horizontal="justify"/>
    </xf>
    <xf numFmtId="0" fontId="0" fillId="0" borderId="13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53" xfId="0" applyFont="1" applyFill="1" applyBorder="1" applyAlignment="1">
      <alignment horizontal="justify" vertical="justify" wrapText="1"/>
    </xf>
    <xf numFmtId="0" fontId="0" fillId="0" borderId="34" xfId="0" applyFont="1" applyFill="1" applyBorder="1" applyAlignment="1">
      <alignment horizontal="justify" vertical="justify" wrapText="1"/>
    </xf>
    <xf numFmtId="0" fontId="0" fillId="0" borderId="54" xfId="0" applyFont="1" applyFill="1" applyBorder="1" applyAlignment="1">
      <alignment horizontal="justify" vertical="justify" wrapText="1"/>
    </xf>
    <xf numFmtId="0" fontId="0" fillId="0" borderId="55" xfId="0" applyFont="1" applyFill="1" applyBorder="1" applyAlignment="1">
      <alignment horizontal="justify" vertical="justify" wrapText="1"/>
    </xf>
    <xf numFmtId="0" fontId="0" fillId="0" borderId="56" xfId="0" applyFont="1" applyFill="1" applyBorder="1" applyAlignment="1">
      <alignment horizontal="justify" vertical="justify" wrapText="1"/>
    </xf>
    <xf numFmtId="0" fontId="0" fillId="0" borderId="57" xfId="0" applyFont="1" applyFill="1" applyBorder="1" applyAlignment="1">
      <alignment horizontal="justify" vertical="justify" wrapText="1"/>
    </xf>
    <xf numFmtId="0" fontId="0" fillId="0" borderId="52" xfId="0" applyBorder="1" applyAlignment="1">
      <alignment horizontal="justify"/>
    </xf>
    <xf numFmtId="0" fontId="2" fillId="0" borderId="58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52" xfId="0" applyFont="1" applyBorder="1" applyAlignment="1">
      <alignment wrapText="1"/>
    </xf>
    <xf numFmtId="0" fontId="0" fillId="0" borderId="52" xfId="0" applyBorder="1" applyAlignment="1">
      <alignment wrapText="1"/>
    </xf>
    <xf numFmtId="0" fontId="2" fillId="0" borderId="52" xfId="0" applyFont="1" applyBorder="1" applyAlignment="1">
      <alignment horizontal="justify" wrapText="1"/>
    </xf>
    <xf numFmtId="0" fontId="0" fillId="0" borderId="52" xfId="0" applyBorder="1" applyAlignment="1">
      <alignment horizontal="justify" wrapText="1"/>
    </xf>
    <xf numFmtId="0" fontId="8" fillId="0" borderId="15" xfId="0" applyFont="1" applyBorder="1" applyAlignment="1">
      <alignment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0" fillId="0" borderId="0" xfId="0" applyAlignment="1">
      <alignment horizontal="justify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Normal="70" zoomScaleSheetLayoutView="100" zoomScalePageLayoutView="0" workbookViewId="0" topLeftCell="D10">
      <selection activeCell="E30" sqref="E3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4.8515625" style="0" customWidth="1"/>
    <col min="8" max="8" width="15.7109375" style="0" customWidth="1"/>
    <col min="9" max="13" width="7.7109375" style="0" customWidth="1"/>
    <col min="14" max="14" width="16.421875" style="0" bestFit="1" customWidth="1"/>
    <col min="15" max="15" width="22.7109375" style="0" customWidth="1"/>
    <col min="16" max="16" width="28.140625" style="0" customWidth="1"/>
    <col min="17" max="17" width="25.8515625" style="0" customWidth="1"/>
  </cols>
  <sheetData>
    <row r="3" ht="18" customHeight="1"/>
    <row r="4" spans="1:17" ht="18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8" customHeight="1" thickBot="1">
      <c r="A5" s="272" t="str">
        <f>AMBIENTAL!A5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6.5" customHeight="1">
      <c r="A7" s="275" t="s">
        <v>23</v>
      </c>
      <c r="B7" s="275"/>
      <c r="C7" s="275"/>
      <c r="D7" s="275"/>
      <c r="E7" s="275"/>
      <c r="F7" s="275"/>
      <c r="P7" s="276" t="s">
        <v>148</v>
      </c>
      <c r="Q7" s="277"/>
    </row>
    <row r="8" spans="1:17" ht="16.5" customHeight="1">
      <c r="A8" s="275" t="s">
        <v>34</v>
      </c>
      <c r="B8" s="278"/>
      <c r="C8" s="278"/>
      <c r="D8" s="278"/>
      <c r="E8" s="278"/>
      <c r="F8" s="278"/>
      <c r="P8" s="278" t="s">
        <v>2</v>
      </c>
      <c r="Q8" s="278"/>
    </row>
    <row r="9" spans="1:16" ht="16.5" customHeight="1">
      <c r="A9" s="285" t="str">
        <f>AMBIENTAL!A9</f>
        <v>PLAN DE DESARROLLO: UNIDOS POR EL PEÑON QUE QUEREMOS</v>
      </c>
      <c r="B9" s="286"/>
      <c r="C9" s="286"/>
      <c r="D9" s="286"/>
      <c r="E9" s="286"/>
      <c r="F9" s="286"/>
      <c r="G9" t="s">
        <v>21</v>
      </c>
      <c r="I9" s="87" t="str">
        <f>AMBIENTAL!I9</f>
        <v>ENERO  DE 2012 </v>
      </c>
      <c r="P9" t="str">
        <f>A28</f>
        <v>ARQ. LUIS FERNANDO QUESADA SALTARIN</v>
      </c>
    </row>
    <row r="11" ht="13.5" thickBot="1"/>
    <row r="12" spans="1:17" ht="19.5" customHeight="1">
      <c r="A12" s="1" t="s">
        <v>143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6.5" customHeight="1">
      <c r="A13" s="4" t="s">
        <v>147</v>
      </c>
      <c r="B13" s="5"/>
      <c r="C13" s="5"/>
      <c r="D13" s="5"/>
      <c r="E13" s="5"/>
      <c r="F13" s="6"/>
      <c r="G13" s="290" t="s">
        <v>198</v>
      </c>
      <c r="H13" s="291"/>
      <c r="I13" s="291"/>
      <c r="J13" s="291"/>
      <c r="K13" s="291"/>
      <c r="L13" s="291"/>
      <c r="M13" s="291"/>
      <c r="N13" s="291"/>
      <c r="O13" s="292"/>
      <c r="P13" s="296" t="s">
        <v>199</v>
      </c>
      <c r="Q13" s="297"/>
    </row>
    <row r="14" spans="1:17" ht="18.75" customHeight="1" thickBot="1">
      <c r="A14" s="301" t="s">
        <v>135</v>
      </c>
      <c r="B14" s="302"/>
      <c r="C14" s="302"/>
      <c r="D14" s="302"/>
      <c r="E14" s="302"/>
      <c r="F14" s="303"/>
      <c r="G14" s="293"/>
      <c r="H14" s="294"/>
      <c r="I14" s="294"/>
      <c r="J14" s="294"/>
      <c r="K14" s="294"/>
      <c r="L14" s="294"/>
      <c r="M14" s="294"/>
      <c r="N14" s="294"/>
      <c r="O14" s="295"/>
      <c r="P14" s="298"/>
      <c r="Q14" s="297"/>
    </row>
    <row r="15" spans="1:17" ht="15.75" customHeight="1" thickBot="1">
      <c r="A15" s="115" t="s">
        <v>136</v>
      </c>
      <c r="B15" s="22"/>
      <c r="P15" s="299"/>
      <c r="Q15" s="300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51.75" thickBot="1">
      <c r="A18" s="11" t="s">
        <v>8</v>
      </c>
      <c r="B18" s="17" t="s">
        <v>10</v>
      </c>
      <c r="C18" s="18" t="s">
        <v>35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33" customHeight="1">
      <c r="A19" s="63">
        <v>1</v>
      </c>
      <c r="B19" s="124" t="s">
        <v>149</v>
      </c>
      <c r="C19" s="42">
        <v>1</v>
      </c>
      <c r="D19" s="204">
        <v>0</v>
      </c>
      <c r="E19" s="212">
        <f>(100*D19/C19)/100</f>
        <v>0</v>
      </c>
      <c r="F19" s="213">
        <v>0</v>
      </c>
      <c r="G19" s="68">
        <v>23613537</v>
      </c>
      <c r="H19" s="54"/>
      <c r="I19" s="54"/>
      <c r="J19" s="54"/>
      <c r="K19" s="54"/>
      <c r="L19" s="54"/>
      <c r="M19" s="54"/>
      <c r="N19" s="133">
        <f>G19</f>
        <v>23613537</v>
      </c>
      <c r="O19" s="133"/>
      <c r="P19" s="123" t="s">
        <v>33</v>
      </c>
      <c r="Q19" s="134"/>
    </row>
    <row r="20" spans="1:17" ht="30" customHeight="1">
      <c r="A20" s="61">
        <v>2</v>
      </c>
      <c r="B20" s="27" t="s">
        <v>150</v>
      </c>
      <c r="C20" s="36">
        <v>1</v>
      </c>
      <c r="D20" s="46">
        <v>0</v>
      </c>
      <c r="E20" s="116">
        <f>(100*D20/C20)/100</f>
        <v>0</v>
      </c>
      <c r="F20" s="117">
        <v>0</v>
      </c>
      <c r="G20" s="100">
        <v>36696163</v>
      </c>
      <c r="H20" s="55"/>
      <c r="I20" s="55"/>
      <c r="J20" s="55"/>
      <c r="K20" s="55"/>
      <c r="L20" s="55"/>
      <c r="M20" s="55"/>
      <c r="N20" s="128">
        <f>G20</f>
        <v>36696163</v>
      </c>
      <c r="O20" s="128"/>
      <c r="P20" s="27" t="s">
        <v>33</v>
      </c>
      <c r="Q20" s="135"/>
    </row>
    <row r="21" spans="1:17" ht="72" customHeight="1">
      <c r="A21" s="61">
        <v>3</v>
      </c>
      <c r="B21" s="27" t="s">
        <v>151</v>
      </c>
      <c r="C21" s="36">
        <v>100</v>
      </c>
      <c r="D21" s="46">
        <v>0</v>
      </c>
      <c r="E21" s="116">
        <f>(100*D21/C21)/100</f>
        <v>0</v>
      </c>
      <c r="F21" s="117">
        <v>0</v>
      </c>
      <c r="G21" s="100">
        <v>26828090</v>
      </c>
      <c r="H21" s="100"/>
      <c r="I21" s="55"/>
      <c r="J21" s="55"/>
      <c r="K21" s="55"/>
      <c r="L21" s="55"/>
      <c r="M21" s="55"/>
      <c r="N21" s="128">
        <f>SUM(G21:M21)</f>
        <v>26828090</v>
      </c>
      <c r="O21" s="128"/>
      <c r="P21" s="27" t="s">
        <v>33</v>
      </c>
      <c r="Q21" s="135"/>
    </row>
    <row r="22" spans="1:17" ht="54" customHeight="1" thickBot="1">
      <c r="A22" s="136">
        <v>4</v>
      </c>
      <c r="B22" s="137" t="s">
        <v>164</v>
      </c>
      <c r="C22" s="45">
        <v>1</v>
      </c>
      <c r="D22" s="205">
        <v>0</v>
      </c>
      <c r="E22" s="214">
        <f>(100*D22/C22)/100</f>
        <v>0</v>
      </c>
      <c r="F22" s="215">
        <v>0</v>
      </c>
      <c r="G22" s="138">
        <v>1000000</v>
      </c>
      <c r="H22" s="56"/>
      <c r="I22" s="56"/>
      <c r="J22" s="56"/>
      <c r="K22" s="56"/>
      <c r="L22" s="56"/>
      <c r="M22" s="56"/>
      <c r="N22" s="139">
        <f>G22</f>
        <v>1000000</v>
      </c>
      <c r="O22" s="139"/>
      <c r="P22" s="140" t="s">
        <v>33</v>
      </c>
      <c r="Q22" s="141"/>
    </row>
    <row r="23" spans="1:17" ht="17.25" customHeight="1" thickBot="1">
      <c r="A23" s="129"/>
      <c r="B23" s="130" t="s">
        <v>19</v>
      </c>
      <c r="C23" s="129"/>
      <c r="D23" s="129"/>
      <c r="E23" s="226"/>
      <c r="F23" s="227">
        <v>0</v>
      </c>
      <c r="G23" s="131">
        <f>SUM(G19:G22)</f>
        <v>88137790</v>
      </c>
      <c r="H23" s="131">
        <f>SUM(H19:H22)</f>
        <v>0</v>
      </c>
      <c r="I23" s="129"/>
      <c r="J23" s="129"/>
      <c r="K23" s="129"/>
      <c r="L23" s="129"/>
      <c r="M23" s="129"/>
      <c r="N23" s="132">
        <f>SUM(N19:N22)</f>
        <v>88137790</v>
      </c>
      <c r="O23" s="230">
        <f>SUM(O19:O22)</f>
        <v>0</v>
      </c>
      <c r="P23" s="129"/>
      <c r="Q23" s="129"/>
    </row>
    <row r="26" spans="1:6" ht="12.75">
      <c r="A26" t="s">
        <v>40</v>
      </c>
      <c r="E26" t="s">
        <v>225</v>
      </c>
      <c r="F26" t="s">
        <v>226</v>
      </c>
    </row>
    <row r="27" spans="1:12" ht="37.5" customHeight="1" thickBot="1">
      <c r="A27" s="88"/>
      <c r="B27" s="88"/>
      <c r="H27" s="95"/>
      <c r="I27" s="95"/>
      <c r="J27" s="95"/>
      <c r="K27" s="95"/>
      <c r="L27" s="95"/>
    </row>
    <row r="28" spans="1:12" ht="12.75">
      <c r="A28" s="115" t="s">
        <v>197</v>
      </c>
      <c r="H28" s="95"/>
      <c r="I28" s="95"/>
      <c r="J28" s="95"/>
      <c r="K28" s="95"/>
      <c r="L28" s="95"/>
    </row>
    <row r="29" ht="12.75">
      <c r="A29" t="s">
        <v>38</v>
      </c>
    </row>
    <row r="35" spans="5:7" ht="12.75">
      <c r="E35" s="96"/>
      <c r="F35" s="96"/>
      <c r="G35" s="96"/>
    </row>
  </sheetData>
  <sheetProtection/>
  <mergeCells count="17"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  <mergeCell ref="A4:Q4"/>
    <mergeCell ref="A5:Q5"/>
    <mergeCell ref="P6:Q6"/>
    <mergeCell ref="A7:F7"/>
    <mergeCell ref="P7:Q7"/>
    <mergeCell ref="A8:F8"/>
    <mergeCell ref="P8:Q8"/>
  </mergeCells>
  <printOptions horizontalCentered="1" verticalCentered="1"/>
  <pageMargins left="0.1968503937007874" right="0.35433070866141736" top="0.1968503937007874" bottom="0.1968503937007874" header="0" footer="0"/>
  <pageSetup horizontalDpi="300" verticalDpi="300" orientation="landscape" scale="5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Q28"/>
  <sheetViews>
    <sheetView view="pageBreakPreview" zoomScaleNormal="75" zoomScaleSheetLayoutView="100" zoomScalePageLayoutView="0" workbookViewId="0" topLeftCell="E7">
      <selection activeCell="H23" sqref="H23:Q23"/>
    </sheetView>
  </sheetViews>
  <sheetFormatPr defaultColWidth="11.421875" defaultRowHeight="12.75"/>
  <cols>
    <col min="1" max="1" width="4.5742187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20.421875" style="0" bestFit="1" customWidth="1"/>
    <col min="8" max="11" width="7.7109375" style="0" customWidth="1"/>
    <col min="12" max="12" width="11.00390625" style="0" customWidth="1"/>
    <col min="13" max="13" width="14.8515625" style="0" customWidth="1"/>
    <col min="14" max="14" width="19.140625" style="0" bestFit="1" customWidth="1"/>
    <col min="15" max="15" width="14.7109375" style="0" customWidth="1"/>
    <col min="16" max="16" width="27.57421875" style="0" customWidth="1"/>
    <col min="17" max="17" width="21.14062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'CULTURA '!A5:Q5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97</v>
      </c>
      <c r="Q7" s="277"/>
    </row>
    <row r="8" spans="1:17" ht="19.5" customHeight="1">
      <c r="A8" s="275" t="s">
        <v>34</v>
      </c>
      <c r="B8" s="278"/>
      <c r="C8" s="278"/>
      <c r="D8" s="278"/>
      <c r="E8" s="278"/>
      <c r="F8" s="278"/>
      <c r="P8" s="278" t="s">
        <v>2</v>
      </c>
      <c r="Q8" s="278"/>
    </row>
    <row r="9" spans="1:16" ht="19.5" customHeight="1">
      <c r="A9" s="275" t="str">
        <f>'SERVICIOS PUBLICOS'!A9:F9</f>
        <v>PLAN DE DESARROLLO: UNIDOS POR EL PEÑON QUE QUEREMOS</v>
      </c>
      <c r="B9" s="278"/>
      <c r="C9" s="278"/>
      <c r="D9" s="278"/>
      <c r="E9" s="278"/>
      <c r="F9" s="278"/>
      <c r="G9" t="s">
        <v>21</v>
      </c>
      <c r="I9" s="125" t="str">
        <f>'SERVICIOS PUBLICOS'!I9</f>
        <v>ENERO  DE 2012 </v>
      </c>
      <c r="P9" t="str">
        <f>A27</f>
        <v>ARQ.  LUIS H. MORENO GOMEZ </v>
      </c>
    </row>
    <row r="11" ht="13.5" thickBot="1"/>
    <row r="12" spans="1:17" ht="19.5" customHeight="1">
      <c r="A12" s="1" t="str">
        <f>'CULTURA '!A12</f>
        <v>EJE / ÁREA/ DIMENSIÓN: DESARROLLO SOCIAL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9.5" customHeight="1">
      <c r="A13" s="4" t="s">
        <v>99</v>
      </c>
      <c r="B13" s="5"/>
      <c r="C13" s="5"/>
      <c r="D13" s="5"/>
      <c r="E13" s="5"/>
      <c r="F13" s="6"/>
      <c r="G13" s="325" t="s">
        <v>211</v>
      </c>
      <c r="H13" s="326"/>
      <c r="I13" s="326"/>
      <c r="J13" s="326"/>
      <c r="K13" s="326"/>
      <c r="L13" s="326"/>
      <c r="M13" s="326"/>
      <c r="N13" s="326"/>
      <c r="O13" s="327"/>
      <c r="P13" s="296" t="s">
        <v>100</v>
      </c>
      <c r="Q13" s="297"/>
    </row>
    <row r="14" spans="1:17" ht="13.5" thickBot="1">
      <c r="A14" s="301" t="s">
        <v>98</v>
      </c>
      <c r="B14" s="302"/>
      <c r="C14" s="302"/>
      <c r="D14" s="302"/>
      <c r="E14" s="302"/>
      <c r="F14" s="303"/>
      <c r="G14" s="328"/>
      <c r="H14" s="329"/>
      <c r="I14" s="329"/>
      <c r="J14" s="329"/>
      <c r="K14" s="329"/>
      <c r="L14" s="329"/>
      <c r="M14" s="329"/>
      <c r="N14" s="329"/>
      <c r="O14" s="330"/>
      <c r="P14" s="299"/>
      <c r="Q14" s="300"/>
    </row>
    <row r="15" spans="1:6" ht="13.5" thickBot="1">
      <c r="A15" s="334" t="s">
        <v>88</v>
      </c>
      <c r="B15" s="347"/>
      <c r="C15" s="347"/>
      <c r="D15" s="347"/>
      <c r="E15" s="347"/>
      <c r="F15" s="347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98.25" thickBot="1">
      <c r="A18" s="11" t="s">
        <v>8</v>
      </c>
      <c r="B18" s="17" t="s">
        <v>10</v>
      </c>
      <c r="C18" s="18" t="s">
        <v>35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60" customHeight="1">
      <c r="A19" s="62">
        <v>1</v>
      </c>
      <c r="B19" s="127" t="s">
        <v>158</v>
      </c>
      <c r="C19" s="52">
        <v>20</v>
      </c>
      <c r="D19" s="204">
        <v>0</v>
      </c>
      <c r="E19" s="116">
        <f>(100*D19/C19)/100</f>
        <v>0</v>
      </c>
      <c r="F19" s="117">
        <v>0</v>
      </c>
      <c r="G19" s="59">
        <v>80000000</v>
      </c>
      <c r="H19" s="52"/>
      <c r="I19" s="52"/>
      <c r="J19" s="52"/>
      <c r="K19" s="52"/>
      <c r="L19" s="52"/>
      <c r="M19" s="57"/>
      <c r="N19" s="57">
        <f>G19</f>
        <v>80000000</v>
      </c>
      <c r="O19" s="57"/>
      <c r="P19" s="126" t="s">
        <v>89</v>
      </c>
      <c r="Q19" s="64"/>
    </row>
    <row r="20" spans="1:17" ht="24.75" customHeight="1" thickBot="1">
      <c r="A20" s="10"/>
      <c r="B20" s="65" t="s">
        <v>19</v>
      </c>
      <c r="C20" s="31"/>
      <c r="D20" s="31"/>
      <c r="E20" s="31"/>
      <c r="F20" s="231"/>
      <c r="G20" s="233">
        <f>G19</f>
        <v>80000000</v>
      </c>
      <c r="H20" s="231"/>
      <c r="I20" s="231"/>
      <c r="J20" s="231"/>
      <c r="K20" s="231"/>
      <c r="L20" s="231"/>
      <c r="M20" s="231"/>
      <c r="N20" s="232">
        <f>SUM(N19:N19)</f>
        <v>80000000</v>
      </c>
      <c r="O20" s="58">
        <f>O19</f>
        <v>0</v>
      </c>
      <c r="P20" s="31"/>
      <c r="Q20" s="32"/>
    </row>
    <row r="22" ht="12.75">
      <c r="Q22" s="34"/>
    </row>
    <row r="23" spans="8:9" ht="12.75">
      <c r="H23" t="s">
        <v>225</v>
      </c>
      <c r="I23" t="s">
        <v>226</v>
      </c>
    </row>
    <row r="25" ht="12.75">
      <c r="A25" t="s">
        <v>40</v>
      </c>
    </row>
    <row r="26" ht="13.5" thickBot="1"/>
    <row r="27" spans="1:2" ht="12.75">
      <c r="A27" s="93" t="str">
        <f>'CULTURA '!A34</f>
        <v>ARQ.  LUIS H. MORENO GOMEZ </v>
      </c>
      <c r="B27" s="93"/>
    </row>
    <row r="28" ht="12.75">
      <c r="A28" t="s">
        <v>39</v>
      </c>
    </row>
  </sheetData>
  <sheetProtection/>
  <mergeCells count="18">
    <mergeCell ref="G12:O12"/>
    <mergeCell ref="P12:Q12"/>
    <mergeCell ref="A16:F16"/>
    <mergeCell ref="G16:O16"/>
    <mergeCell ref="P16:P18"/>
    <mergeCell ref="Q16:Q18"/>
    <mergeCell ref="G13:O14"/>
    <mergeCell ref="P13:Q14"/>
    <mergeCell ref="A14:F14"/>
    <mergeCell ref="A15:F15"/>
    <mergeCell ref="A4:Q4"/>
    <mergeCell ref="A5:Q5"/>
    <mergeCell ref="A7:F7"/>
    <mergeCell ref="A8:F8"/>
    <mergeCell ref="A9:F9"/>
    <mergeCell ref="P7:Q7"/>
    <mergeCell ref="P6:Q6"/>
    <mergeCell ref="P8:Q8"/>
  </mergeCells>
  <printOptions horizontalCentered="1" verticalCentered="1"/>
  <pageMargins left="0.1968503937007874" right="0.1968503937007874" top="0.2755905511811024" bottom="0.1968503937007874" header="0" footer="0"/>
  <pageSetup horizontalDpi="300" verticalDpi="300" orientation="landscape" scale="5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Q29"/>
  <sheetViews>
    <sheetView view="pageBreakPreview" zoomScaleNormal="75" zoomScaleSheetLayoutView="100" zoomScalePageLayoutView="0" workbookViewId="0" topLeftCell="D7">
      <selection activeCell="F23" sqref="F23:O23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3.8515625" style="0" customWidth="1"/>
    <col min="7" max="7" width="15.8515625" style="0" customWidth="1"/>
    <col min="8" max="8" width="12.140625" style="0" customWidth="1"/>
    <col min="9" max="13" width="7.7109375" style="0" customWidth="1"/>
    <col min="14" max="14" width="17.00390625" style="0" customWidth="1"/>
    <col min="15" max="15" width="16.00390625" style="0" bestFit="1" customWidth="1"/>
    <col min="16" max="16" width="25.140625" style="0" customWidth="1"/>
    <col min="17" max="17" width="19.710937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'CULTURA '!A5:Q5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96</v>
      </c>
      <c r="Q7" s="277"/>
    </row>
    <row r="8" spans="1:17" ht="19.5" customHeight="1">
      <c r="A8" s="275" t="s">
        <v>34</v>
      </c>
      <c r="B8" s="278"/>
      <c r="C8" s="278"/>
      <c r="D8" s="278"/>
      <c r="E8" s="278"/>
      <c r="F8" s="278"/>
      <c r="P8" s="278" t="s">
        <v>32</v>
      </c>
      <c r="Q8" s="278"/>
    </row>
    <row r="9" spans="1:16" ht="19.5" customHeight="1">
      <c r="A9" s="275" t="str">
        <f>'CULTURA '!A9:F9</f>
        <v>PLAN DE DESARROLLO: UNIDOS POR EL PEÑON QUE QUEREMOS</v>
      </c>
      <c r="B9" s="278"/>
      <c r="C9" s="278"/>
      <c r="D9" s="278"/>
      <c r="E9" s="278"/>
      <c r="F9" s="278"/>
      <c r="G9" t="s">
        <v>21</v>
      </c>
      <c r="I9" s="99" t="str">
        <f>'CULTURA '!I9</f>
        <v>ENERO  DE 2012 </v>
      </c>
      <c r="P9" t="str">
        <f>'AGRICOLA '!P9</f>
        <v>ARQ.  LUIS H. MORENO GOMEZ </v>
      </c>
    </row>
    <row r="11" ht="13.5" thickBot="1"/>
    <row r="12" spans="1:17" ht="19.5" customHeight="1">
      <c r="A12" s="1" t="s">
        <v>102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9.5" customHeight="1">
      <c r="A13" s="4" t="s">
        <v>36</v>
      </c>
      <c r="B13" s="5"/>
      <c r="C13" s="5"/>
      <c r="D13" s="5"/>
      <c r="E13" s="5"/>
      <c r="F13" s="6"/>
      <c r="G13" s="349" t="s">
        <v>210</v>
      </c>
      <c r="H13" s="350"/>
      <c r="I13" s="350"/>
      <c r="J13" s="350"/>
      <c r="K13" s="350"/>
      <c r="L13" s="350"/>
      <c r="M13" s="350"/>
      <c r="N13" s="350"/>
      <c r="O13" s="351"/>
      <c r="P13" s="310" t="s">
        <v>209</v>
      </c>
      <c r="Q13" s="311"/>
    </row>
    <row r="14" spans="1:17" ht="19.5" customHeight="1" thickBot="1">
      <c r="A14" s="7" t="s">
        <v>51</v>
      </c>
      <c r="B14" s="8"/>
      <c r="C14" s="8"/>
      <c r="D14" s="8"/>
      <c r="E14" s="8"/>
      <c r="F14" s="9"/>
      <c r="G14" s="352"/>
      <c r="H14" s="353"/>
      <c r="I14" s="353"/>
      <c r="J14" s="353"/>
      <c r="K14" s="353"/>
      <c r="L14" s="353"/>
      <c r="M14" s="353"/>
      <c r="N14" s="353"/>
      <c r="O14" s="354"/>
      <c r="P14" s="312"/>
      <c r="Q14" s="313"/>
    </row>
    <row r="15" spans="1:6" ht="13.5" thickBot="1">
      <c r="A15" s="334" t="s">
        <v>88</v>
      </c>
      <c r="B15" s="347"/>
      <c r="C15" s="347"/>
      <c r="D15" s="347"/>
      <c r="E15" s="347"/>
      <c r="F15" s="347"/>
    </row>
    <row r="16" spans="1:17" ht="19.5" customHeight="1" thickBot="1">
      <c r="A16" s="348" t="s">
        <v>9</v>
      </c>
      <c r="B16" s="348"/>
      <c r="C16" s="348"/>
      <c r="D16" s="348"/>
      <c r="E16" s="348"/>
      <c r="F16" s="348"/>
      <c r="G16" s="348" t="s">
        <v>5</v>
      </c>
      <c r="H16" s="348"/>
      <c r="I16" s="348"/>
      <c r="J16" s="348"/>
      <c r="K16" s="348"/>
      <c r="L16" s="348"/>
      <c r="M16" s="348"/>
      <c r="N16" s="348"/>
      <c r="O16" s="348"/>
      <c r="P16" s="348" t="s">
        <v>6</v>
      </c>
      <c r="Q16" s="348" t="s">
        <v>7</v>
      </c>
    </row>
    <row r="17" spans="1:17" ht="89.25" customHeight="1" thickBot="1">
      <c r="A17" s="120" t="s">
        <v>8</v>
      </c>
      <c r="B17" s="120" t="s">
        <v>10</v>
      </c>
      <c r="C17" s="120" t="s">
        <v>35</v>
      </c>
      <c r="D17" s="120" t="s">
        <v>28</v>
      </c>
      <c r="E17" s="120" t="s">
        <v>29</v>
      </c>
      <c r="F17" s="120" t="s">
        <v>20</v>
      </c>
      <c r="G17" s="187" t="s">
        <v>12</v>
      </c>
      <c r="H17" s="187" t="s">
        <v>13</v>
      </c>
      <c r="I17" s="187" t="s">
        <v>14</v>
      </c>
      <c r="J17" s="187" t="s">
        <v>15</v>
      </c>
      <c r="K17" s="187" t="s">
        <v>30</v>
      </c>
      <c r="L17" s="187" t="s">
        <v>31</v>
      </c>
      <c r="M17" s="187" t="s">
        <v>16</v>
      </c>
      <c r="N17" s="187" t="s">
        <v>17</v>
      </c>
      <c r="O17" s="187" t="s">
        <v>18</v>
      </c>
      <c r="P17" s="282"/>
      <c r="Q17" s="282"/>
    </row>
    <row r="18" spans="1:17" ht="25.5">
      <c r="A18" s="63">
        <v>1</v>
      </c>
      <c r="B18" s="123" t="s">
        <v>90</v>
      </c>
      <c r="C18" s="194">
        <v>100</v>
      </c>
      <c r="D18" s="204">
        <v>0</v>
      </c>
      <c r="E18" s="116">
        <f>(100*D18/C18)/100</f>
        <v>0</v>
      </c>
      <c r="F18" s="117">
        <v>0</v>
      </c>
      <c r="G18" s="195">
        <v>50000000</v>
      </c>
      <c r="H18" s="195"/>
      <c r="I18" s="196"/>
      <c r="J18" s="196"/>
      <c r="K18" s="196"/>
      <c r="L18" s="196"/>
      <c r="M18" s="196"/>
      <c r="N18" s="197">
        <f>SUM(G18:M18)</f>
        <v>50000000</v>
      </c>
      <c r="O18" s="197"/>
      <c r="P18" s="126" t="s">
        <v>174</v>
      </c>
      <c r="Q18" s="198"/>
    </row>
    <row r="19" spans="1:17" ht="47.25" customHeight="1" thickBot="1">
      <c r="A19" s="136">
        <v>2</v>
      </c>
      <c r="B19" s="140" t="s">
        <v>87</v>
      </c>
      <c r="C19" s="79">
        <v>100</v>
      </c>
      <c r="D19" s="205">
        <v>0</v>
      </c>
      <c r="E19" s="116">
        <f>(100*D19/C19)/100</f>
        <v>0</v>
      </c>
      <c r="F19" s="117">
        <v>0</v>
      </c>
      <c r="G19" s="199">
        <v>1000000</v>
      </c>
      <c r="H19" s="199"/>
      <c r="I19" s="78"/>
      <c r="J19" s="78"/>
      <c r="K19" s="78"/>
      <c r="L19" s="78"/>
      <c r="M19" s="78"/>
      <c r="N19" s="200">
        <f>SUM(G19:M19)</f>
        <v>1000000</v>
      </c>
      <c r="O19" s="200"/>
      <c r="P19" s="161" t="s">
        <v>173</v>
      </c>
      <c r="Q19" s="80"/>
    </row>
    <row r="20" spans="1:17" ht="31.5" customHeight="1" thickBot="1">
      <c r="A20" s="89"/>
      <c r="B20" s="90" t="s">
        <v>19</v>
      </c>
      <c r="C20" s="188"/>
      <c r="D20" s="189"/>
      <c r="E20" s="189"/>
      <c r="F20" s="117">
        <f>(O20*100/N20)/100</f>
        <v>0</v>
      </c>
      <c r="G20" s="190">
        <f>G19+G18</f>
        <v>51000000</v>
      </c>
      <c r="H20" s="90"/>
      <c r="I20" s="90"/>
      <c r="J20" s="90"/>
      <c r="K20" s="90"/>
      <c r="L20" s="90"/>
      <c r="M20" s="90"/>
      <c r="N20" s="191">
        <f>N19+N18</f>
        <v>51000000</v>
      </c>
      <c r="O20" s="191"/>
      <c r="P20" s="192"/>
      <c r="Q20" s="193"/>
    </row>
    <row r="21" spans="4:14" ht="12.75">
      <c r="D21" s="35"/>
      <c r="E21" s="35"/>
      <c r="F21" s="35"/>
      <c r="N21" s="96"/>
    </row>
    <row r="22" spans="4:6" ht="12.75">
      <c r="D22" s="35"/>
      <c r="E22" s="35"/>
      <c r="F22" s="35"/>
    </row>
    <row r="23" spans="4:7" ht="12.75">
      <c r="D23" s="35"/>
      <c r="E23" s="35"/>
      <c r="F23" t="s">
        <v>225</v>
      </c>
      <c r="G23" t="s">
        <v>226</v>
      </c>
    </row>
    <row r="24" ht="12.75">
      <c r="A24" t="s">
        <v>40</v>
      </c>
    </row>
    <row r="25" spans="8:13" ht="13.5" thickBot="1">
      <c r="H25" s="95"/>
      <c r="I25" s="95"/>
      <c r="J25" s="95"/>
      <c r="K25" s="95"/>
      <c r="L25" s="95"/>
      <c r="M25" s="95"/>
    </row>
    <row r="26" spans="1:13" ht="12.75">
      <c r="A26" s="94" t="str">
        <f>P9</f>
        <v>ARQ.  LUIS H. MORENO GOMEZ </v>
      </c>
      <c r="B26" s="93"/>
      <c r="H26" s="114"/>
      <c r="I26" s="95"/>
      <c r="J26" s="95"/>
      <c r="K26" s="95"/>
      <c r="L26" s="95"/>
      <c r="M26" s="105"/>
    </row>
    <row r="27" spans="1:12" ht="12.75">
      <c r="A27" t="s">
        <v>39</v>
      </c>
      <c r="H27" s="95"/>
      <c r="I27" s="95"/>
      <c r="J27" s="95"/>
      <c r="K27" s="95"/>
      <c r="L27" s="95"/>
    </row>
    <row r="29" spans="5:6" ht="12.75">
      <c r="E29" s="35"/>
      <c r="F29" s="35"/>
    </row>
  </sheetData>
  <sheetProtection/>
  <mergeCells count="17">
    <mergeCell ref="G12:O12"/>
    <mergeCell ref="P12:Q12"/>
    <mergeCell ref="A16:F16"/>
    <mergeCell ref="G16:O16"/>
    <mergeCell ref="P16:P17"/>
    <mergeCell ref="Q16:Q17"/>
    <mergeCell ref="G13:O14"/>
    <mergeCell ref="P13:Q14"/>
    <mergeCell ref="A15:F15"/>
    <mergeCell ref="A4:Q4"/>
    <mergeCell ref="A5:Q5"/>
    <mergeCell ref="A7:F7"/>
    <mergeCell ref="A8:F8"/>
    <mergeCell ref="A9:F9"/>
    <mergeCell ref="P7:Q7"/>
    <mergeCell ref="P6:Q6"/>
    <mergeCell ref="P8:Q8"/>
  </mergeCells>
  <printOptions horizontalCentered="1" verticalCentered="1"/>
  <pageMargins left="0.1968503937007874" right="0.15748031496062992" top="0.07874015748031496" bottom="0.1968503937007874" header="0" footer="0"/>
  <pageSetup horizontalDpi="300" verticalDpi="300" orientation="landscape" scale="5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Normal="75" zoomScaleSheetLayoutView="100" zoomScalePageLayoutView="0" workbookViewId="0" topLeftCell="D22">
      <selection activeCell="F32" sqref="F32:O32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3.8515625" style="0" customWidth="1"/>
    <col min="7" max="7" width="18.00390625" style="0" customWidth="1"/>
    <col min="8" max="8" width="18.57421875" style="0" customWidth="1"/>
    <col min="9" max="9" width="6.140625" style="0" customWidth="1"/>
    <col min="10" max="10" width="11.8515625" style="0" bestFit="1" customWidth="1"/>
    <col min="11" max="12" width="5.57421875" style="0" customWidth="1"/>
    <col min="13" max="13" width="5.28125" style="0" customWidth="1"/>
    <col min="14" max="14" width="20.00390625" style="0" customWidth="1"/>
    <col min="15" max="15" width="18.00390625" style="0" customWidth="1"/>
    <col min="16" max="16" width="27.57421875" style="0" customWidth="1"/>
    <col min="17" max="17" width="21.5742187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'RECREACION Y DEPORTE'!A5:Q5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37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95</v>
      </c>
      <c r="Q7" s="277"/>
    </row>
    <row r="8" spans="1:17" ht="19.5" customHeight="1">
      <c r="A8" s="275" t="s">
        <v>34</v>
      </c>
      <c r="B8" s="278"/>
      <c r="C8" s="278"/>
      <c r="D8" s="278"/>
      <c r="E8" s="278"/>
      <c r="F8" s="278"/>
      <c r="P8" s="278" t="s">
        <v>2</v>
      </c>
      <c r="Q8" s="278"/>
    </row>
    <row r="9" spans="1:17" ht="19.5" customHeight="1">
      <c r="A9" s="275" t="str">
        <f>'RECREACION Y DEPORTE'!A9:F9</f>
        <v>PLAN DE DESARROLLO: UNIDOS POR EL PEÑON QUE QUEREMOS</v>
      </c>
      <c r="B9" s="278"/>
      <c r="C9" s="278"/>
      <c r="D9" s="278"/>
      <c r="E9" s="278"/>
      <c r="F9" s="278"/>
      <c r="G9" t="s">
        <v>21</v>
      </c>
      <c r="I9" s="99" t="str">
        <f>'RECREACION Y DEPORTE'!I9</f>
        <v>ENERO  DE 2012 </v>
      </c>
      <c r="P9" s="278" t="str">
        <f>'RECREACION Y DEPORTE'!P9</f>
        <v>ARQ.  LUIS H. MORENO GOMEZ </v>
      </c>
      <c r="Q9" s="278"/>
    </row>
    <row r="11" ht="13.5" thickBot="1"/>
    <row r="12" spans="1:17" ht="19.5" customHeight="1">
      <c r="A12" s="1" t="str">
        <f>'RECREACION Y DEPORTE'!A12</f>
        <v>EJE / ÁREA/ DIMENSIÓN: DESARROLLO SOCIAL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2.75" customHeight="1">
      <c r="A13" s="4" t="s">
        <v>79</v>
      </c>
      <c r="B13" s="5"/>
      <c r="C13" s="5"/>
      <c r="D13" s="5"/>
      <c r="E13" s="5"/>
      <c r="F13" s="6"/>
      <c r="G13" s="341" t="s">
        <v>208</v>
      </c>
      <c r="H13" s="342"/>
      <c r="I13" s="342"/>
      <c r="J13" s="342"/>
      <c r="K13" s="342"/>
      <c r="L13" s="342"/>
      <c r="M13" s="342"/>
      <c r="N13" s="342"/>
      <c r="O13" s="343"/>
      <c r="P13" s="310" t="s">
        <v>207</v>
      </c>
      <c r="Q13" s="311"/>
    </row>
    <row r="14" spans="1:17" ht="27.75" customHeight="1" thickBot="1">
      <c r="A14" s="355" t="s">
        <v>77</v>
      </c>
      <c r="B14" s="356"/>
      <c r="C14" s="356"/>
      <c r="D14" s="356"/>
      <c r="E14" s="356"/>
      <c r="F14" s="357"/>
      <c r="G14" s="344"/>
      <c r="H14" s="345"/>
      <c r="I14" s="345"/>
      <c r="J14" s="345"/>
      <c r="K14" s="345"/>
      <c r="L14" s="345"/>
      <c r="M14" s="345"/>
      <c r="N14" s="345"/>
      <c r="O14" s="346"/>
      <c r="P14" s="312"/>
      <c r="Q14" s="313"/>
    </row>
    <row r="15" spans="1:6" ht="13.5" thickBot="1">
      <c r="A15" s="358" t="s">
        <v>78</v>
      </c>
      <c r="B15" s="359"/>
      <c r="C15" s="359"/>
      <c r="D15" s="359"/>
      <c r="E15" s="359"/>
      <c r="F15" s="359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135.75" customHeight="1" thickBot="1">
      <c r="A18" s="11" t="s">
        <v>8</v>
      </c>
      <c r="B18" s="17" t="s">
        <v>10</v>
      </c>
      <c r="C18" s="18" t="s">
        <v>35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45.75" customHeight="1">
      <c r="A19" s="63">
        <v>1</v>
      </c>
      <c r="B19" s="124" t="s">
        <v>155</v>
      </c>
      <c r="C19" s="52">
        <v>1200</v>
      </c>
      <c r="D19" s="204">
        <v>0</v>
      </c>
      <c r="E19" s="212">
        <f aca="true" t="shared" si="0" ref="E19:E25">(100*D19/C19)/100</f>
        <v>0</v>
      </c>
      <c r="F19" s="213">
        <v>0</v>
      </c>
      <c r="G19" s="59">
        <v>27235870</v>
      </c>
      <c r="H19" s="26">
        <v>17622217</v>
      </c>
      <c r="I19" s="59"/>
      <c r="J19" s="59"/>
      <c r="K19" s="59"/>
      <c r="L19" s="59"/>
      <c r="M19" s="59"/>
      <c r="N19" s="57">
        <f>SUM(G19:M19)</f>
        <v>44858087</v>
      </c>
      <c r="O19" s="69">
        <v>0</v>
      </c>
      <c r="P19" s="42" t="s">
        <v>42</v>
      </c>
      <c r="Q19" s="134"/>
    </row>
    <row r="20" spans="1:17" ht="30" customHeight="1">
      <c r="A20" s="61">
        <v>2</v>
      </c>
      <c r="B20" s="107" t="s">
        <v>80</v>
      </c>
      <c r="C20" s="39">
        <v>50</v>
      </c>
      <c r="D20" s="46">
        <v>0</v>
      </c>
      <c r="E20" s="116">
        <f t="shared" si="0"/>
        <v>0</v>
      </c>
      <c r="F20" s="117">
        <v>0</v>
      </c>
      <c r="G20" s="60">
        <v>0</v>
      </c>
      <c r="H20" s="60"/>
      <c r="I20" s="60"/>
      <c r="J20" s="60"/>
      <c r="K20" s="60"/>
      <c r="L20" s="60"/>
      <c r="M20" s="60"/>
      <c r="N20" s="40">
        <f aca="true" t="shared" si="1" ref="N20:N27">SUM(G20:M20)</f>
        <v>0</v>
      </c>
      <c r="O20" s="41">
        <v>0</v>
      </c>
      <c r="P20" s="36" t="s">
        <v>42</v>
      </c>
      <c r="Q20" s="135"/>
    </row>
    <row r="21" spans="1:17" ht="42.75" customHeight="1">
      <c r="A21" s="61">
        <v>3</v>
      </c>
      <c r="B21" s="107" t="s">
        <v>81</v>
      </c>
      <c r="C21" s="39">
        <v>3</v>
      </c>
      <c r="D21" s="46">
        <v>0</v>
      </c>
      <c r="E21" s="116">
        <f t="shared" si="0"/>
        <v>0</v>
      </c>
      <c r="F21" s="117">
        <v>0</v>
      </c>
      <c r="G21" s="60">
        <v>12000000</v>
      </c>
      <c r="H21" s="60"/>
      <c r="I21" s="60"/>
      <c r="J21" s="60"/>
      <c r="K21" s="60"/>
      <c r="L21" s="60"/>
      <c r="M21" s="60"/>
      <c r="N21" s="40">
        <f t="shared" si="1"/>
        <v>12000000</v>
      </c>
      <c r="O21" s="41"/>
      <c r="P21" s="36" t="s">
        <v>42</v>
      </c>
      <c r="Q21" s="135"/>
    </row>
    <row r="22" spans="1:17" ht="61.5" customHeight="1">
      <c r="A22" s="61">
        <v>4</v>
      </c>
      <c r="B22" s="107" t="s">
        <v>82</v>
      </c>
      <c r="C22" s="39">
        <v>1</v>
      </c>
      <c r="D22" s="46">
        <v>0</v>
      </c>
      <c r="E22" s="116">
        <f t="shared" si="0"/>
        <v>0</v>
      </c>
      <c r="F22" s="117">
        <v>0</v>
      </c>
      <c r="G22" s="60">
        <v>1000000</v>
      </c>
      <c r="H22" s="60"/>
      <c r="I22" s="60"/>
      <c r="J22" s="60"/>
      <c r="K22" s="60"/>
      <c r="L22" s="60"/>
      <c r="M22" s="60"/>
      <c r="N22" s="40">
        <f t="shared" si="1"/>
        <v>1000000</v>
      </c>
      <c r="O22" s="41">
        <v>0</v>
      </c>
      <c r="P22" s="36" t="s">
        <v>42</v>
      </c>
      <c r="Q22" s="135"/>
    </row>
    <row r="23" spans="1:17" ht="27.75" customHeight="1">
      <c r="A23" s="61">
        <v>5</v>
      </c>
      <c r="B23" s="107" t="s">
        <v>83</v>
      </c>
      <c r="C23" s="39">
        <v>1</v>
      </c>
      <c r="D23" s="46">
        <v>0</v>
      </c>
      <c r="E23" s="116">
        <f t="shared" si="0"/>
        <v>0</v>
      </c>
      <c r="F23" s="117">
        <v>0</v>
      </c>
      <c r="G23" s="60">
        <v>5000000</v>
      </c>
      <c r="H23" s="60"/>
      <c r="I23" s="60"/>
      <c r="J23" s="60"/>
      <c r="K23" s="60"/>
      <c r="L23" s="60"/>
      <c r="M23" s="60"/>
      <c r="N23" s="40">
        <f t="shared" si="1"/>
        <v>5000000</v>
      </c>
      <c r="O23" s="41">
        <v>0</v>
      </c>
      <c r="P23" s="36" t="s">
        <v>42</v>
      </c>
      <c r="Q23" s="135"/>
    </row>
    <row r="24" spans="1:17" ht="38.25">
      <c r="A24" s="61">
        <v>6</v>
      </c>
      <c r="B24" s="107" t="s">
        <v>86</v>
      </c>
      <c r="C24" s="39">
        <v>1</v>
      </c>
      <c r="D24" s="46">
        <v>0</v>
      </c>
      <c r="E24" s="116">
        <f t="shared" si="0"/>
        <v>0</v>
      </c>
      <c r="F24" s="117">
        <f>(O24*100/N24)/100</f>
        <v>0</v>
      </c>
      <c r="G24" s="60">
        <v>3000000</v>
      </c>
      <c r="H24" s="60"/>
      <c r="I24" s="60"/>
      <c r="J24" s="60"/>
      <c r="K24" s="60"/>
      <c r="L24" s="60"/>
      <c r="M24" s="60"/>
      <c r="N24" s="40">
        <f t="shared" si="1"/>
        <v>3000000</v>
      </c>
      <c r="O24" s="41">
        <v>0</v>
      </c>
      <c r="P24" s="36" t="s">
        <v>42</v>
      </c>
      <c r="Q24" s="135"/>
    </row>
    <row r="25" spans="1:17" ht="30" customHeight="1">
      <c r="A25" s="61">
        <v>7</v>
      </c>
      <c r="B25" s="107" t="s">
        <v>84</v>
      </c>
      <c r="C25" s="39">
        <v>1</v>
      </c>
      <c r="D25" s="46">
        <v>0</v>
      </c>
      <c r="E25" s="116">
        <f t="shared" si="0"/>
        <v>0</v>
      </c>
      <c r="F25" s="117">
        <f>(O25*100/N25)/100</f>
        <v>0</v>
      </c>
      <c r="G25" s="60">
        <v>500000</v>
      </c>
      <c r="H25" s="60"/>
      <c r="I25" s="60"/>
      <c r="J25" s="60"/>
      <c r="K25" s="60"/>
      <c r="L25" s="60"/>
      <c r="M25" s="60"/>
      <c r="N25" s="40">
        <f t="shared" si="1"/>
        <v>500000</v>
      </c>
      <c r="O25" s="41">
        <v>0</v>
      </c>
      <c r="P25" s="36" t="s">
        <v>42</v>
      </c>
      <c r="Q25" s="102"/>
    </row>
    <row r="26" spans="1:17" ht="33" customHeight="1">
      <c r="A26" s="61">
        <v>8</v>
      </c>
      <c r="B26" s="107" t="s">
        <v>85</v>
      </c>
      <c r="C26" s="39">
        <v>1</v>
      </c>
      <c r="D26" s="46">
        <v>1</v>
      </c>
      <c r="E26" s="116">
        <v>0</v>
      </c>
      <c r="F26" s="117">
        <v>0</v>
      </c>
      <c r="G26" s="60">
        <v>10000000</v>
      </c>
      <c r="H26" s="60"/>
      <c r="I26" s="60"/>
      <c r="J26" s="60"/>
      <c r="K26" s="60"/>
      <c r="L26" s="60"/>
      <c r="M26" s="60"/>
      <c r="N26" s="40">
        <f t="shared" si="1"/>
        <v>10000000</v>
      </c>
      <c r="O26" s="41">
        <v>0</v>
      </c>
      <c r="P26" s="36" t="s">
        <v>42</v>
      </c>
      <c r="Q26" s="102"/>
    </row>
    <row r="27" spans="1:17" ht="30.75" customHeight="1" thickBot="1">
      <c r="A27" s="136">
        <v>9</v>
      </c>
      <c r="B27" s="137" t="s">
        <v>156</v>
      </c>
      <c r="C27" s="53">
        <v>1</v>
      </c>
      <c r="D27" s="205">
        <v>1</v>
      </c>
      <c r="E27" s="214">
        <v>0</v>
      </c>
      <c r="F27" s="215">
        <v>0</v>
      </c>
      <c r="G27" s="202">
        <v>5585946</v>
      </c>
      <c r="H27" s="202"/>
      <c r="I27" s="202"/>
      <c r="J27" s="202"/>
      <c r="K27" s="202"/>
      <c r="L27" s="202"/>
      <c r="M27" s="202"/>
      <c r="N27" s="58">
        <f t="shared" si="1"/>
        <v>5585946</v>
      </c>
      <c r="O27" s="70">
        <v>0</v>
      </c>
      <c r="P27" s="45" t="s">
        <v>42</v>
      </c>
      <c r="Q27" s="203"/>
    </row>
    <row r="28" spans="1:17" ht="30.75" customHeight="1" thickBot="1">
      <c r="A28" s="89"/>
      <c r="B28" s="90" t="s">
        <v>19</v>
      </c>
      <c r="C28" s="143"/>
      <c r="D28" s="143"/>
      <c r="E28" s="143"/>
      <c r="F28" s="227">
        <v>0</v>
      </c>
      <c r="G28" s="190">
        <f>SUM(G19:G27)</f>
        <v>64321816</v>
      </c>
      <c r="H28" s="190">
        <f>SUM(H19:H27)</f>
        <v>17622217</v>
      </c>
      <c r="I28" s="90"/>
      <c r="J28" s="90"/>
      <c r="K28" s="90"/>
      <c r="L28" s="90"/>
      <c r="M28" s="90"/>
      <c r="N28" s="109">
        <f>SUM(N19:N27)</f>
        <v>81944033</v>
      </c>
      <c r="O28" s="110"/>
      <c r="P28" s="48"/>
      <c r="Q28" s="170"/>
    </row>
    <row r="30" ht="12.75">
      <c r="G30" s="82"/>
    </row>
    <row r="32" spans="1:7" ht="12.75">
      <c r="A32" t="s">
        <v>40</v>
      </c>
      <c r="F32" t="s">
        <v>225</v>
      </c>
      <c r="G32" t="s">
        <v>226</v>
      </c>
    </row>
    <row r="33" spans="8:14" ht="13.5" thickBot="1">
      <c r="H33" s="95"/>
      <c r="I33" s="95"/>
      <c r="J33" s="95"/>
      <c r="K33" s="95"/>
      <c r="L33" s="95"/>
      <c r="M33" s="95"/>
      <c r="N33" s="95"/>
    </row>
    <row r="34" spans="1:14" ht="12.75">
      <c r="A34" s="94" t="str">
        <f>P9</f>
        <v>ARQ.  LUIS H. MORENO GOMEZ </v>
      </c>
      <c r="B34" s="94"/>
      <c r="H34" s="114"/>
      <c r="I34" s="114"/>
      <c r="J34" s="114"/>
      <c r="K34" s="114"/>
      <c r="L34" s="114"/>
      <c r="M34" s="95"/>
      <c r="N34" s="95"/>
    </row>
    <row r="35" spans="1:14" ht="12.75">
      <c r="A35" t="s">
        <v>39</v>
      </c>
      <c r="H35" s="95"/>
      <c r="I35" s="95"/>
      <c r="J35" s="95"/>
      <c r="K35" s="95"/>
      <c r="L35" s="95"/>
      <c r="M35" s="95"/>
      <c r="N35" s="95"/>
    </row>
  </sheetData>
  <sheetProtection/>
  <mergeCells count="19">
    <mergeCell ref="G12:O12"/>
    <mergeCell ref="P12:Q12"/>
    <mergeCell ref="A16:F16"/>
    <mergeCell ref="G16:O16"/>
    <mergeCell ref="P16:P18"/>
    <mergeCell ref="Q16:Q18"/>
    <mergeCell ref="G13:O14"/>
    <mergeCell ref="P13:Q14"/>
    <mergeCell ref="A14:F14"/>
    <mergeCell ref="A15:F15"/>
    <mergeCell ref="A4:Q4"/>
    <mergeCell ref="A7:F7"/>
    <mergeCell ref="A8:F8"/>
    <mergeCell ref="A9:F9"/>
    <mergeCell ref="P7:Q7"/>
    <mergeCell ref="P6:Q6"/>
    <mergeCell ref="P8:Q8"/>
    <mergeCell ref="P9:Q9"/>
    <mergeCell ref="A5:Q5"/>
  </mergeCells>
  <printOptions horizontalCentered="1" verticalCentered="1"/>
  <pageMargins left="0.1968503937007874" right="0.35433070866141736" top="0.4724409448818898" bottom="0.1968503937007874" header="0" footer="0"/>
  <pageSetup horizontalDpi="300" verticalDpi="300" orientation="landscape" scale="5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Q38"/>
  <sheetViews>
    <sheetView view="pageBreakPreview" zoomScaleNormal="55" zoomScaleSheetLayoutView="100" zoomScalePageLayoutView="0" workbookViewId="0" topLeftCell="C16">
      <selection activeCell="F26" sqref="F26:O26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4.140625" style="0" customWidth="1"/>
    <col min="4" max="4" width="12.00390625" style="0" customWidth="1"/>
    <col min="5" max="5" width="13.421875" style="0" customWidth="1"/>
    <col min="6" max="6" width="15.7109375" style="0" customWidth="1"/>
    <col min="7" max="7" width="14.140625" style="0" customWidth="1"/>
    <col min="8" max="8" width="13.00390625" style="0" customWidth="1"/>
    <col min="9" max="9" width="7.7109375" style="0" customWidth="1"/>
    <col min="10" max="10" width="12.57421875" style="0" customWidth="1"/>
    <col min="11" max="11" width="7.7109375" style="0" customWidth="1"/>
    <col min="12" max="12" width="4.7109375" style="0" customWidth="1"/>
    <col min="13" max="13" width="5.57421875" style="0" customWidth="1"/>
    <col min="14" max="14" width="17.421875" style="0" customWidth="1"/>
    <col min="15" max="15" width="17.00390625" style="0" customWidth="1"/>
    <col min="16" max="16" width="27.57421875" style="0" customWidth="1"/>
    <col min="17" max="17" width="20.42187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'GRUPOS VULNERABLES'!A5:Q5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94</v>
      </c>
      <c r="Q7" s="277"/>
    </row>
    <row r="8" spans="1:17" ht="19.5" customHeight="1">
      <c r="A8" s="275" t="s">
        <v>34</v>
      </c>
      <c r="B8" s="278"/>
      <c r="C8" s="278"/>
      <c r="D8" s="278"/>
      <c r="E8" s="278"/>
      <c r="F8" s="278"/>
      <c r="P8" s="278" t="s">
        <v>2</v>
      </c>
      <c r="Q8" s="278"/>
    </row>
    <row r="9" spans="1:16" ht="19.5" customHeight="1">
      <c r="A9" s="275" t="str">
        <f>'GRUPOS VULNERABLES'!A9:F9</f>
        <v>PLAN DE DESARROLLO: UNIDOS POR EL PEÑON QUE QUEREMOS</v>
      </c>
      <c r="B9" s="278"/>
      <c r="C9" s="278"/>
      <c r="D9" s="278"/>
      <c r="E9" s="278"/>
      <c r="F9" s="278"/>
      <c r="G9" t="s">
        <v>21</v>
      </c>
      <c r="I9" s="99" t="str">
        <f>'GRUPOS VULNERABLES'!I9</f>
        <v>ENERO  DE 2012 </v>
      </c>
      <c r="P9" t="str">
        <f>'GRUPOS VULNERABLES'!P9</f>
        <v>ARQ.  LUIS H. MORENO GOMEZ </v>
      </c>
    </row>
    <row r="11" ht="13.5" thickBot="1"/>
    <row r="12" spans="1:17" ht="19.5" customHeight="1">
      <c r="A12" s="1" t="str">
        <f>'GRUPOS VULNERABLES'!A12</f>
        <v>EJE / ÁREA/ DIMENSIÓN: DESARROLLO SOCIAL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27.75" customHeight="1">
      <c r="A13" s="363" t="s">
        <v>70</v>
      </c>
      <c r="B13" s="364"/>
      <c r="C13" s="364"/>
      <c r="D13" s="364"/>
      <c r="E13" s="364"/>
      <c r="F13" s="365"/>
      <c r="G13" s="349" t="s">
        <v>206</v>
      </c>
      <c r="H13" s="350"/>
      <c r="I13" s="350"/>
      <c r="J13" s="350"/>
      <c r="K13" s="350"/>
      <c r="L13" s="350"/>
      <c r="M13" s="350"/>
      <c r="N13" s="350"/>
      <c r="O13" s="351"/>
      <c r="P13" s="296" t="s">
        <v>205</v>
      </c>
      <c r="Q13" s="297"/>
    </row>
    <row r="14" spans="1:17" ht="28.5" customHeight="1" thickBot="1">
      <c r="A14" s="362" t="s">
        <v>71</v>
      </c>
      <c r="B14" s="356"/>
      <c r="C14" s="356"/>
      <c r="D14" s="356"/>
      <c r="E14" s="356"/>
      <c r="F14" s="357"/>
      <c r="G14" s="352"/>
      <c r="H14" s="353"/>
      <c r="I14" s="353"/>
      <c r="J14" s="353"/>
      <c r="K14" s="353"/>
      <c r="L14" s="353"/>
      <c r="M14" s="353"/>
      <c r="N14" s="353"/>
      <c r="O14" s="354"/>
      <c r="P14" s="299"/>
      <c r="Q14" s="300"/>
    </row>
    <row r="15" spans="1:6" ht="26.25" customHeight="1" thickBot="1">
      <c r="A15" s="360" t="s">
        <v>72</v>
      </c>
      <c r="B15" s="361"/>
      <c r="C15" s="361"/>
      <c r="D15" s="361"/>
      <c r="E15" s="361"/>
      <c r="F15" s="361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78.75" thickBot="1">
      <c r="A18" s="11" t="s">
        <v>8</v>
      </c>
      <c r="B18" s="17" t="s">
        <v>10</v>
      </c>
      <c r="C18" s="18" t="s">
        <v>35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139.5" customHeight="1" thickBot="1">
      <c r="A19" s="63">
        <v>1</v>
      </c>
      <c r="B19" s="124" t="s">
        <v>153</v>
      </c>
      <c r="C19" s="42">
        <v>6</v>
      </c>
      <c r="D19" s="204">
        <v>6</v>
      </c>
      <c r="E19" s="212">
        <v>0</v>
      </c>
      <c r="F19" s="213">
        <v>0</v>
      </c>
      <c r="G19" s="83">
        <v>36266131</v>
      </c>
      <c r="H19" s="49"/>
      <c r="I19" s="49"/>
      <c r="J19" s="49"/>
      <c r="K19" s="49"/>
      <c r="L19" s="49"/>
      <c r="M19" s="49"/>
      <c r="N19" s="57">
        <f>G19</f>
        <v>36266131</v>
      </c>
      <c r="O19" s="69">
        <v>0</v>
      </c>
      <c r="P19" s="112" t="s">
        <v>42</v>
      </c>
      <c r="Q19" s="29"/>
    </row>
    <row r="20" spans="1:17" ht="41.25" customHeight="1" thickBot="1">
      <c r="A20" s="61">
        <v>2</v>
      </c>
      <c r="B20" s="27" t="s">
        <v>75</v>
      </c>
      <c r="C20" s="36">
        <v>2</v>
      </c>
      <c r="D20" s="46">
        <v>1</v>
      </c>
      <c r="E20" s="116">
        <v>0</v>
      </c>
      <c r="F20" s="117">
        <v>0</v>
      </c>
      <c r="G20" s="81">
        <v>15000000</v>
      </c>
      <c r="H20" s="50"/>
      <c r="I20" s="50"/>
      <c r="J20" s="50"/>
      <c r="K20" s="50"/>
      <c r="L20" s="50"/>
      <c r="M20" s="50"/>
      <c r="N20" s="57">
        <f>G20</f>
        <v>15000000</v>
      </c>
      <c r="O20" s="41">
        <v>0</v>
      </c>
      <c r="P20" s="121" t="s">
        <v>172</v>
      </c>
      <c r="Q20" s="103"/>
    </row>
    <row r="21" spans="1:17" ht="36.75" customHeight="1" thickBot="1">
      <c r="A21" s="61">
        <v>3</v>
      </c>
      <c r="B21" s="27" t="s">
        <v>76</v>
      </c>
      <c r="C21" s="36">
        <v>28</v>
      </c>
      <c r="D21" s="46">
        <v>0</v>
      </c>
      <c r="E21" s="116">
        <f>(100*D21/C21)/100</f>
        <v>0</v>
      </c>
      <c r="F21" s="117">
        <v>0</v>
      </c>
      <c r="G21" s="81">
        <v>5000000</v>
      </c>
      <c r="H21" s="50"/>
      <c r="I21" s="50"/>
      <c r="J21" s="50"/>
      <c r="K21" s="50"/>
      <c r="L21" s="50"/>
      <c r="M21" s="50"/>
      <c r="N21" s="57">
        <f>G21</f>
        <v>5000000</v>
      </c>
      <c r="O21" s="41">
        <v>0</v>
      </c>
      <c r="P21" s="121" t="s">
        <v>42</v>
      </c>
      <c r="Q21" s="103"/>
    </row>
    <row r="22" spans="1:17" ht="32.25" customHeight="1" thickBot="1">
      <c r="A22" s="136">
        <v>4</v>
      </c>
      <c r="B22" s="140" t="s">
        <v>154</v>
      </c>
      <c r="C22" s="45">
        <v>3</v>
      </c>
      <c r="D22" s="205">
        <v>3</v>
      </c>
      <c r="E22" s="214">
        <v>0</v>
      </c>
      <c r="F22" s="215">
        <v>0</v>
      </c>
      <c r="G22" s="206">
        <v>6000000</v>
      </c>
      <c r="H22" s="207"/>
      <c r="I22" s="207"/>
      <c r="J22" s="207"/>
      <c r="K22" s="207"/>
      <c r="L22" s="207"/>
      <c r="M22" s="207"/>
      <c r="N22" s="57">
        <f>G22</f>
        <v>6000000</v>
      </c>
      <c r="O22" s="70">
        <v>0</v>
      </c>
      <c r="P22" s="208" t="s">
        <v>42</v>
      </c>
      <c r="Q22" s="32"/>
    </row>
    <row r="23" spans="1:17" ht="24.75" customHeight="1" thickBot="1">
      <c r="A23" s="89"/>
      <c r="B23" s="90" t="s">
        <v>19</v>
      </c>
      <c r="C23" s="48"/>
      <c r="D23" s="47"/>
      <c r="E23" s="48"/>
      <c r="F23" s="215">
        <v>0</v>
      </c>
      <c r="G23" s="108">
        <f>SUM(G19:G22)</f>
        <v>62266131</v>
      </c>
      <c r="H23" s="108"/>
      <c r="I23" s="108"/>
      <c r="J23" s="108"/>
      <c r="K23" s="108"/>
      <c r="L23" s="108"/>
      <c r="M23" s="108"/>
      <c r="N23" s="109">
        <f>SUM(N19:N22)</f>
        <v>62266131</v>
      </c>
      <c r="O23" s="110">
        <v>0</v>
      </c>
      <c r="P23" s="142"/>
      <c r="Q23" s="111"/>
    </row>
    <row r="26" spans="1:7" ht="12.75">
      <c r="A26" t="s">
        <v>40</v>
      </c>
      <c r="F26" t="s">
        <v>225</v>
      </c>
      <c r="G26" t="s">
        <v>226</v>
      </c>
    </row>
    <row r="27" spans="8:14" ht="13.5" thickBot="1">
      <c r="H27" s="95"/>
      <c r="I27" s="95"/>
      <c r="J27" s="95"/>
      <c r="K27" s="95"/>
      <c r="L27" s="95"/>
      <c r="M27" s="95"/>
      <c r="N27" s="95"/>
    </row>
    <row r="28" spans="1:14" ht="12.75">
      <c r="A28" s="94" t="str">
        <f>P9</f>
        <v>ARQ.  LUIS H. MORENO GOMEZ </v>
      </c>
      <c r="B28" s="94"/>
      <c r="H28" s="114"/>
      <c r="I28" s="114"/>
      <c r="J28" s="114"/>
      <c r="K28" s="114"/>
      <c r="L28" s="114"/>
      <c r="M28" s="95"/>
      <c r="N28" s="95"/>
    </row>
    <row r="29" spans="1:14" ht="12.75">
      <c r="A29" t="s">
        <v>39</v>
      </c>
      <c r="F29" s="82"/>
      <c r="H29" s="95"/>
      <c r="I29" s="95"/>
      <c r="J29" s="95"/>
      <c r="K29" s="95"/>
      <c r="L29" s="95"/>
      <c r="M29" s="95"/>
      <c r="N29" s="95"/>
    </row>
    <row r="30" spans="8:14" ht="12.75">
      <c r="H30" s="95"/>
      <c r="I30" s="95"/>
      <c r="J30" s="95"/>
      <c r="K30" s="95"/>
      <c r="L30" s="95"/>
      <c r="M30" s="95"/>
      <c r="N30" s="95"/>
    </row>
    <row r="38" ht="12.75">
      <c r="F38" s="82"/>
    </row>
  </sheetData>
  <sheetProtection/>
  <mergeCells count="19">
    <mergeCell ref="A4:Q4"/>
    <mergeCell ref="A5:Q5"/>
    <mergeCell ref="A7:F7"/>
    <mergeCell ref="A8:F8"/>
    <mergeCell ref="P12:Q12"/>
    <mergeCell ref="G12:O12"/>
    <mergeCell ref="A9:F9"/>
    <mergeCell ref="P7:Q7"/>
    <mergeCell ref="P6:Q6"/>
    <mergeCell ref="P8:Q8"/>
    <mergeCell ref="A16:F16"/>
    <mergeCell ref="G16:O16"/>
    <mergeCell ref="P16:P18"/>
    <mergeCell ref="Q16:Q18"/>
    <mergeCell ref="G13:O14"/>
    <mergeCell ref="P13:Q14"/>
    <mergeCell ref="A15:F15"/>
    <mergeCell ref="A14:F14"/>
    <mergeCell ref="A13:F13"/>
  </mergeCells>
  <printOptions horizontalCentered="1" verticalCentered="1"/>
  <pageMargins left="0.1968503937007874" right="0.35433070866141736" top="0.2755905511811024" bottom="0.1968503937007874" header="0" footer="0"/>
  <pageSetup horizontalDpi="300" verticalDpi="300" orientation="landscape" scale="53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Q42"/>
  <sheetViews>
    <sheetView view="pageBreakPreview" zoomScaleNormal="75" zoomScaleSheetLayoutView="100" zoomScalePageLayoutView="0" workbookViewId="0" topLeftCell="D16">
      <selection activeCell="G29" sqref="G29:P2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2.140625" style="0" customWidth="1"/>
    <col min="7" max="7" width="17.57421875" style="0" customWidth="1"/>
    <col min="8" max="8" width="16.57421875" style="0" customWidth="1"/>
    <col min="9" max="13" width="7.7109375" style="0" customWidth="1"/>
    <col min="14" max="15" width="16.7109375" style="0" customWidth="1"/>
    <col min="16" max="16" width="27.57421875" style="0" customWidth="1"/>
    <col min="17" max="17" width="21.14062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EDUCACION!A2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91</v>
      </c>
      <c r="Q7" s="277"/>
    </row>
    <row r="8" spans="1:17" ht="19.5" customHeight="1">
      <c r="A8" s="275" t="s">
        <v>34</v>
      </c>
      <c r="B8" s="278"/>
      <c r="C8" s="278"/>
      <c r="D8" s="278"/>
      <c r="E8" s="278"/>
      <c r="F8" s="278"/>
      <c r="P8" s="278" t="s">
        <v>2</v>
      </c>
      <c r="Q8" s="278"/>
    </row>
    <row r="9" spans="1:16" ht="19.5" customHeight="1">
      <c r="A9" s="275" t="str">
        <f>EDUCACION!A6</f>
        <v>PLAN DE DESARROLLO: UNIDOS POR EL PEÑON QUE QUEREMOS</v>
      </c>
      <c r="B9" s="278"/>
      <c r="C9" s="278"/>
      <c r="D9" s="278"/>
      <c r="E9" s="278"/>
      <c r="F9" s="278"/>
      <c r="G9" t="s">
        <v>21</v>
      </c>
      <c r="I9" s="99" t="str">
        <f>EDUCACION!I6</f>
        <v>ENERO  DE 2012 </v>
      </c>
      <c r="P9" t="str">
        <f>EDUCACION!P6</f>
        <v>ARQ.  LUIS H. MORENO GOMEZ </v>
      </c>
    </row>
    <row r="11" ht="13.5" thickBot="1"/>
    <row r="12" spans="1:17" ht="19.5" customHeight="1">
      <c r="A12" s="1" t="str">
        <f>EDUCACION!A9</f>
        <v>EJE / ÁREA/ DIMENSIÓN: DESARROLLO SOCIAL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9.5" customHeight="1">
      <c r="A13" s="4" t="s">
        <v>62</v>
      </c>
      <c r="B13" s="5"/>
      <c r="C13" s="5"/>
      <c r="D13" s="5"/>
      <c r="E13" s="5"/>
      <c r="F13" s="6"/>
      <c r="G13" s="325" t="s">
        <v>204</v>
      </c>
      <c r="H13" s="326"/>
      <c r="I13" s="326"/>
      <c r="J13" s="326"/>
      <c r="K13" s="326"/>
      <c r="L13" s="326"/>
      <c r="M13" s="326"/>
      <c r="N13" s="326"/>
      <c r="O13" s="327"/>
      <c r="P13" s="310" t="s">
        <v>203</v>
      </c>
      <c r="Q13" s="311"/>
    </row>
    <row r="14" spans="1:17" ht="57" customHeight="1" thickBot="1">
      <c r="A14" s="355" t="s">
        <v>51</v>
      </c>
      <c r="B14" s="356"/>
      <c r="C14" s="356"/>
      <c r="D14" s="356"/>
      <c r="E14" s="356"/>
      <c r="F14" s="357"/>
      <c r="G14" s="328"/>
      <c r="H14" s="329"/>
      <c r="I14" s="329"/>
      <c r="J14" s="329"/>
      <c r="K14" s="329"/>
      <c r="L14" s="329"/>
      <c r="M14" s="329"/>
      <c r="N14" s="329"/>
      <c r="O14" s="330"/>
      <c r="P14" s="312"/>
      <c r="Q14" s="313"/>
    </row>
    <row r="15" spans="1:6" ht="13.5" thickBot="1">
      <c r="A15" s="334" t="s">
        <v>26</v>
      </c>
      <c r="B15" s="334"/>
      <c r="C15" s="334"/>
      <c r="D15" s="334"/>
      <c r="E15" s="334"/>
      <c r="F15" s="334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78.75" thickBot="1">
      <c r="A18" s="11" t="s">
        <v>8</v>
      </c>
      <c r="B18" s="17" t="s">
        <v>10</v>
      </c>
      <c r="C18" s="18" t="s">
        <v>35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25.5">
      <c r="A19" s="175">
        <v>1</v>
      </c>
      <c r="B19" s="124" t="s">
        <v>63</v>
      </c>
      <c r="C19" s="126">
        <v>100</v>
      </c>
      <c r="D19" s="204">
        <v>0</v>
      </c>
      <c r="E19" s="212">
        <f aca="true" t="shared" si="0" ref="E19:E25">(100*D19/C19)/100</f>
        <v>0</v>
      </c>
      <c r="F19" s="213">
        <v>0</v>
      </c>
      <c r="G19" s="159">
        <v>2000000</v>
      </c>
      <c r="H19" s="159"/>
      <c r="I19" s="159"/>
      <c r="J19" s="159"/>
      <c r="K19" s="159"/>
      <c r="L19" s="159"/>
      <c r="M19" s="159"/>
      <c r="N19" s="159">
        <f aca="true" t="shared" si="1" ref="N19:N25">SUM(G19:M19)</f>
        <v>2000000</v>
      </c>
      <c r="O19" s="159"/>
      <c r="P19" s="158" t="s">
        <v>73</v>
      </c>
      <c r="Q19" s="134"/>
    </row>
    <row r="20" spans="1:17" ht="25.5">
      <c r="A20" s="180">
        <v>2</v>
      </c>
      <c r="B20" s="107" t="s">
        <v>64</v>
      </c>
      <c r="C20" s="24">
        <v>100</v>
      </c>
      <c r="D20" s="46">
        <v>0</v>
      </c>
      <c r="E20" s="116">
        <f t="shared" si="0"/>
        <v>0</v>
      </c>
      <c r="F20" s="117">
        <v>0</v>
      </c>
      <c r="G20" s="26">
        <v>27624562</v>
      </c>
      <c r="H20" s="26">
        <v>17624562</v>
      </c>
      <c r="I20" s="26"/>
      <c r="J20" s="26"/>
      <c r="K20" s="26"/>
      <c r="L20" s="26"/>
      <c r="M20" s="26"/>
      <c r="N20" s="26">
        <f t="shared" si="1"/>
        <v>45249124</v>
      </c>
      <c r="O20" s="26"/>
      <c r="P20" s="106" t="s">
        <v>54</v>
      </c>
      <c r="Q20" s="135"/>
    </row>
    <row r="21" spans="1:17" ht="25.5">
      <c r="A21" s="180">
        <v>3</v>
      </c>
      <c r="B21" s="107" t="s">
        <v>65</v>
      </c>
      <c r="C21" s="24">
        <v>100</v>
      </c>
      <c r="D21" s="46">
        <v>0</v>
      </c>
      <c r="E21" s="116">
        <f t="shared" si="0"/>
        <v>0</v>
      </c>
      <c r="F21" s="117">
        <v>0</v>
      </c>
      <c r="G21" s="26">
        <v>5000000</v>
      </c>
      <c r="H21" s="26"/>
      <c r="I21" s="26"/>
      <c r="J21" s="26"/>
      <c r="K21" s="26"/>
      <c r="L21" s="26"/>
      <c r="M21" s="26"/>
      <c r="N21" s="26">
        <f t="shared" si="1"/>
        <v>5000000</v>
      </c>
      <c r="O21" s="26"/>
      <c r="P21" s="106" t="s">
        <v>171</v>
      </c>
      <c r="Q21" s="135"/>
    </row>
    <row r="22" spans="1:17" ht="42" customHeight="1">
      <c r="A22" s="180">
        <v>4</v>
      </c>
      <c r="B22" s="107" t="s">
        <v>66</v>
      </c>
      <c r="C22" s="24">
        <v>100</v>
      </c>
      <c r="D22" s="46">
        <v>0</v>
      </c>
      <c r="E22" s="116">
        <f t="shared" si="0"/>
        <v>0</v>
      </c>
      <c r="F22" s="117">
        <v>0</v>
      </c>
      <c r="G22" s="26">
        <v>7000000</v>
      </c>
      <c r="H22" s="26"/>
      <c r="I22" s="26"/>
      <c r="J22" s="26"/>
      <c r="K22" s="26"/>
      <c r="L22" s="26"/>
      <c r="M22" s="26"/>
      <c r="N22" s="26">
        <f t="shared" si="1"/>
        <v>7000000</v>
      </c>
      <c r="O22" s="26"/>
      <c r="P22" s="106" t="s">
        <v>33</v>
      </c>
      <c r="Q22" s="135"/>
    </row>
    <row r="23" spans="1:17" ht="30.75" customHeight="1">
      <c r="A23" s="180">
        <v>5</v>
      </c>
      <c r="B23" s="107" t="s">
        <v>67</v>
      </c>
      <c r="C23" s="24">
        <v>100</v>
      </c>
      <c r="D23" s="46">
        <v>0</v>
      </c>
      <c r="E23" s="116">
        <f t="shared" si="0"/>
        <v>0</v>
      </c>
      <c r="F23" s="117">
        <v>0</v>
      </c>
      <c r="G23" s="26">
        <v>8000000</v>
      </c>
      <c r="H23" s="26"/>
      <c r="I23" s="26"/>
      <c r="J23" s="26"/>
      <c r="K23" s="26"/>
      <c r="L23" s="26"/>
      <c r="M23" s="26"/>
      <c r="N23" s="26">
        <f t="shared" si="1"/>
        <v>8000000</v>
      </c>
      <c r="O23" s="26"/>
      <c r="P23" s="106" t="s">
        <v>74</v>
      </c>
      <c r="Q23" s="135"/>
    </row>
    <row r="24" spans="1:17" ht="44.25" customHeight="1">
      <c r="A24" s="180">
        <v>6</v>
      </c>
      <c r="B24" s="107" t="s">
        <v>68</v>
      </c>
      <c r="C24" s="24">
        <v>100</v>
      </c>
      <c r="D24" s="46">
        <v>0</v>
      </c>
      <c r="E24" s="116">
        <f t="shared" si="0"/>
        <v>0</v>
      </c>
      <c r="F24" s="117">
        <f>(O24*100/N24)/100</f>
        <v>0</v>
      </c>
      <c r="G24" s="26">
        <v>8000000</v>
      </c>
      <c r="H24" s="26"/>
      <c r="I24" s="26"/>
      <c r="J24" s="26"/>
      <c r="K24" s="26"/>
      <c r="L24" s="26"/>
      <c r="M24" s="26"/>
      <c r="N24" s="26">
        <f t="shared" si="1"/>
        <v>8000000</v>
      </c>
      <c r="O24" s="26"/>
      <c r="P24" s="106" t="s">
        <v>33</v>
      </c>
      <c r="Q24" s="135"/>
    </row>
    <row r="25" spans="1:17" ht="44.25" customHeight="1" thickBot="1">
      <c r="A25" s="182">
        <v>7</v>
      </c>
      <c r="B25" s="137" t="s">
        <v>69</v>
      </c>
      <c r="C25" s="161">
        <v>100</v>
      </c>
      <c r="D25" s="205">
        <v>0</v>
      </c>
      <c r="E25" s="214">
        <f t="shared" si="0"/>
        <v>0</v>
      </c>
      <c r="F25" s="215">
        <v>0</v>
      </c>
      <c r="G25" s="163">
        <v>10000000</v>
      </c>
      <c r="H25" s="163"/>
      <c r="I25" s="163"/>
      <c r="J25" s="163"/>
      <c r="K25" s="163"/>
      <c r="L25" s="163"/>
      <c r="M25" s="163"/>
      <c r="N25" s="163">
        <f t="shared" si="1"/>
        <v>10000000</v>
      </c>
      <c r="O25" s="163"/>
      <c r="P25" s="162" t="s">
        <v>171</v>
      </c>
      <c r="Q25" s="141"/>
    </row>
    <row r="26" spans="1:17" ht="15.75" customHeight="1" thickBot="1">
      <c r="A26" s="89"/>
      <c r="B26" s="209" t="s">
        <v>19</v>
      </c>
      <c r="C26" s="201"/>
      <c r="D26" s="201"/>
      <c r="E26" s="201"/>
      <c r="F26" s="215">
        <v>0</v>
      </c>
      <c r="G26" s="210">
        <f>SUM(G19:G25)</f>
        <v>67624562</v>
      </c>
      <c r="H26" s="210">
        <f>SUM(H19:H25)</f>
        <v>17624562</v>
      </c>
      <c r="I26" s="201"/>
      <c r="J26" s="201"/>
      <c r="K26" s="201"/>
      <c r="L26" s="201"/>
      <c r="M26" s="201"/>
      <c r="N26" s="210">
        <f>SUM(N19:N25)</f>
        <v>85249124</v>
      </c>
      <c r="O26" s="191">
        <f>SUM(O19:O25)</f>
        <v>0</v>
      </c>
      <c r="P26" s="201"/>
      <c r="Q26" s="211"/>
    </row>
    <row r="27" spans="4:6" ht="12.75">
      <c r="D27" s="35"/>
      <c r="E27" s="35"/>
      <c r="F27" s="35"/>
    </row>
    <row r="28" spans="4:6" ht="12.75">
      <c r="D28" s="35"/>
      <c r="E28" s="35"/>
      <c r="F28" s="35"/>
    </row>
    <row r="29" spans="4:8" ht="12.75">
      <c r="D29" s="35"/>
      <c r="E29" s="35"/>
      <c r="F29" s="35"/>
      <c r="G29" t="s">
        <v>225</v>
      </c>
      <c r="H29" t="s">
        <v>226</v>
      </c>
    </row>
    <row r="30" ht="12.75">
      <c r="A30" t="s">
        <v>40</v>
      </c>
    </row>
    <row r="31" spans="1:12" ht="13.5" thickBot="1">
      <c r="A31" s="88"/>
      <c r="B31" s="88"/>
      <c r="H31" s="95"/>
      <c r="I31" s="95"/>
      <c r="J31" s="95"/>
      <c r="K31" s="95"/>
      <c r="L31" s="95"/>
    </row>
    <row r="32" spans="1:12" ht="12.75">
      <c r="A32" s="22" t="str">
        <f>EDUCACION!A33</f>
        <v>ARQ.  LUIS H. MORENO GOMEZ </v>
      </c>
      <c r="B32" s="22"/>
      <c r="C32" s="22"/>
      <c r="D32" s="22"/>
      <c r="E32" s="22"/>
      <c r="F32" s="22"/>
      <c r="G32" s="22"/>
      <c r="H32" s="114"/>
      <c r="I32" s="114"/>
      <c r="J32" s="114"/>
      <c r="K32" s="114"/>
      <c r="L32" s="114"/>
    </row>
    <row r="33" spans="1:12" ht="12.75">
      <c r="A33" t="s">
        <v>38</v>
      </c>
      <c r="H33" s="95"/>
      <c r="I33" s="95"/>
      <c r="J33" s="95"/>
      <c r="K33" s="95"/>
      <c r="L33" s="95"/>
    </row>
    <row r="35" spans="4:6" ht="12.75">
      <c r="D35" s="35"/>
      <c r="E35" s="35"/>
      <c r="F35" s="35"/>
    </row>
    <row r="36" spans="4:6" ht="12.75">
      <c r="D36" s="35"/>
      <c r="E36" s="35"/>
      <c r="F36" s="35"/>
    </row>
    <row r="37" spans="4:6" ht="12.75">
      <c r="D37" s="35"/>
      <c r="E37" s="35"/>
      <c r="F37" s="35"/>
    </row>
    <row r="38" spans="4:6" ht="12.75">
      <c r="D38" s="35"/>
      <c r="E38" s="35"/>
      <c r="F38" s="35"/>
    </row>
    <row r="39" spans="4:6" ht="12.75">
      <c r="D39" s="35"/>
      <c r="E39" s="35"/>
      <c r="F39" s="35"/>
    </row>
    <row r="40" spans="4:6" ht="12.75">
      <c r="D40" s="35"/>
      <c r="E40" s="35"/>
      <c r="F40" s="35"/>
    </row>
    <row r="41" spans="5:6" ht="12.75">
      <c r="E41" s="35"/>
      <c r="F41" s="35"/>
    </row>
    <row r="42" spans="5:6" ht="12.75">
      <c r="E42" s="35"/>
      <c r="F42" s="35"/>
    </row>
  </sheetData>
  <sheetProtection/>
  <mergeCells count="18">
    <mergeCell ref="A9:F9"/>
    <mergeCell ref="P7:Q7"/>
    <mergeCell ref="P6:Q6"/>
    <mergeCell ref="P8:Q8"/>
    <mergeCell ref="A4:Q4"/>
    <mergeCell ref="A5:Q5"/>
    <mergeCell ref="A7:F7"/>
    <mergeCell ref="A8:F8"/>
    <mergeCell ref="G12:O12"/>
    <mergeCell ref="P12:Q12"/>
    <mergeCell ref="A16:F16"/>
    <mergeCell ref="G16:O16"/>
    <mergeCell ref="P16:P18"/>
    <mergeCell ref="Q16:Q18"/>
    <mergeCell ref="A14:F14"/>
    <mergeCell ref="G13:O14"/>
    <mergeCell ref="P13:Q14"/>
    <mergeCell ref="A15:F15"/>
  </mergeCells>
  <printOptions horizontalCentered="1" verticalCentered="1"/>
  <pageMargins left="0.1968503937007874" right="0.35433070866141736" top="0.2755905511811024" bottom="0.1968503937007874" header="0" footer="0"/>
  <pageSetup horizontalDpi="300" verticalDpi="300" orientation="landscape" scale="52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zoomScalePageLayoutView="0" workbookViewId="0" topLeftCell="A1">
      <selection activeCell="G44" sqref="G44"/>
    </sheetView>
  </sheetViews>
  <sheetFormatPr defaultColWidth="11.421875" defaultRowHeight="12.75"/>
  <cols>
    <col min="1" max="1" width="4.140625" style="0" customWidth="1"/>
    <col min="2" max="2" width="42.710937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3.7109375" style="0" customWidth="1"/>
    <col min="7" max="7" width="19.00390625" style="0" customWidth="1"/>
    <col min="8" max="8" width="16.57421875" style="0" customWidth="1"/>
    <col min="9" max="9" width="6.140625" style="0" customWidth="1"/>
    <col min="10" max="10" width="13.7109375" style="0" customWidth="1"/>
    <col min="11" max="11" width="5.28125" style="0" customWidth="1"/>
    <col min="12" max="12" width="6.28125" style="0" customWidth="1"/>
    <col min="13" max="13" width="12.8515625" style="0" customWidth="1"/>
    <col min="14" max="14" width="18.28125" style="0" bestFit="1" customWidth="1"/>
    <col min="15" max="15" width="20.57421875" style="0" customWidth="1"/>
    <col min="16" max="16" width="27.57421875" style="0" customWidth="1"/>
    <col min="17" max="17" width="22.140625" style="0" customWidth="1"/>
  </cols>
  <sheetData>
    <row r="1" spans="1:17" ht="14.25" customHeight="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17" ht="14.25" customHeight="1" thickBot="1">
      <c r="A2" s="272" t="str">
        <f>SALUD!A5</f>
        <v>COMPONENTE DE EFICACIA - PLAN DE ACCIÓN - AÑO 2012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16:17" ht="13.5" thickBot="1">
      <c r="P3" s="273" t="s">
        <v>1</v>
      </c>
      <c r="Q3" s="274"/>
    </row>
    <row r="4" spans="1:17" ht="18" customHeight="1">
      <c r="A4" s="275" t="s">
        <v>23</v>
      </c>
      <c r="B4" s="275"/>
      <c r="C4" s="275"/>
      <c r="D4" s="275"/>
      <c r="E4" s="275"/>
      <c r="F4" s="275"/>
      <c r="P4" s="276" t="s">
        <v>92</v>
      </c>
      <c r="Q4" s="277"/>
    </row>
    <row r="5" spans="1:17" ht="18" customHeight="1">
      <c r="A5" s="275" t="s">
        <v>34</v>
      </c>
      <c r="B5" s="278"/>
      <c r="C5" s="278"/>
      <c r="D5" s="278"/>
      <c r="E5" s="278"/>
      <c r="F5" s="278"/>
      <c r="P5" s="278" t="s">
        <v>2</v>
      </c>
      <c r="Q5" s="278"/>
    </row>
    <row r="6" spans="1:16" ht="18" customHeight="1">
      <c r="A6" s="275" t="str">
        <f>SALUD!A9</f>
        <v>PLAN DE DESARROLLO: UNIDOS POR EL PEÑON QUE QUEREMOS</v>
      </c>
      <c r="B6" s="278"/>
      <c r="C6" s="278"/>
      <c r="D6" s="278"/>
      <c r="E6" s="278"/>
      <c r="F6" s="278"/>
      <c r="G6" t="s">
        <v>21</v>
      </c>
      <c r="I6" s="99" t="s">
        <v>182</v>
      </c>
      <c r="P6" t="str">
        <f>A33</f>
        <v>ARQ.  LUIS H. MORENO GOMEZ </v>
      </c>
    </row>
    <row r="8" ht="13.5" thickBot="1"/>
    <row r="9" spans="1:17" ht="19.5" customHeight="1">
      <c r="A9" s="1" t="s">
        <v>46</v>
      </c>
      <c r="B9" s="2"/>
      <c r="C9" s="2"/>
      <c r="D9" s="2"/>
      <c r="E9" s="2"/>
      <c r="F9" s="3"/>
      <c r="G9" s="287" t="s">
        <v>3</v>
      </c>
      <c r="H9" s="288"/>
      <c r="I9" s="288"/>
      <c r="J9" s="288"/>
      <c r="K9" s="288"/>
      <c r="L9" s="288"/>
      <c r="M9" s="288"/>
      <c r="N9" s="288"/>
      <c r="O9" s="289"/>
      <c r="P9" s="287" t="s">
        <v>4</v>
      </c>
      <c r="Q9" s="289"/>
    </row>
    <row r="10" spans="1:17" ht="18.75" customHeight="1">
      <c r="A10" s="4" t="s">
        <v>52</v>
      </c>
      <c r="B10" s="5"/>
      <c r="C10" s="5"/>
      <c r="D10" s="5"/>
      <c r="E10" s="5"/>
      <c r="F10" s="6"/>
      <c r="G10" s="290" t="s">
        <v>196</v>
      </c>
      <c r="H10" s="366"/>
      <c r="I10" s="366"/>
      <c r="J10" s="366"/>
      <c r="K10" s="366"/>
      <c r="L10" s="366"/>
      <c r="M10" s="366"/>
      <c r="N10" s="366"/>
      <c r="O10" s="306"/>
      <c r="P10" s="310" t="s">
        <v>202</v>
      </c>
      <c r="Q10" s="311"/>
    </row>
    <row r="11" spans="1:17" ht="30.75" customHeight="1" thickBot="1">
      <c r="A11" s="355" t="s">
        <v>51</v>
      </c>
      <c r="B11" s="356"/>
      <c r="C11" s="356"/>
      <c r="D11" s="356"/>
      <c r="E11" s="356"/>
      <c r="F11" s="357"/>
      <c r="G11" s="307"/>
      <c r="H11" s="308"/>
      <c r="I11" s="308"/>
      <c r="J11" s="308"/>
      <c r="K11" s="308"/>
      <c r="L11" s="308"/>
      <c r="M11" s="308"/>
      <c r="N11" s="308"/>
      <c r="O11" s="309"/>
      <c r="P11" s="312"/>
      <c r="Q11" s="313"/>
    </row>
    <row r="12" spans="1:2" ht="23.25" customHeight="1" thickBot="1">
      <c r="A12" t="s">
        <v>22</v>
      </c>
      <c r="B12" s="22"/>
    </row>
    <row r="13" spans="1:17" ht="19.5" customHeight="1">
      <c r="A13" s="279" t="s">
        <v>9</v>
      </c>
      <c r="B13" s="280"/>
      <c r="C13" s="280"/>
      <c r="D13" s="280"/>
      <c r="E13" s="280"/>
      <c r="F13" s="281"/>
      <c r="G13" s="279" t="s">
        <v>5</v>
      </c>
      <c r="H13" s="280"/>
      <c r="I13" s="280"/>
      <c r="J13" s="280"/>
      <c r="K13" s="280"/>
      <c r="L13" s="280"/>
      <c r="M13" s="280"/>
      <c r="N13" s="280"/>
      <c r="O13" s="281"/>
      <c r="P13" s="282" t="s">
        <v>6</v>
      </c>
      <c r="Q13" s="281" t="s">
        <v>7</v>
      </c>
    </row>
    <row r="14" spans="1:17" ht="13.5" thickBot="1">
      <c r="A14" s="14"/>
      <c r="B14" s="15"/>
      <c r="C14" s="15"/>
      <c r="D14" s="15"/>
      <c r="E14" s="15"/>
      <c r="F14" s="16"/>
      <c r="G14" s="14"/>
      <c r="H14" s="15"/>
      <c r="I14" s="15"/>
      <c r="J14" s="15"/>
      <c r="K14" s="15"/>
      <c r="L14" s="15"/>
      <c r="M14" s="15"/>
      <c r="N14" s="15"/>
      <c r="O14" s="16"/>
      <c r="P14" s="283"/>
      <c r="Q14" s="284"/>
    </row>
    <row r="15" spans="1:17" ht="98.25" thickBot="1">
      <c r="A15" s="11" t="s">
        <v>8</v>
      </c>
      <c r="B15" s="17" t="s">
        <v>10</v>
      </c>
      <c r="C15" s="18" t="s">
        <v>35</v>
      </c>
      <c r="D15" s="18" t="s">
        <v>28</v>
      </c>
      <c r="E15" s="13" t="s">
        <v>29</v>
      </c>
      <c r="F15" s="12" t="s">
        <v>20</v>
      </c>
      <c r="G15" s="19" t="s">
        <v>12</v>
      </c>
      <c r="H15" s="20" t="s">
        <v>13</v>
      </c>
      <c r="I15" s="20" t="s">
        <v>14</v>
      </c>
      <c r="J15" s="20" t="s">
        <v>15</v>
      </c>
      <c r="K15" s="20" t="s">
        <v>30</v>
      </c>
      <c r="L15" s="20" t="s">
        <v>31</v>
      </c>
      <c r="M15" s="20" t="s">
        <v>16</v>
      </c>
      <c r="N15" s="20" t="s">
        <v>17</v>
      </c>
      <c r="O15" s="21" t="s">
        <v>18</v>
      </c>
      <c r="P15" s="283"/>
      <c r="Q15" s="284"/>
    </row>
    <row r="16" spans="1:17" ht="47.25" customHeight="1" thickBot="1">
      <c r="A16" s="221">
        <v>1</v>
      </c>
      <c r="B16" s="250" t="s">
        <v>53</v>
      </c>
      <c r="C16" s="52">
        <v>1</v>
      </c>
      <c r="D16" s="204">
        <v>0</v>
      </c>
      <c r="E16" s="212">
        <f>(100*D16/C16)/100</f>
        <v>0</v>
      </c>
      <c r="F16" s="213">
        <v>0</v>
      </c>
      <c r="G16" s="59">
        <v>2000000</v>
      </c>
      <c r="H16" s="59"/>
      <c r="I16" s="28"/>
      <c r="J16" s="57"/>
      <c r="K16" s="28"/>
      <c r="L16" s="28"/>
      <c r="M16" s="57"/>
      <c r="N16" s="57">
        <f>SUM(G16:M16)</f>
        <v>2000000</v>
      </c>
      <c r="O16" s="57">
        <v>0</v>
      </c>
      <c r="P16" s="270" t="s">
        <v>184</v>
      </c>
      <c r="Q16" s="29"/>
    </row>
    <row r="17" spans="1:17" ht="30" customHeight="1" thickBot="1">
      <c r="A17" s="222">
        <v>2</v>
      </c>
      <c r="B17" s="251" t="s">
        <v>165</v>
      </c>
      <c r="C17" s="39">
        <v>2</v>
      </c>
      <c r="D17" s="46">
        <v>0</v>
      </c>
      <c r="E17" s="212">
        <f>(100*D17/C17)/100</f>
        <v>0</v>
      </c>
      <c r="F17" s="213">
        <v>0</v>
      </c>
      <c r="G17" s="60">
        <v>0</v>
      </c>
      <c r="H17" s="23"/>
      <c r="I17" s="23"/>
      <c r="J17" s="23"/>
      <c r="K17" s="23"/>
      <c r="L17" s="23"/>
      <c r="M17" s="23"/>
      <c r="N17" s="40">
        <f>SUM(G17:M17)</f>
        <v>0</v>
      </c>
      <c r="O17" s="40">
        <v>0</v>
      </c>
      <c r="P17" s="37" t="s">
        <v>54</v>
      </c>
      <c r="Q17" s="30"/>
    </row>
    <row r="18" spans="1:17" ht="48.75" customHeight="1" thickBot="1">
      <c r="A18" s="222">
        <v>3</v>
      </c>
      <c r="B18" s="251" t="s">
        <v>55</v>
      </c>
      <c r="C18" s="39">
        <v>3</v>
      </c>
      <c r="D18" s="46">
        <v>2</v>
      </c>
      <c r="E18" s="212">
        <v>0</v>
      </c>
      <c r="F18" s="213">
        <v>0</v>
      </c>
      <c r="G18" s="60">
        <v>56348142</v>
      </c>
      <c r="H18" s="23"/>
      <c r="I18" s="23"/>
      <c r="J18" s="23"/>
      <c r="K18" s="23"/>
      <c r="L18" s="23"/>
      <c r="M18" s="23"/>
      <c r="N18" s="40">
        <f>SUM(G18:M18)</f>
        <v>56348142</v>
      </c>
      <c r="O18" s="40">
        <v>0</v>
      </c>
      <c r="P18" s="37" t="s">
        <v>54</v>
      </c>
      <c r="Q18" s="30"/>
    </row>
    <row r="19" spans="1:17" ht="45" customHeight="1" thickBot="1">
      <c r="A19" s="222">
        <v>4</v>
      </c>
      <c r="B19" s="251" t="s">
        <v>166</v>
      </c>
      <c r="C19" s="39">
        <v>1</v>
      </c>
      <c r="D19" s="46">
        <v>2</v>
      </c>
      <c r="E19" s="212">
        <v>0</v>
      </c>
      <c r="F19" s="213">
        <v>0</v>
      </c>
      <c r="G19" s="60">
        <v>3000000</v>
      </c>
      <c r="H19" s="23"/>
      <c r="I19" s="23"/>
      <c r="J19" s="23"/>
      <c r="K19" s="23"/>
      <c r="L19" s="23"/>
      <c r="M19" s="23"/>
      <c r="N19" s="40">
        <f aca="true" t="shared" si="0" ref="N19:N26">SUM(G19:M19)</f>
        <v>3000000</v>
      </c>
      <c r="O19" s="40">
        <v>0</v>
      </c>
      <c r="P19" s="37" t="s">
        <v>54</v>
      </c>
      <c r="Q19" s="30"/>
    </row>
    <row r="20" spans="1:17" ht="57" customHeight="1" thickBot="1">
      <c r="A20" s="222">
        <v>5</v>
      </c>
      <c r="B20" s="251" t="s">
        <v>183</v>
      </c>
      <c r="C20" s="39">
        <v>1</v>
      </c>
      <c r="D20" s="46">
        <v>0</v>
      </c>
      <c r="E20" s="212">
        <v>0</v>
      </c>
      <c r="F20" s="213">
        <v>0</v>
      </c>
      <c r="G20" s="60">
        <v>2000000</v>
      </c>
      <c r="H20" s="23"/>
      <c r="I20" s="23"/>
      <c r="J20" s="23"/>
      <c r="K20" s="23"/>
      <c r="L20" s="23"/>
      <c r="M20" s="23"/>
      <c r="N20" s="40">
        <f t="shared" si="0"/>
        <v>2000000</v>
      </c>
      <c r="O20" s="40">
        <v>0</v>
      </c>
      <c r="P20" s="37" t="s">
        <v>54</v>
      </c>
      <c r="Q20" s="30"/>
    </row>
    <row r="21" spans="1:17" ht="42" customHeight="1" thickBot="1">
      <c r="A21" s="222">
        <v>5</v>
      </c>
      <c r="B21" s="251" t="s">
        <v>56</v>
      </c>
      <c r="C21" s="39">
        <v>12</v>
      </c>
      <c r="D21" s="46">
        <v>12</v>
      </c>
      <c r="E21" s="212">
        <v>0</v>
      </c>
      <c r="F21" s="213">
        <v>0</v>
      </c>
      <c r="G21" s="60">
        <v>16000000</v>
      </c>
      <c r="H21" s="23"/>
      <c r="I21" s="23"/>
      <c r="J21" s="23"/>
      <c r="K21" s="23"/>
      <c r="L21" s="23"/>
      <c r="M21" s="23"/>
      <c r="N21" s="40">
        <f t="shared" si="0"/>
        <v>16000000</v>
      </c>
      <c r="O21" s="40">
        <v>0</v>
      </c>
      <c r="P21" s="37" t="s">
        <v>54</v>
      </c>
      <c r="Q21" s="30"/>
    </row>
    <row r="22" spans="1:17" ht="17.25" customHeight="1" thickBot="1">
      <c r="A22" s="222">
        <v>6</v>
      </c>
      <c r="B22" s="251" t="s">
        <v>57</v>
      </c>
      <c r="C22" s="39">
        <v>100</v>
      </c>
      <c r="D22" s="46">
        <v>100</v>
      </c>
      <c r="E22" s="212">
        <v>0</v>
      </c>
      <c r="F22" s="213">
        <v>0</v>
      </c>
      <c r="G22" s="60">
        <v>41490336</v>
      </c>
      <c r="H22" s="23"/>
      <c r="I22" s="23"/>
      <c r="J22" s="23"/>
      <c r="K22" s="23"/>
      <c r="L22" s="23"/>
      <c r="M22" s="23"/>
      <c r="N22" s="40">
        <f t="shared" si="0"/>
        <v>41490336</v>
      </c>
      <c r="O22" s="40">
        <v>0</v>
      </c>
      <c r="P22" s="37" t="s">
        <v>54</v>
      </c>
      <c r="Q22" s="30"/>
    </row>
    <row r="23" spans="1:17" ht="17.25" customHeight="1" thickBot="1">
      <c r="A23" s="222">
        <v>7</v>
      </c>
      <c r="B23" s="251" t="s">
        <v>58</v>
      </c>
      <c r="C23" s="39">
        <v>1</v>
      </c>
      <c r="D23" s="46">
        <v>1</v>
      </c>
      <c r="E23" s="212">
        <v>0</v>
      </c>
      <c r="F23" s="213">
        <v>0</v>
      </c>
      <c r="G23" s="60">
        <v>31889000</v>
      </c>
      <c r="H23" s="23"/>
      <c r="I23" s="23"/>
      <c r="J23" s="23"/>
      <c r="K23" s="23"/>
      <c r="L23" s="23"/>
      <c r="M23" s="23"/>
      <c r="N23" s="40">
        <f t="shared" si="0"/>
        <v>31889000</v>
      </c>
      <c r="O23" s="40">
        <v>0</v>
      </c>
      <c r="P23" s="37" t="s">
        <v>54</v>
      </c>
      <c r="Q23" s="30"/>
    </row>
    <row r="24" spans="1:17" ht="17.25" customHeight="1" thickBot="1">
      <c r="A24" s="222">
        <v>8</v>
      </c>
      <c r="B24" s="251" t="s">
        <v>59</v>
      </c>
      <c r="C24" s="39">
        <v>1</v>
      </c>
      <c r="D24" s="46">
        <v>0</v>
      </c>
      <c r="E24" s="212">
        <v>0</v>
      </c>
      <c r="F24" s="213">
        <v>0</v>
      </c>
      <c r="G24" s="60">
        <v>1000000</v>
      </c>
      <c r="H24" s="23"/>
      <c r="I24" s="23"/>
      <c r="J24" s="23"/>
      <c r="K24" s="23"/>
      <c r="L24" s="23"/>
      <c r="M24" s="23"/>
      <c r="N24" s="40">
        <f t="shared" si="0"/>
        <v>1000000</v>
      </c>
      <c r="O24" s="40">
        <v>0</v>
      </c>
      <c r="P24" s="37" t="s">
        <v>54</v>
      </c>
      <c r="Q24" s="30"/>
    </row>
    <row r="25" spans="1:17" ht="17.25" customHeight="1" thickBot="1">
      <c r="A25" s="222">
        <v>9</v>
      </c>
      <c r="B25" s="251" t="s">
        <v>60</v>
      </c>
      <c r="C25" s="39">
        <v>100</v>
      </c>
      <c r="D25" s="46">
        <v>100</v>
      </c>
      <c r="E25" s="212">
        <v>0</v>
      </c>
      <c r="F25" s="213">
        <v>0</v>
      </c>
      <c r="G25" s="60">
        <v>14662941</v>
      </c>
      <c r="H25" s="23"/>
      <c r="I25" s="23"/>
      <c r="J25" s="23"/>
      <c r="K25" s="23"/>
      <c r="L25" s="23"/>
      <c r="M25" s="23"/>
      <c r="N25" s="40">
        <f t="shared" si="0"/>
        <v>14662941</v>
      </c>
      <c r="O25" s="40">
        <v>0</v>
      </c>
      <c r="P25" s="37" t="s">
        <v>54</v>
      </c>
      <c r="Q25" s="30"/>
    </row>
    <row r="26" spans="1:17" ht="27.75" customHeight="1" thickBot="1">
      <c r="A26" s="33">
        <v>10</v>
      </c>
      <c r="B26" s="252" t="s">
        <v>61</v>
      </c>
      <c r="C26" s="53">
        <v>1</v>
      </c>
      <c r="D26" s="205">
        <v>1</v>
      </c>
      <c r="E26" s="212">
        <v>0</v>
      </c>
      <c r="F26" s="213">
        <v>0</v>
      </c>
      <c r="G26" s="202">
        <v>3665735</v>
      </c>
      <c r="H26" s="31"/>
      <c r="I26" s="31"/>
      <c r="J26" s="31"/>
      <c r="K26" s="31"/>
      <c r="L26" s="31"/>
      <c r="M26" s="31"/>
      <c r="N26" s="58">
        <f t="shared" si="0"/>
        <v>3665735</v>
      </c>
      <c r="O26" s="58">
        <v>0</v>
      </c>
      <c r="P26" s="79" t="s">
        <v>54</v>
      </c>
      <c r="Q26" s="32"/>
    </row>
    <row r="27" spans="1:17" ht="24.75" customHeight="1" thickBot="1">
      <c r="A27" s="216"/>
      <c r="B27" s="217" t="s">
        <v>19</v>
      </c>
      <c r="C27" s="218"/>
      <c r="D27" s="218"/>
      <c r="E27" s="218"/>
      <c r="F27" s="215">
        <v>0</v>
      </c>
      <c r="G27" s="174">
        <f>SUM(G16:G26)</f>
        <v>172056154</v>
      </c>
      <c r="H27" s="174">
        <f>SUM(H16:H18)</f>
        <v>0</v>
      </c>
      <c r="I27" s="147"/>
      <c r="J27" s="147"/>
      <c r="K27" s="147"/>
      <c r="L27" s="147"/>
      <c r="M27" s="147"/>
      <c r="N27" s="219">
        <f>SUM(N16:N26)</f>
        <v>172056154</v>
      </c>
      <c r="O27" s="219">
        <v>0</v>
      </c>
      <c r="P27" s="148"/>
      <c r="Q27" s="220"/>
    </row>
    <row r="28" ht="13.5" thickTop="1"/>
    <row r="31" ht="12.75">
      <c r="A31" t="s">
        <v>40</v>
      </c>
    </row>
    <row r="32" spans="1:12" ht="13.5" thickBot="1">
      <c r="A32" s="88"/>
      <c r="B32" s="88"/>
      <c r="H32" s="95"/>
      <c r="I32" s="95"/>
      <c r="J32" s="95"/>
      <c r="K32" s="95"/>
      <c r="L32" s="95"/>
    </row>
    <row r="33" spans="1:5" ht="12.75">
      <c r="A33" t="str">
        <f>SALUD!A30</f>
        <v>ARQ.  LUIS H. MORENO GOMEZ </v>
      </c>
      <c r="D33" t="s">
        <v>225</v>
      </c>
      <c r="E33" t="s">
        <v>226</v>
      </c>
    </row>
    <row r="34" spans="1:12" ht="12.75">
      <c r="A34" t="s">
        <v>38</v>
      </c>
      <c r="H34" s="95"/>
      <c r="I34" s="95"/>
      <c r="J34" s="95"/>
      <c r="K34" s="95"/>
      <c r="L34" s="95"/>
    </row>
  </sheetData>
  <sheetProtection/>
  <mergeCells count="17">
    <mergeCell ref="G9:O9"/>
    <mergeCell ref="P9:Q9"/>
    <mergeCell ref="A13:F13"/>
    <mergeCell ref="G13:O13"/>
    <mergeCell ref="P13:P15"/>
    <mergeCell ref="Q13:Q15"/>
    <mergeCell ref="A11:F11"/>
    <mergeCell ref="G10:O11"/>
    <mergeCell ref="P10:Q11"/>
    <mergeCell ref="A1:Q1"/>
    <mergeCell ref="A2:Q2"/>
    <mergeCell ref="A4:F4"/>
    <mergeCell ref="A5:F5"/>
    <mergeCell ref="A6:F6"/>
    <mergeCell ref="P4:Q4"/>
    <mergeCell ref="P3:Q3"/>
    <mergeCell ref="P5:Q5"/>
  </mergeCells>
  <printOptions horizontalCentered="1" verticalCentered="1"/>
  <pageMargins left="0.1968503937007874" right="0.35433070866141736" top="0.2755905511811024" bottom="0.1968503937007874" header="0" footer="0"/>
  <pageSetup horizontalDpi="300" verticalDpi="300" orientation="landscape" scale="5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4:Q47"/>
  <sheetViews>
    <sheetView view="pageBreakPreview" zoomScale="75" zoomScaleSheetLayoutView="75" zoomScalePageLayoutView="0" workbookViewId="0" topLeftCell="A10">
      <pane xSplit="7" ySplit="10" topLeftCell="H23" activePane="bottomRight" state="frozen"/>
      <selection pane="topLeft" activeCell="A10" sqref="A10"/>
      <selection pane="topRight" activeCell="H10" sqref="H10"/>
      <selection pane="bottomLeft" activeCell="A20" sqref="A20"/>
      <selection pane="bottomRight" activeCell="H28" sqref="H28:Q28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22.140625" style="0" customWidth="1"/>
    <col min="8" max="8" width="17.00390625" style="0" customWidth="1"/>
    <col min="9" max="9" width="16.140625" style="0" customWidth="1"/>
    <col min="10" max="10" width="20.421875" style="0" customWidth="1"/>
    <col min="11" max="11" width="6.421875" style="0" customWidth="1"/>
    <col min="12" max="13" width="6.7109375" style="0" customWidth="1"/>
    <col min="14" max="14" width="26.8515625" style="0" customWidth="1"/>
    <col min="15" max="15" width="24.00390625" style="0" customWidth="1"/>
    <col min="16" max="16" width="30.00390625" style="0" customWidth="1"/>
    <col min="17" max="17" width="22.2812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">
        <v>186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93</v>
      </c>
      <c r="Q7" s="277"/>
    </row>
    <row r="8" spans="1:17" ht="19.5" customHeight="1">
      <c r="A8" s="275" t="s">
        <v>34</v>
      </c>
      <c r="B8" s="278"/>
      <c r="C8" s="278"/>
      <c r="D8" s="278"/>
      <c r="E8" s="278"/>
      <c r="F8" s="278"/>
      <c r="P8" s="278" t="s">
        <v>2</v>
      </c>
      <c r="Q8" s="278"/>
    </row>
    <row r="9" spans="1:16" ht="19.5" customHeight="1">
      <c r="A9" s="275" t="s">
        <v>44</v>
      </c>
      <c r="B9" s="278"/>
      <c r="C9" s="278"/>
      <c r="D9" s="278"/>
      <c r="E9" s="278"/>
      <c r="F9" s="278"/>
      <c r="G9" s="369" t="s">
        <v>21</v>
      </c>
      <c r="H9" s="369"/>
      <c r="I9" s="253" t="s">
        <v>187</v>
      </c>
      <c r="P9" t="str">
        <f>A30</f>
        <v>ARQ.  LUIS H. MORENO GOMEZ </v>
      </c>
    </row>
    <row r="11" ht="13.5" thickBot="1"/>
    <row r="12" spans="1:17" ht="19.5" customHeight="1">
      <c r="A12" s="1" t="s">
        <v>46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9.5" customHeight="1">
      <c r="A13" s="4" t="s">
        <v>50</v>
      </c>
      <c r="B13" s="5"/>
      <c r="C13" s="5"/>
      <c r="D13" s="5"/>
      <c r="E13" s="5"/>
      <c r="F13" s="6"/>
      <c r="G13" s="325" t="s">
        <v>201</v>
      </c>
      <c r="H13" s="326"/>
      <c r="I13" s="326"/>
      <c r="J13" s="326"/>
      <c r="K13" s="326"/>
      <c r="L13" s="326"/>
      <c r="M13" s="326"/>
      <c r="N13" s="326"/>
      <c r="O13" s="327"/>
      <c r="P13" s="298" t="s">
        <v>45</v>
      </c>
      <c r="Q13" s="297"/>
    </row>
    <row r="14" spans="1:17" ht="19.5" customHeight="1" thickBot="1">
      <c r="A14" s="7" t="s">
        <v>47</v>
      </c>
      <c r="B14" s="8"/>
      <c r="C14" s="8"/>
      <c r="D14" s="8"/>
      <c r="E14" s="8"/>
      <c r="F14" s="9"/>
      <c r="G14" s="328"/>
      <c r="H14" s="329"/>
      <c r="I14" s="329"/>
      <c r="J14" s="329"/>
      <c r="K14" s="329"/>
      <c r="L14" s="329"/>
      <c r="M14" s="329"/>
      <c r="N14" s="329"/>
      <c r="O14" s="330"/>
      <c r="P14" s="299"/>
      <c r="Q14" s="300"/>
    </row>
    <row r="15" spans="1:2" ht="13.5" thickBot="1">
      <c r="A15" t="s">
        <v>22</v>
      </c>
      <c r="B15" s="22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104.25" customHeight="1" thickBot="1">
      <c r="A18" s="11" t="s">
        <v>8</v>
      </c>
      <c r="B18" s="17" t="s">
        <v>10</v>
      </c>
      <c r="C18" s="18" t="s">
        <v>35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92.25" customHeight="1" thickBot="1">
      <c r="A19" s="221">
        <v>1</v>
      </c>
      <c r="B19" s="43" t="s">
        <v>167</v>
      </c>
      <c r="C19" s="42">
        <v>4936</v>
      </c>
      <c r="D19" s="204">
        <v>0</v>
      </c>
      <c r="E19" s="212">
        <v>0</v>
      </c>
      <c r="F19" s="213">
        <v>0</v>
      </c>
      <c r="G19" s="85">
        <v>905286169</v>
      </c>
      <c r="H19" s="104"/>
      <c r="I19" s="85"/>
      <c r="J19" s="119"/>
      <c r="K19" s="28"/>
      <c r="L19" s="28"/>
      <c r="M19" s="28"/>
      <c r="N19" s="57">
        <f>G19</f>
        <v>905286169</v>
      </c>
      <c r="O19" s="57"/>
      <c r="P19" s="52" t="s">
        <v>49</v>
      </c>
      <c r="Q19" s="29"/>
    </row>
    <row r="20" spans="1:17" ht="57.75" customHeight="1" thickBot="1">
      <c r="A20" s="222">
        <v>2</v>
      </c>
      <c r="B20" s="44" t="s">
        <v>48</v>
      </c>
      <c r="C20" s="36">
        <v>100</v>
      </c>
      <c r="D20" s="46">
        <v>0</v>
      </c>
      <c r="E20" s="116">
        <v>0</v>
      </c>
      <c r="F20" s="117">
        <v>0</v>
      </c>
      <c r="G20" s="86">
        <v>38814738</v>
      </c>
      <c r="H20" s="86"/>
      <c r="I20" s="51"/>
      <c r="J20" s="23"/>
      <c r="K20" s="23"/>
      <c r="L20" s="23"/>
      <c r="M20" s="23"/>
      <c r="N20" s="57">
        <f>G20</f>
        <v>38814738</v>
      </c>
      <c r="O20" s="40"/>
      <c r="P20" s="39" t="s">
        <v>49</v>
      </c>
      <c r="Q20" s="118"/>
    </row>
    <row r="21" spans="1:17" ht="40.5" customHeight="1" thickBot="1">
      <c r="A21" s="222">
        <v>3</v>
      </c>
      <c r="B21" s="44" t="s">
        <v>168</v>
      </c>
      <c r="C21" s="36">
        <v>100</v>
      </c>
      <c r="D21" s="46">
        <v>0</v>
      </c>
      <c r="E21" s="116">
        <f>(100*D21/C21)/100</f>
        <v>0</v>
      </c>
      <c r="F21" s="117">
        <v>0</v>
      </c>
      <c r="G21" s="86">
        <v>15624544</v>
      </c>
      <c r="H21" s="86"/>
      <c r="I21" s="51"/>
      <c r="J21" s="23"/>
      <c r="K21" s="23"/>
      <c r="L21" s="23"/>
      <c r="M21" s="23"/>
      <c r="N21" s="57">
        <f>G21</f>
        <v>15624544</v>
      </c>
      <c r="O21" s="40"/>
      <c r="P21" s="39" t="s">
        <v>49</v>
      </c>
      <c r="Q21" s="118"/>
    </row>
    <row r="22" spans="1:17" ht="34.5" customHeight="1" thickBot="1">
      <c r="A22" s="222">
        <v>4</v>
      </c>
      <c r="B22" s="27" t="s">
        <v>169</v>
      </c>
      <c r="C22" s="36">
        <v>100</v>
      </c>
      <c r="D22" s="46">
        <v>0</v>
      </c>
      <c r="E22" s="116">
        <f>(100*D22/C22)/100</f>
        <v>0</v>
      </c>
      <c r="F22" s="117">
        <v>0</v>
      </c>
      <c r="G22" s="51">
        <v>18950186</v>
      </c>
      <c r="H22" s="86"/>
      <c r="I22" s="51"/>
      <c r="J22" s="23"/>
      <c r="K22" s="23"/>
      <c r="L22" s="23"/>
      <c r="M22" s="23"/>
      <c r="N22" s="57">
        <f>G22</f>
        <v>18950186</v>
      </c>
      <c r="O22" s="40"/>
      <c r="P22" s="39" t="s">
        <v>49</v>
      </c>
      <c r="Q22" s="30"/>
    </row>
    <row r="23" spans="1:17" ht="28.5" customHeight="1" thickBot="1">
      <c r="A23" s="33">
        <v>5</v>
      </c>
      <c r="B23" s="140" t="s">
        <v>170</v>
      </c>
      <c r="C23" s="45">
        <v>100</v>
      </c>
      <c r="D23" s="205">
        <v>0</v>
      </c>
      <c r="E23" s="214">
        <f>(100*D23/C23)/100</f>
        <v>0</v>
      </c>
      <c r="F23" s="215">
        <v>0</v>
      </c>
      <c r="G23" s="248">
        <v>3679591</v>
      </c>
      <c r="H23" s="249"/>
      <c r="I23" s="248"/>
      <c r="J23" s="225"/>
      <c r="K23" s="31"/>
      <c r="L23" s="31"/>
      <c r="M23" s="31"/>
      <c r="N23" s="57">
        <f>G23</f>
        <v>3679591</v>
      </c>
      <c r="O23" s="58"/>
      <c r="P23" s="53" t="s">
        <v>181</v>
      </c>
      <c r="Q23" s="32"/>
    </row>
    <row r="24" spans="1:17" ht="24.75" customHeight="1" thickBot="1">
      <c r="A24" s="129"/>
      <c r="B24" s="223" t="s">
        <v>19</v>
      </c>
      <c r="C24" s="143"/>
      <c r="D24" s="143"/>
      <c r="E24" s="48"/>
      <c r="F24" s="215">
        <v>0</v>
      </c>
      <c r="G24" s="224">
        <f>SUM(G19:G23)</f>
        <v>982355228</v>
      </c>
      <c r="H24" s="224">
        <f>SUM(H19:H22)</f>
        <v>0</v>
      </c>
      <c r="I24" s="224">
        <f>SUM(I19:I23)</f>
        <v>0</v>
      </c>
      <c r="J24" s="224">
        <f>SUM(J19:J23)</f>
        <v>0</v>
      </c>
      <c r="K24" s="90"/>
      <c r="L24" s="90"/>
      <c r="M24" s="90"/>
      <c r="N24" s="109">
        <f>SUM(N19:N23)</f>
        <v>982355228</v>
      </c>
      <c r="O24" s="109">
        <f>SUM(O19:O23)</f>
        <v>0</v>
      </c>
      <c r="P24" s="201"/>
      <c r="Q24" s="170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4" ht="12.75">
      <c r="A26" s="91"/>
      <c r="B26" s="91"/>
      <c r="C26" s="91"/>
      <c r="D26" s="91"/>
      <c r="E26" s="91"/>
      <c r="F26" s="91"/>
      <c r="G26" s="91"/>
      <c r="H26" s="91"/>
      <c r="I26" s="91"/>
      <c r="J26" s="91"/>
      <c r="N26" s="82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9" ht="13.5" customHeight="1">
      <c r="A28" t="s">
        <v>40</v>
      </c>
      <c r="H28" t="s">
        <v>225</v>
      </c>
      <c r="I28" t="s">
        <v>226</v>
      </c>
    </row>
    <row r="29" spans="1:12" ht="15" customHeight="1" thickBot="1">
      <c r="A29" s="88"/>
      <c r="B29" s="88"/>
      <c r="F29" s="98"/>
      <c r="K29" s="95"/>
      <c r="L29" s="95"/>
    </row>
    <row r="30" spans="1:12" ht="12.75">
      <c r="A30" s="22" t="s">
        <v>185</v>
      </c>
      <c r="H30" s="367"/>
      <c r="I30" s="367"/>
      <c r="J30" s="367"/>
      <c r="K30" s="95"/>
      <c r="L30" s="95"/>
    </row>
    <row r="31" spans="1:10" ht="12.75">
      <c r="A31" t="s">
        <v>38</v>
      </c>
      <c r="H31" s="368"/>
      <c r="I31" s="368"/>
      <c r="J31" s="368"/>
    </row>
    <row r="33" spans="1:10" ht="12.75">
      <c r="A33" s="91"/>
      <c r="B33" s="91"/>
      <c r="C33" s="91"/>
      <c r="D33" s="91"/>
      <c r="E33" s="91"/>
      <c r="F33" s="91"/>
      <c r="G33" s="91"/>
      <c r="H33" s="91"/>
      <c r="I33" s="91"/>
      <c r="J33" s="91"/>
    </row>
    <row r="34" spans="1:10" ht="12.75">
      <c r="A34" s="91"/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12.75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0" ht="12.75">
      <c r="A36" s="91"/>
      <c r="B36" s="91"/>
      <c r="C36" s="91"/>
      <c r="D36" s="91"/>
      <c r="E36" s="91"/>
      <c r="F36" s="91"/>
      <c r="G36" s="91"/>
      <c r="H36" s="91"/>
      <c r="I36" s="91"/>
      <c r="J36" s="91"/>
    </row>
    <row r="37" spans="1:10" ht="12.75">
      <c r="A37" s="91"/>
      <c r="B37" s="91"/>
      <c r="C37" s="91"/>
      <c r="D37" s="91"/>
      <c r="E37" s="91"/>
      <c r="F37" s="91"/>
      <c r="G37" s="91"/>
      <c r="H37" s="91"/>
      <c r="I37" s="91"/>
      <c r="J37" s="91"/>
    </row>
    <row r="38" spans="1:10" ht="12.75">
      <c r="A38" s="91"/>
      <c r="B38" s="91"/>
      <c r="C38" s="91"/>
      <c r="D38" s="91"/>
      <c r="E38" s="91"/>
      <c r="F38" s="91"/>
      <c r="G38" s="91"/>
      <c r="H38" s="91"/>
      <c r="I38" s="91"/>
      <c r="J38" s="91"/>
    </row>
    <row r="39" spans="1:10" ht="12.75">
      <c r="A39" s="91"/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12.75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0" ht="12.75">
      <c r="A41" s="91"/>
      <c r="B41" s="91"/>
      <c r="C41" s="91"/>
      <c r="D41" s="91"/>
      <c r="E41" s="91"/>
      <c r="F41" s="91"/>
      <c r="G41" s="91"/>
      <c r="H41" s="91"/>
      <c r="I41" s="91"/>
      <c r="J41" s="91"/>
    </row>
    <row r="42" spans="1:10" ht="12.75">
      <c r="A42" s="91"/>
      <c r="B42" s="91"/>
      <c r="C42" s="91"/>
      <c r="D42" s="91"/>
      <c r="E42" s="91"/>
      <c r="F42" s="91"/>
      <c r="G42" s="91"/>
      <c r="H42" s="91"/>
      <c r="I42" s="91"/>
      <c r="J42" s="91"/>
    </row>
    <row r="43" spans="1:10" ht="12.75">
      <c r="A43" s="91"/>
      <c r="B43" s="91"/>
      <c r="C43" s="91"/>
      <c r="D43" s="91"/>
      <c r="E43" s="91"/>
      <c r="F43" s="91"/>
      <c r="G43" s="91"/>
      <c r="H43" s="91"/>
      <c r="I43" s="91"/>
      <c r="J43" s="91"/>
    </row>
    <row r="44" spans="1:10" ht="12.75">
      <c r="A44" s="91"/>
      <c r="B44" s="91"/>
      <c r="C44" s="91"/>
      <c r="D44" s="91"/>
      <c r="E44" s="91"/>
      <c r="F44" s="91"/>
      <c r="G44" s="91"/>
      <c r="H44" s="91"/>
      <c r="I44" s="91"/>
      <c r="J44" s="91"/>
    </row>
    <row r="45" spans="1:10" ht="12.75">
      <c r="A45" s="91"/>
      <c r="B45" s="91"/>
      <c r="C45" s="91"/>
      <c r="D45" s="91"/>
      <c r="E45" s="91"/>
      <c r="F45" s="91"/>
      <c r="G45" s="91"/>
      <c r="H45" s="91"/>
      <c r="I45" s="91"/>
      <c r="J45" s="91"/>
    </row>
    <row r="46" spans="1:10" ht="12.75">
      <c r="A46" s="91"/>
      <c r="B46" s="91"/>
      <c r="C46" s="91"/>
      <c r="D46" s="91"/>
      <c r="E46" s="91"/>
      <c r="F46" s="91"/>
      <c r="G46" s="91"/>
      <c r="H46" s="91"/>
      <c r="I46" s="91"/>
      <c r="J46" s="91"/>
    </row>
    <row r="47" spans="1:10" ht="12.75">
      <c r="A47" s="91"/>
      <c r="B47" s="91"/>
      <c r="C47" s="91"/>
      <c r="D47" s="91"/>
      <c r="E47" s="91"/>
      <c r="F47" s="91"/>
      <c r="G47" s="91"/>
      <c r="H47" s="91"/>
      <c r="I47" s="91"/>
      <c r="J47" s="91"/>
    </row>
  </sheetData>
  <sheetProtection/>
  <mergeCells count="19">
    <mergeCell ref="P12:Q12"/>
    <mergeCell ref="P7:Q7"/>
    <mergeCell ref="H30:J30"/>
    <mergeCell ref="H31:J31"/>
    <mergeCell ref="P6:Q6"/>
    <mergeCell ref="P8:Q8"/>
    <mergeCell ref="G9:H9"/>
    <mergeCell ref="G13:O14"/>
    <mergeCell ref="P13:Q14"/>
    <mergeCell ref="A16:F16"/>
    <mergeCell ref="G16:O16"/>
    <mergeCell ref="P16:P18"/>
    <mergeCell ref="Q16:Q18"/>
    <mergeCell ref="A4:Q4"/>
    <mergeCell ref="A5:Q5"/>
    <mergeCell ref="A7:F7"/>
    <mergeCell ref="A8:F8"/>
    <mergeCell ref="A9:F9"/>
    <mergeCell ref="G12:O12"/>
  </mergeCells>
  <printOptions horizontalCentered="1" verticalCentered="1"/>
  <pageMargins left="0.3937007874015748" right="0.35433070866141736" top="0.2755905511811024" bottom="0.5905511811023623" header="0" footer="0"/>
  <pageSetup horizontalDpi="300" verticalDpi="300" orientation="landscape" scale="43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Q34"/>
  <sheetViews>
    <sheetView view="pageBreakPreview" zoomScaleNormal="70" zoomScaleSheetLayoutView="100" zoomScalePageLayoutView="0" workbookViewId="0" topLeftCell="D7">
      <selection activeCell="E25" sqref="E25:N25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6.00390625" style="0" customWidth="1"/>
    <col min="8" max="13" width="7.7109375" style="0" customWidth="1"/>
    <col min="14" max="14" width="16.421875" style="0" bestFit="1" customWidth="1"/>
    <col min="15" max="15" width="21.8515625" style="0" customWidth="1"/>
    <col min="16" max="16" width="28.140625" style="0" customWidth="1"/>
    <col min="17" max="17" width="23.2812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AMBIENTAL!A5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142</v>
      </c>
      <c r="Q7" s="277"/>
    </row>
    <row r="8" spans="1:17" ht="19.5" customHeight="1">
      <c r="A8" s="275" t="s">
        <v>34</v>
      </c>
      <c r="B8" s="278"/>
      <c r="C8" s="278"/>
      <c r="D8" s="278"/>
      <c r="E8" s="278"/>
      <c r="F8" s="278"/>
      <c r="P8" s="278" t="s">
        <v>2</v>
      </c>
      <c r="Q8" s="278"/>
    </row>
    <row r="9" spans="1:16" ht="19.5" customHeight="1">
      <c r="A9" s="275" t="str">
        <f>AMBIENTAL!A9</f>
        <v>PLAN DE DESARROLLO: UNIDOS POR EL PEÑON QUE QUEREMOS</v>
      </c>
      <c r="B9" s="278"/>
      <c r="C9" s="278"/>
      <c r="D9" s="278"/>
      <c r="E9" s="278"/>
      <c r="F9" s="278"/>
      <c r="G9" t="s">
        <v>21</v>
      </c>
      <c r="I9" s="87" t="str">
        <f>AMBIENTAL!I9</f>
        <v>ENERO  DE 2012 </v>
      </c>
      <c r="P9" t="str">
        <f>A27</f>
        <v>ARQ. LUIS FERNANDO QUESADA SALTARIN</v>
      </c>
    </row>
    <row r="11" ht="13.5" thickBot="1"/>
    <row r="12" spans="1:17" ht="19.5" customHeight="1">
      <c r="A12" s="1" t="s">
        <v>143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9.5" customHeight="1">
      <c r="A13" s="4" t="s">
        <v>144</v>
      </c>
      <c r="B13" s="5"/>
      <c r="C13" s="5"/>
      <c r="D13" s="5"/>
      <c r="E13" s="5"/>
      <c r="F13" s="6"/>
      <c r="G13" s="304" t="s">
        <v>146</v>
      </c>
      <c r="H13" s="305"/>
      <c r="I13" s="305"/>
      <c r="J13" s="305"/>
      <c r="K13" s="305"/>
      <c r="L13" s="305"/>
      <c r="M13" s="305"/>
      <c r="N13" s="305"/>
      <c r="O13" s="306"/>
      <c r="P13" s="310" t="s">
        <v>224</v>
      </c>
      <c r="Q13" s="311"/>
    </row>
    <row r="14" spans="1:17" ht="13.5" thickBot="1">
      <c r="A14" s="301" t="s">
        <v>135</v>
      </c>
      <c r="B14" s="302"/>
      <c r="C14" s="302"/>
      <c r="D14" s="302"/>
      <c r="E14" s="302"/>
      <c r="F14" s="303"/>
      <c r="G14" s="307"/>
      <c r="H14" s="308"/>
      <c r="I14" s="308"/>
      <c r="J14" s="308"/>
      <c r="K14" s="308"/>
      <c r="L14" s="308"/>
      <c r="M14" s="308"/>
      <c r="N14" s="308"/>
      <c r="O14" s="309"/>
      <c r="P14" s="310"/>
      <c r="Q14" s="311"/>
    </row>
    <row r="15" spans="1:17" ht="13.5" thickBot="1">
      <c r="A15" s="115" t="s">
        <v>136</v>
      </c>
      <c r="B15" s="22"/>
      <c r="P15" s="312"/>
      <c r="Q15" s="313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86.25" thickBot="1">
      <c r="A18" s="11" t="s">
        <v>8</v>
      </c>
      <c r="B18" s="17" t="s">
        <v>10</v>
      </c>
      <c r="C18" s="18" t="s">
        <v>35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33" customHeight="1">
      <c r="A19" s="63">
        <v>1</v>
      </c>
      <c r="B19" s="124" t="s">
        <v>180</v>
      </c>
      <c r="C19" s="42">
        <v>100</v>
      </c>
      <c r="D19" s="204">
        <v>0</v>
      </c>
      <c r="E19" s="212">
        <f>(100*D19/C19)/100</f>
        <v>0</v>
      </c>
      <c r="F19" s="213">
        <v>0</v>
      </c>
      <c r="G19" s="68">
        <v>53190076</v>
      </c>
      <c r="H19" s="54"/>
      <c r="I19" s="54"/>
      <c r="J19" s="54"/>
      <c r="K19" s="54"/>
      <c r="L19" s="54"/>
      <c r="M19" s="54"/>
      <c r="N19" s="133">
        <f>G19</f>
        <v>53190076</v>
      </c>
      <c r="O19" s="133"/>
      <c r="P19" s="123" t="s">
        <v>152</v>
      </c>
      <c r="Q19" s="134"/>
    </row>
    <row r="20" spans="1:17" ht="80.25" customHeight="1">
      <c r="A20" s="61">
        <v>2</v>
      </c>
      <c r="B20" s="27" t="s">
        <v>163</v>
      </c>
      <c r="C20" s="36">
        <v>100</v>
      </c>
      <c r="D20" s="46">
        <v>0</v>
      </c>
      <c r="E20" s="116">
        <f>(100*D20/C20)/100</f>
        <v>0</v>
      </c>
      <c r="F20" s="117">
        <v>0</v>
      </c>
      <c r="G20" s="100">
        <v>5000000</v>
      </c>
      <c r="H20" s="55"/>
      <c r="I20" s="55"/>
      <c r="J20" s="55"/>
      <c r="K20" s="55"/>
      <c r="L20" s="55"/>
      <c r="M20" s="55"/>
      <c r="N20" s="128">
        <f>G20</f>
        <v>5000000</v>
      </c>
      <c r="O20" s="128"/>
      <c r="P20" s="27" t="s">
        <v>152</v>
      </c>
      <c r="Q20" s="135"/>
    </row>
    <row r="21" spans="1:17" ht="48" customHeight="1" thickBot="1">
      <c r="A21" s="136">
        <v>3</v>
      </c>
      <c r="B21" s="137" t="s">
        <v>145</v>
      </c>
      <c r="C21" s="45">
        <v>1</v>
      </c>
      <c r="D21" s="205">
        <v>0</v>
      </c>
      <c r="E21" s="214">
        <f>(100*D21/C21)/100</f>
        <v>0</v>
      </c>
      <c r="F21" s="215">
        <v>0</v>
      </c>
      <c r="G21" s="138">
        <v>15000000</v>
      </c>
      <c r="H21" s="56"/>
      <c r="I21" s="56"/>
      <c r="J21" s="56"/>
      <c r="K21" s="56"/>
      <c r="L21" s="56"/>
      <c r="M21" s="56"/>
      <c r="N21" s="139">
        <f>G21</f>
        <v>15000000</v>
      </c>
      <c r="O21" s="139"/>
      <c r="P21" s="140" t="s">
        <v>89</v>
      </c>
      <c r="Q21" s="141"/>
    </row>
    <row r="22" spans="1:17" ht="20.25" customHeight="1" thickBot="1">
      <c r="A22" s="129"/>
      <c r="B22" s="130" t="s">
        <v>19</v>
      </c>
      <c r="C22" s="129"/>
      <c r="D22" s="129"/>
      <c r="E22" s="129"/>
      <c r="F22" s="227">
        <v>0</v>
      </c>
      <c r="G22" s="131">
        <f>SUM(G19:G21)</f>
        <v>73190076</v>
      </c>
      <c r="H22" s="129"/>
      <c r="I22" s="129"/>
      <c r="J22" s="129"/>
      <c r="K22" s="129"/>
      <c r="L22" s="129"/>
      <c r="M22" s="129"/>
      <c r="N22" s="132">
        <f>SUM(N19:N21)</f>
        <v>73190076</v>
      </c>
      <c r="O22" s="230"/>
      <c r="P22" s="129"/>
      <c r="Q22" s="129"/>
    </row>
    <row r="25" spans="1:6" ht="12.75">
      <c r="A25" t="s">
        <v>40</v>
      </c>
      <c r="E25" t="s">
        <v>225</v>
      </c>
      <c r="F25" t="s">
        <v>226</v>
      </c>
    </row>
    <row r="26" spans="1:12" ht="37.5" customHeight="1" thickBot="1">
      <c r="A26" s="88"/>
      <c r="B26" s="88"/>
      <c r="H26" s="95"/>
      <c r="I26" s="95"/>
      <c r="J26" s="95"/>
      <c r="K26" s="95"/>
      <c r="L26" s="95"/>
    </row>
    <row r="27" spans="1:12" ht="12.75">
      <c r="A27" s="115" t="s">
        <v>43</v>
      </c>
      <c r="H27" s="95"/>
      <c r="I27" s="95"/>
      <c r="J27" s="95"/>
      <c r="K27" s="95"/>
      <c r="L27" s="95"/>
    </row>
    <row r="28" ht="12.75">
      <c r="A28" t="s">
        <v>38</v>
      </c>
    </row>
    <row r="34" spans="5:7" ht="12.75">
      <c r="E34" s="96"/>
      <c r="F34" s="96"/>
      <c r="G34" s="96"/>
    </row>
  </sheetData>
  <sheetProtection/>
  <mergeCells count="17"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  <mergeCell ref="A4:Q4"/>
    <mergeCell ref="A5:Q5"/>
    <mergeCell ref="P6:Q6"/>
    <mergeCell ref="A7:F7"/>
    <mergeCell ref="P7:Q7"/>
    <mergeCell ref="A8:F8"/>
    <mergeCell ref="P8:Q8"/>
  </mergeCells>
  <printOptions horizontalCentered="1" verticalCentered="1"/>
  <pageMargins left="0.1968503937007874" right="0.35433070866141736" top="0.1968503937007874" bottom="0.1968503937007874" header="0" footer="0"/>
  <pageSetup horizontalDpi="300" verticalDpi="300" orientation="landscape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2"/>
  <sheetViews>
    <sheetView view="pageBreakPreview" zoomScaleNormal="70" zoomScaleSheetLayoutView="100" zoomScalePageLayoutView="0" workbookViewId="0" topLeftCell="D10">
      <selection activeCell="G23" sqref="G23:P23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2.8515625" style="0" customWidth="1"/>
    <col min="8" max="8" width="16.57421875" style="0" customWidth="1"/>
    <col min="9" max="13" width="7.7109375" style="0" customWidth="1"/>
    <col min="14" max="14" width="16.140625" style="0" bestFit="1" customWidth="1"/>
    <col min="15" max="15" width="15.8515625" style="0" bestFit="1" customWidth="1"/>
    <col min="16" max="16" width="28.140625" style="0" customWidth="1"/>
    <col min="17" max="17" width="21.5742187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AMBIENTAL!A5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141</v>
      </c>
      <c r="Q7" s="277"/>
    </row>
    <row r="8" spans="1:17" ht="19.5" customHeight="1">
      <c r="A8" s="275" t="s">
        <v>34</v>
      </c>
      <c r="B8" s="278"/>
      <c r="C8" s="278"/>
      <c r="D8" s="278"/>
      <c r="E8" s="278"/>
      <c r="F8" s="278"/>
      <c r="P8" s="278" t="s">
        <v>2</v>
      </c>
      <c r="Q8" s="278"/>
    </row>
    <row r="9" spans="1:16" ht="19.5" customHeight="1">
      <c r="A9" s="275" t="str">
        <f>AMBIENTAL!A9</f>
        <v>PLAN DE DESARROLLO: UNIDOS POR EL PEÑON QUE QUEREMOS</v>
      </c>
      <c r="B9" s="278"/>
      <c r="C9" s="278"/>
      <c r="D9" s="278"/>
      <c r="E9" s="278"/>
      <c r="F9" s="278"/>
      <c r="G9" t="s">
        <v>21</v>
      </c>
      <c r="I9" s="87" t="str">
        <f>AMBIENTAL!I9</f>
        <v>ENERO  DE 2012 </v>
      </c>
      <c r="P9" t="str">
        <f>A25</f>
        <v>ARQ. LUIS H. MORENO GOMEZ </v>
      </c>
    </row>
    <row r="11" ht="13.5" thickBot="1"/>
    <row r="12" spans="1:17" ht="19.5" customHeight="1">
      <c r="A12" s="1" t="str">
        <f>'AGRICOLA '!A12</f>
        <v>EJE / ÁREA/ DIMENSIÓN: DESARROLLO ECONOMICO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9.5" customHeight="1">
      <c r="A13" s="4" t="s">
        <v>139</v>
      </c>
      <c r="B13" s="5"/>
      <c r="C13" s="5"/>
      <c r="D13" s="5"/>
      <c r="E13" s="5"/>
      <c r="F13" s="6"/>
      <c r="G13" s="304" t="s">
        <v>222</v>
      </c>
      <c r="H13" s="305"/>
      <c r="I13" s="305"/>
      <c r="J13" s="305"/>
      <c r="K13" s="305"/>
      <c r="L13" s="305"/>
      <c r="M13" s="305"/>
      <c r="N13" s="305"/>
      <c r="O13" s="306"/>
      <c r="P13" s="314" t="s">
        <v>223</v>
      </c>
      <c r="Q13" s="315"/>
    </row>
    <row r="14" spans="1:17" ht="13.5" thickBot="1">
      <c r="A14" s="301" t="s">
        <v>135</v>
      </c>
      <c r="B14" s="302"/>
      <c r="C14" s="302"/>
      <c r="D14" s="302"/>
      <c r="E14" s="302"/>
      <c r="F14" s="303"/>
      <c r="G14" s="307"/>
      <c r="H14" s="308"/>
      <c r="I14" s="308"/>
      <c r="J14" s="308"/>
      <c r="K14" s="308"/>
      <c r="L14" s="308"/>
      <c r="M14" s="308"/>
      <c r="N14" s="308"/>
      <c r="O14" s="309"/>
      <c r="P14" s="316"/>
      <c r="Q14" s="315"/>
    </row>
    <row r="15" spans="1:17" ht="13.5" thickBot="1">
      <c r="A15" s="115" t="s">
        <v>136</v>
      </c>
      <c r="B15" s="22"/>
      <c r="P15" s="317"/>
      <c r="Q15" s="318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86.25" thickBot="1">
      <c r="A18" s="11" t="s">
        <v>8</v>
      </c>
      <c r="B18" s="17" t="s">
        <v>10</v>
      </c>
      <c r="C18" s="18" t="s">
        <v>35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93" customHeight="1" thickBot="1">
      <c r="A19" s="63">
        <v>1</v>
      </c>
      <c r="B19" s="123" t="s">
        <v>157</v>
      </c>
      <c r="C19" s="42">
        <v>100</v>
      </c>
      <c r="D19" s="204">
        <v>0</v>
      </c>
      <c r="E19" s="212">
        <v>0</v>
      </c>
      <c r="F19" s="213">
        <v>0</v>
      </c>
      <c r="G19" s="68">
        <v>15000000</v>
      </c>
      <c r="H19" s="241"/>
      <c r="I19" s="54"/>
      <c r="J19" s="54"/>
      <c r="K19" s="54"/>
      <c r="L19" s="54"/>
      <c r="M19" s="54"/>
      <c r="N19" s="133">
        <v>15000000</v>
      </c>
      <c r="O19" s="133"/>
      <c r="P19" s="123" t="s">
        <v>140</v>
      </c>
      <c r="Q19" s="134"/>
    </row>
    <row r="20" spans="1:17" ht="24.75" customHeight="1" thickBot="1">
      <c r="A20" s="129"/>
      <c r="B20" s="130" t="s">
        <v>19</v>
      </c>
      <c r="C20" s="129"/>
      <c r="D20" s="129"/>
      <c r="E20" s="129"/>
      <c r="F20" s="213">
        <f>(O20*100/N20)/100</f>
        <v>0</v>
      </c>
      <c r="G20" s="131">
        <f>SUM(G19:G19)</f>
        <v>15000000</v>
      </c>
      <c r="H20" s="131">
        <f>SUM(H19:H19)</f>
        <v>0</v>
      </c>
      <c r="I20" s="129"/>
      <c r="J20" s="129"/>
      <c r="K20" s="129"/>
      <c r="L20" s="129"/>
      <c r="M20" s="129"/>
      <c r="N20" s="132">
        <f>SUM(N19:N19)</f>
        <v>15000000</v>
      </c>
      <c r="O20" s="229">
        <f>O19</f>
        <v>0</v>
      </c>
      <c r="P20" s="129"/>
      <c r="Q20" s="129"/>
    </row>
    <row r="23" spans="1:8" ht="12.75">
      <c r="A23" t="s">
        <v>40</v>
      </c>
      <c r="G23" t="s">
        <v>225</v>
      </c>
      <c r="H23" t="s">
        <v>226</v>
      </c>
    </row>
    <row r="24" spans="1:12" ht="37.5" customHeight="1" thickBot="1">
      <c r="A24" s="88"/>
      <c r="B24" s="88"/>
      <c r="H24" s="95"/>
      <c r="I24" s="95"/>
      <c r="J24" s="95"/>
      <c r="K24" s="95"/>
      <c r="L24" s="95"/>
    </row>
    <row r="25" spans="1:12" ht="12.75">
      <c r="A25" s="115" t="s">
        <v>195</v>
      </c>
      <c r="H25" s="95"/>
      <c r="I25" s="95"/>
      <c r="J25" s="95"/>
      <c r="K25" s="95"/>
      <c r="L25" s="95"/>
    </row>
    <row r="26" ht="12.75">
      <c r="A26" t="s">
        <v>38</v>
      </c>
    </row>
    <row r="32" spans="5:7" ht="12.75">
      <c r="E32" s="96"/>
      <c r="F32" s="96"/>
      <c r="G32" s="96"/>
    </row>
  </sheetData>
  <sheetProtection/>
  <mergeCells count="17"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  <mergeCell ref="A4:Q4"/>
    <mergeCell ref="A5:Q5"/>
    <mergeCell ref="P6:Q6"/>
    <mergeCell ref="A7:F7"/>
    <mergeCell ref="P7:Q7"/>
    <mergeCell ref="A8:F8"/>
    <mergeCell ref="P8:Q8"/>
  </mergeCells>
  <printOptions horizontalCentered="1" verticalCentered="1"/>
  <pageMargins left="0.1968503937007874" right="0.35433070866141736" top="0.1968503937007874" bottom="0.1968503937007874" header="0" footer="0"/>
  <pageSetup horizontalDpi="300" verticalDpi="300" orientation="landscape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Normal="70" zoomScaleSheetLayoutView="100" zoomScalePageLayoutView="0" workbookViewId="0" topLeftCell="E7">
      <selection activeCell="H26" sqref="H26:Q26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8.7109375" style="0" customWidth="1"/>
    <col min="8" max="8" width="16.7109375" style="0" bestFit="1" customWidth="1"/>
    <col min="9" max="13" width="7.7109375" style="0" customWidth="1"/>
    <col min="14" max="14" width="18.421875" style="0" bestFit="1" customWidth="1"/>
    <col min="15" max="15" width="23.00390625" style="0" customWidth="1"/>
    <col min="16" max="16" width="21.8515625" style="0" customWidth="1"/>
    <col min="17" max="17" width="23.5742187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AMBIENTAL!A5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138</v>
      </c>
      <c r="Q7" s="277"/>
    </row>
    <row r="8" spans="1:17" ht="19.5" customHeight="1">
      <c r="A8" s="275" t="s">
        <v>34</v>
      </c>
      <c r="B8" s="278"/>
      <c r="C8" s="278"/>
      <c r="D8" s="278"/>
      <c r="E8" s="278"/>
      <c r="F8" s="278"/>
      <c r="P8" s="278" t="s">
        <v>2</v>
      </c>
      <c r="Q8" s="278"/>
    </row>
    <row r="9" spans="1:16" ht="19.5" customHeight="1">
      <c r="A9" s="275" t="str">
        <f>AMBIENTAL!A9</f>
        <v>PLAN DE DESARROLLO: UNIDOS POR EL PEÑON QUE QUEREMOS</v>
      </c>
      <c r="B9" s="278"/>
      <c r="C9" s="278"/>
      <c r="D9" s="278"/>
      <c r="E9" s="278"/>
      <c r="F9" s="278"/>
      <c r="G9" t="s">
        <v>21</v>
      </c>
      <c r="I9" s="87" t="str">
        <f>AMBIENTAL!I9</f>
        <v>ENERO  DE 2012 </v>
      </c>
      <c r="P9" t="str">
        <f>A28</f>
        <v>ARQ. LUIS FERNANDO QUESADA SALTARIN</v>
      </c>
    </row>
    <row r="11" ht="13.5" thickBot="1"/>
    <row r="12" spans="1:17" ht="19.5" customHeight="1">
      <c r="A12" s="1" t="str">
        <f>AMBIENTAL!A12</f>
        <v>EJE / ÁREA/ DIMENSIÓN: AMBIENTAL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9.5" customHeight="1">
      <c r="A13" s="4" t="s">
        <v>134</v>
      </c>
      <c r="B13" s="5"/>
      <c r="C13" s="5"/>
      <c r="D13" s="5"/>
      <c r="E13" s="5"/>
      <c r="F13" s="6"/>
      <c r="G13" s="304" t="s">
        <v>221</v>
      </c>
      <c r="H13" s="305"/>
      <c r="I13" s="305"/>
      <c r="J13" s="305"/>
      <c r="K13" s="305"/>
      <c r="L13" s="305"/>
      <c r="M13" s="305"/>
      <c r="N13" s="305"/>
      <c r="O13" s="306"/>
      <c r="P13" s="310" t="s">
        <v>220</v>
      </c>
      <c r="Q13" s="311"/>
    </row>
    <row r="14" spans="1:17" ht="13.5" thickBot="1">
      <c r="A14" s="301" t="s">
        <v>135</v>
      </c>
      <c r="B14" s="302"/>
      <c r="C14" s="302"/>
      <c r="D14" s="302"/>
      <c r="E14" s="302"/>
      <c r="F14" s="303"/>
      <c r="G14" s="307"/>
      <c r="H14" s="308"/>
      <c r="I14" s="308"/>
      <c r="J14" s="308"/>
      <c r="K14" s="308"/>
      <c r="L14" s="308"/>
      <c r="M14" s="308"/>
      <c r="N14" s="308"/>
      <c r="O14" s="309"/>
      <c r="P14" s="310"/>
      <c r="Q14" s="311"/>
    </row>
    <row r="15" spans="1:17" ht="13.5" thickBot="1">
      <c r="A15" s="115" t="s">
        <v>136</v>
      </c>
      <c r="B15" s="22"/>
      <c r="P15" s="312"/>
      <c r="Q15" s="313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78.75" thickBot="1">
      <c r="A18" s="11" t="s">
        <v>8</v>
      </c>
      <c r="B18" s="17" t="s">
        <v>10</v>
      </c>
      <c r="C18" s="18" t="s">
        <v>35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25.5">
      <c r="A19" s="63">
        <v>1</v>
      </c>
      <c r="B19" s="123" t="s">
        <v>127</v>
      </c>
      <c r="C19" s="42">
        <v>1</v>
      </c>
      <c r="D19" s="204">
        <v>0</v>
      </c>
      <c r="E19" s="212">
        <f>(100*D19/C19)/100</f>
        <v>0</v>
      </c>
      <c r="F19" s="213">
        <f>(O19*100/N19)/100</f>
        <v>0</v>
      </c>
      <c r="G19" s="68">
        <v>15000000</v>
      </c>
      <c r="H19" s="54"/>
      <c r="I19" s="54"/>
      <c r="J19" s="54"/>
      <c r="K19" s="54"/>
      <c r="L19" s="54"/>
      <c r="M19" s="54"/>
      <c r="N19" s="133">
        <f>G19</f>
        <v>15000000</v>
      </c>
      <c r="O19" s="133"/>
      <c r="P19" s="194" t="s">
        <v>179</v>
      </c>
      <c r="Q19" s="134"/>
    </row>
    <row r="20" spans="1:17" ht="25.5">
      <c r="A20" s="61">
        <v>2</v>
      </c>
      <c r="B20" s="27" t="s">
        <v>128</v>
      </c>
      <c r="C20" s="36">
        <v>1</v>
      </c>
      <c r="D20" s="46">
        <v>0</v>
      </c>
      <c r="E20" s="116">
        <f>(100*D20/C20)/100</f>
        <v>0</v>
      </c>
      <c r="F20" s="117">
        <f>(O20*100/N20)/100</f>
        <v>0</v>
      </c>
      <c r="G20" s="100">
        <v>1000000</v>
      </c>
      <c r="H20" s="55"/>
      <c r="I20" s="55"/>
      <c r="J20" s="55"/>
      <c r="K20" s="55"/>
      <c r="L20" s="55"/>
      <c r="M20" s="55"/>
      <c r="N20" s="128">
        <f>G20</f>
        <v>1000000</v>
      </c>
      <c r="O20" s="128"/>
      <c r="P20" s="37" t="s">
        <v>179</v>
      </c>
      <c r="Q20" s="135"/>
    </row>
    <row r="21" spans="1:17" ht="25.5">
      <c r="A21" s="61">
        <v>3</v>
      </c>
      <c r="B21" s="27" t="s">
        <v>129</v>
      </c>
      <c r="C21" s="36">
        <v>100</v>
      </c>
      <c r="D21" s="46">
        <v>0</v>
      </c>
      <c r="E21" s="116">
        <f>(100*D21/C21)/100</f>
        <v>0</v>
      </c>
      <c r="F21" s="117">
        <v>0</v>
      </c>
      <c r="G21" s="100">
        <v>10000000</v>
      </c>
      <c r="H21" s="55"/>
      <c r="I21" s="55"/>
      <c r="J21" s="55"/>
      <c r="K21" s="55"/>
      <c r="L21" s="55"/>
      <c r="M21" s="55"/>
      <c r="N21" s="128">
        <f>G21</f>
        <v>10000000</v>
      </c>
      <c r="O21" s="128"/>
      <c r="P21" s="37" t="s">
        <v>179</v>
      </c>
      <c r="Q21" s="135"/>
    </row>
    <row r="22" spans="1:17" ht="62.25" customHeight="1" thickBot="1">
      <c r="A22" s="136">
        <v>4</v>
      </c>
      <c r="B22" s="137" t="s">
        <v>130</v>
      </c>
      <c r="C22" s="45">
        <v>1</v>
      </c>
      <c r="D22" s="205">
        <v>0</v>
      </c>
      <c r="E22" s="214">
        <f>(100*D22/C22)/100</f>
        <v>0</v>
      </c>
      <c r="F22" s="215">
        <v>0</v>
      </c>
      <c r="G22" s="138">
        <v>11275871</v>
      </c>
      <c r="H22" s="264"/>
      <c r="I22" s="56"/>
      <c r="J22" s="56"/>
      <c r="K22" s="56"/>
      <c r="L22" s="56"/>
      <c r="M22" s="56"/>
      <c r="N22" s="139">
        <f>SUM(G22:I22)</f>
        <v>11275871</v>
      </c>
      <c r="O22" s="139"/>
      <c r="P22" s="79" t="s">
        <v>179</v>
      </c>
      <c r="Q22" s="141"/>
    </row>
    <row r="23" spans="1:17" ht="24.75" customHeight="1" thickBot="1">
      <c r="A23" s="129"/>
      <c r="B23" s="130" t="s">
        <v>19</v>
      </c>
      <c r="C23" s="129"/>
      <c r="D23" s="129"/>
      <c r="E23" s="129"/>
      <c r="F23" s="215">
        <v>0</v>
      </c>
      <c r="G23" s="239">
        <f>SUM(G19:G22)</f>
        <v>37275871</v>
      </c>
      <c r="H23" s="239">
        <f>SUM(H19:H22)</f>
        <v>0</v>
      </c>
      <c r="I23" s="130"/>
      <c r="J23" s="130"/>
      <c r="K23" s="130"/>
      <c r="L23" s="130"/>
      <c r="M23" s="130"/>
      <c r="N23" s="240">
        <f>SUM(N19:N22)</f>
        <v>37275871</v>
      </c>
      <c r="O23" s="230">
        <v>0</v>
      </c>
      <c r="P23" s="129"/>
      <c r="Q23" s="129"/>
    </row>
    <row r="26" spans="1:9" ht="12.75">
      <c r="A26" t="s">
        <v>40</v>
      </c>
      <c r="H26" t="s">
        <v>225</v>
      </c>
      <c r="I26" t="s">
        <v>226</v>
      </c>
    </row>
    <row r="27" spans="1:12" ht="37.5" customHeight="1" thickBot="1">
      <c r="A27" s="88"/>
      <c r="B27" s="88"/>
      <c r="H27" s="95"/>
      <c r="I27" s="95"/>
      <c r="J27" s="95"/>
      <c r="K27" s="95"/>
      <c r="L27" s="95"/>
    </row>
    <row r="28" spans="1:12" ht="12.75">
      <c r="A28" s="115" t="s">
        <v>43</v>
      </c>
      <c r="H28" s="95"/>
      <c r="I28" s="95"/>
      <c r="J28" s="95"/>
      <c r="K28" s="95"/>
      <c r="L28" s="95"/>
    </row>
    <row r="29" ht="12.75">
      <c r="A29" t="s">
        <v>38</v>
      </c>
    </row>
    <row r="35" spans="5:7" ht="12.75">
      <c r="E35" s="96"/>
      <c r="F35" s="96"/>
      <c r="G35" s="96"/>
    </row>
  </sheetData>
  <sheetProtection/>
  <mergeCells count="17">
    <mergeCell ref="G12:O12"/>
    <mergeCell ref="P12:Q12"/>
    <mergeCell ref="A16:F16"/>
    <mergeCell ref="G16:O16"/>
    <mergeCell ref="P16:P18"/>
    <mergeCell ref="Q16:Q18"/>
    <mergeCell ref="G13:O14"/>
    <mergeCell ref="P13:Q15"/>
    <mergeCell ref="A14:F14"/>
    <mergeCell ref="A4:Q4"/>
    <mergeCell ref="A5:Q5"/>
    <mergeCell ref="A7:F7"/>
    <mergeCell ref="A8:F8"/>
    <mergeCell ref="A9:F9"/>
    <mergeCell ref="P7:Q7"/>
    <mergeCell ref="P6:Q6"/>
    <mergeCell ref="P8:Q8"/>
  </mergeCells>
  <printOptions horizontalCentered="1" verticalCentered="1"/>
  <pageMargins left="0.1968503937007874" right="0.35433070866141736" top="0.1968503937007874" bottom="0.1968503937007874" header="0" footer="0"/>
  <pageSetup horizontalDpi="300" verticalDpi="300" orientation="landscape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Q30"/>
  <sheetViews>
    <sheetView view="pageBreakPreview" zoomScaleNormal="75" zoomScaleSheetLayoutView="100" zoomScalePageLayoutView="0" workbookViewId="0" topLeftCell="D10">
      <selection activeCell="G27" sqref="G27:P27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5.00390625" style="0" customWidth="1"/>
    <col min="8" max="13" width="7.7109375" style="0" customWidth="1"/>
    <col min="14" max="14" width="17.7109375" style="0" customWidth="1"/>
    <col min="15" max="15" width="16.421875" style="0" bestFit="1" customWidth="1"/>
    <col min="16" max="16" width="24.28125" style="0" customWidth="1"/>
    <col min="17" max="17" width="21.5742187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'AGRICOLA '!A5:Q5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137</v>
      </c>
      <c r="Q7" s="277"/>
    </row>
    <row r="8" spans="1:17" ht="19.5" customHeight="1">
      <c r="A8" s="275" t="s">
        <v>24</v>
      </c>
      <c r="B8" s="278"/>
      <c r="C8" s="278"/>
      <c r="D8" s="278"/>
      <c r="E8" s="278"/>
      <c r="F8" s="278"/>
      <c r="P8" s="278" t="s">
        <v>2</v>
      </c>
      <c r="Q8" s="278"/>
    </row>
    <row r="9" spans="1:16" ht="19.5" customHeight="1">
      <c r="A9" s="275" t="str">
        <f>'AGRICOLA '!A9:F9</f>
        <v>PLAN DE DESARROLLO: UNIDOS POR EL PEÑON QUE QUEREMOS</v>
      </c>
      <c r="B9" s="278"/>
      <c r="C9" s="278"/>
      <c r="D9" s="278"/>
      <c r="E9" s="278"/>
      <c r="F9" s="278"/>
      <c r="G9" t="s">
        <v>21</v>
      </c>
      <c r="I9" s="87" t="str">
        <f>'AGRICOLA '!I9</f>
        <v>ENERO  DE 2012 </v>
      </c>
      <c r="P9" t="str">
        <f>'PREVENCION Y ATENCION DE DESAST'!A28</f>
        <v>ARQ. LUIS FERNANDO QUESADA SALTARIN</v>
      </c>
    </row>
    <row r="11" ht="13.5" thickBot="1"/>
    <row r="12" spans="1:17" ht="19.5" customHeight="1">
      <c r="A12" s="1" t="s">
        <v>133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5.75" customHeight="1">
      <c r="A13" s="4" t="s">
        <v>131</v>
      </c>
      <c r="B13" s="5"/>
      <c r="C13" s="5"/>
      <c r="D13" s="5"/>
      <c r="E13" s="5"/>
      <c r="F13" s="6"/>
      <c r="G13" s="322" t="s">
        <v>218</v>
      </c>
      <c r="H13" s="323"/>
      <c r="I13" s="323"/>
      <c r="J13" s="323"/>
      <c r="K13" s="323"/>
      <c r="L13" s="323"/>
      <c r="M13" s="323"/>
      <c r="N13" s="323"/>
      <c r="O13" s="324"/>
      <c r="P13" s="314" t="s">
        <v>219</v>
      </c>
      <c r="Q13" s="315"/>
    </row>
    <row r="14" spans="1:17" ht="24" customHeight="1">
      <c r="A14" s="319" t="s">
        <v>132</v>
      </c>
      <c r="B14" s="320"/>
      <c r="C14" s="320"/>
      <c r="D14" s="320"/>
      <c r="E14" s="320"/>
      <c r="F14" s="321"/>
      <c r="G14" s="322"/>
      <c r="H14" s="323"/>
      <c r="I14" s="323"/>
      <c r="J14" s="323"/>
      <c r="K14" s="323"/>
      <c r="L14" s="323"/>
      <c r="M14" s="323"/>
      <c r="N14" s="323"/>
      <c r="O14" s="324"/>
      <c r="P14" s="316"/>
      <c r="Q14" s="315"/>
    </row>
    <row r="15" spans="1:6" ht="15.75" customHeight="1" thickBot="1">
      <c r="A15" s="302" t="s">
        <v>72</v>
      </c>
      <c r="B15" s="302"/>
      <c r="C15" s="302"/>
      <c r="D15" s="302"/>
      <c r="E15" s="302"/>
      <c r="F15" s="302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98.25" customHeight="1" thickBot="1">
      <c r="A18" s="11" t="s">
        <v>8</v>
      </c>
      <c r="B18" s="17" t="s">
        <v>10</v>
      </c>
      <c r="C18" s="18" t="s">
        <v>11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46.5" customHeight="1">
      <c r="A19" s="63">
        <v>1</v>
      </c>
      <c r="B19" s="123" t="s">
        <v>192</v>
      </c>
      <c r="C19" s="42">
        <v>10</v>
      </c>
      <c r="D19" s="204">
        <v>0</v>
      </c>
      <c r="E19" s="212">
        <f>(100*D19/C19)/100</f>
        <v>0</v>
      </c>
      <c r="F19" s="213">
        <v>0</v>
      </c>
      <c r="G19" s="68">
        <v>5000000</v>
      </c>
      <c r="H19" s="54"/>
      <c r="I19" s="54"/>
      <c r="J19" s="54"/>
      <c r="K19" s="54"/>
      <c r="L19" s="54"/>
      <c r="M19" s="54"/>
      <c r="N19" s="133">
        <f>G19</f>
        <v>5000000</v>
      </c>
      <c r="O19" s="133"/>
      <c r="P19" s="54" t="s">
        <v>27</v>
      </c>
      <c r="Q19" s="134"/>
    </row>
    <row r="20" spans="1:17" ht="18" customHeight="1">
      <c r="A20" s="61">
        <v>2</v>
      </c>
      <c r="B20" s="27" t="s">
        <v>177</v>
      </c>
      <c r="C20" s="36">
        <v>10</v>
      </c>
      <c r="D20" s="46">
        <v>0</v>
      </c>
      <c r="E20" s="116">
        <f>(100*D20/C20)/100</f>
        <v>0</v>
      </c>
      <c r="F20" s="117">
        <v>0</v>
      </c>
      <c r="G20" s="100">
        <v>5000000</v>
      </c>
      <c r="H20" s="55"/>
      <c r="I20" s="55"/>
      <c r="J20" s="55"/>
      <c r="K20" s="55"/>
      <c r="L20" s="55"/>
      <c r="M20" s="55"/>
      <c r="N20" s="128">
        <f>G20</f>
        <v>5000000</v>
      </c>
      <c r="O20" s="128"/>
      <c r="P20" s="55" t="s">
        <v>27</v>
      </c>
      <c r="Q20" s="135"/>
    </row>
    <row r="21" spans="1:17" ht="33.75" customHeight="1">
      <c r="A21" s="61">
        <v>4</v>
      </c>
      <c r="B21" s="27" t="s">
        <v>193</v>
      </c>
      <c r="C21" s="36">
        <v>100</v>
      </c>
      <c r="D21" s="46">
        <v>0</v>
      </c>
      <c r="E21" s="116">
        <v>0</v>
      </c>
      <c r="F21" s="117">
        <v>0</v>
      </c>
      <c r="G21" s="100">
        <v>10000000</v>
      </c>
      <c r="H21" s="55"/>
      <c r="I21" s="55"/>
      <c r="J21" s="55"/>
      <c r="K21" s="55"/>
      <c r="L21" s="55"/>
      <c r="M21" s="55"/>
      <c r="N21" s="100">
        <v>10000000</v>
      </c>
      <c r="O21" s="128"/>
      <c r="P21" s="55" t="s">
        <v>27</v>
      </c>
      <c r="Q21" s="135"/>
    </row>
    <row r="22" spans="1:17" ht="30.75" customHeight="1">
      <c r="A22" s="61">
        <v>5</v>
      </c>
      <c r="B22" s="27" t="s">
        <v>194</v>
      </c>
      <c r="C22" s="36">
        <v>100</v>
      </c>
      <c r="D22" s="46">
        <v>0</v>
      </c>
      <c r="E22" s="116">
        <v>0</v>
      </c>
      <c r="F22" s="117">
        <v>0</v>
      </c>
      <c r="G22" s="100">
        <v>5000000</v>
      </c>
      <c r="H22" s="55"/>
      <c r="I22" s="55"/>
      <c r="J22" s="55"/>
      <c r="K22" s="55"/>
      <c r="L22" s="55"/>
      <c r="M22" s="55"/>
      <c r="N22" s="100">
        <v>5000000</v>
      </c>
      <c r="O22" s="128"/>
      <c r="P22" s="55" t="s">
        <v>27</v>
      </c>
      <c r="Q22" s="135"/>
    </row>
    <row r="23" spans="1:17" ht="36" customHeight="1">
      <c r="A23" s="61">
        <v>6</v>
      </c>
      <c r="B23" s="27" t="s">
        <v>178</v>
      </c>
      <c r="C23" s="36">
        <v>1</v>
      </c>
      <c r="D23" s="46">
        <v>0</v>
      </c>
      <c r="E23" s="116">
        <f>(100*D23/C23)/100</f>
        <v>0</v>
      </c>
      <c r="F23" s="117">
        <v>0</v>
      </c>
      <c r="G23" s="100">
        <v>19037516</v>
      </c>
      <c r="H23" s="55"/>
      <c r="I23" s="55"/>
      <c r="J23" s="55"/>
      <c r="K23" s="55"/>
      <c r="L23" s="55"/>
      <c r="M23" s="55"/>
      <c r="N23" s="128">
        <f>G23</f>
        <v>19037516</v>
      </c>
      <c r="O23" s="128"/>
      <c r="P23" s="55" t="s">
        <v>27</v>
      </c>
      <c r="Q23" s="135"/>
    </row>
    <row r="24" spans="1:17" ht="18.75" customHeight="1" thickBot="1">
      <c r="A24" s="89"/>
      <c r="B24" s="142" t="s">
        <v>19</v>
      </c>
      <c r="C24" s="143"/>
      <c r="D24" s="143"/>
      <c r="E24" s="143"/>
      <c r="F24" s="227">
        <v>0</v>
      </c>
      <c r="G24" s="263">
        <f>SUM(G19:G23)</f>
        <v>44037516</v>
      </c>
      <c r="H24" s="144"/>
      <c r="I24" s="144"/>
      <c r="J24" s="144"/>
      <c r="K24" s="144"/>
      <c r="L24" s="144"/>
      <c r="M24" s="144"/>
      <c r="N24" s="145">
        <f>SUM(N19:N23)</f>
        <v>44037516</v>
      </c>
      <c r="O24" s="145"/>
      <c r="P24" s="129"/>
      <c r="Q24" s="129"/>
    </row>
    <row r="27" spans="1:8" ht="12.75">
      <c r="A27" t="s">
        <v>40</v>
      </c>
      <c r="G27" t="s">
        <v>225</v>
      </c>
      <c r="H27" t="s">
        <v>226</v>
      </c>
    </row>
    <row r="28" spans="8:13" ht="13.5" thickBot="1">
      <c r="H28" s="95"/>
      <c r="I28" s="95"/>
      <c r="J28" s="95"/>
      <c r="K28" s="95"/>
      <c r="L28" s="95"/>
      <c r="M28" s="95"/>
    </row>
    <row r="29" spans="1:13" ht="12.75">
      <c r="A29" s="93" t="str">
        <f>P9</f>
        <v>ARQ. LUIS FERNANDO QUESADA SALTARIN</v>
      </c>
      <c r="B29" s="93"/>
      <c r="H29" s="95"/>
      <c r="I29" s="95"/>
      <c r="J29" s="95"/>
      <c r="K29" s="95"/>
      <c r="L29" s="95"/>
      <c r="M29" s="95"/>
    </row>
    <row r="30" ht="12.75">
      <c r="A30" t="s">
        <v>39</v>
      </c>
    </row>
  </sheetData>
  <sheetProtection/>
  <mergeCells count="18">
    <mergeCell ref="G12:O12"/>
    <mergeCell ref="P12:Q12"/>
    <mergeCell ref="A16:F16"/>
    <mergeCell ref="G16:O16"/>
    <mergeCell ref="P16:P18"/>
    <mergeCell ref="Q16:Q18"/>
    <mergeCell ref="A14:F14"/>
    <mergeCell ref="G13:O14"/>
    <mergeCell ref="P13:Q14"/>
    <mergeCell ref="A15:F15"/>
    <mergeCell ref="A4:Q4"/>
    <mergeCell ref="A5:Q5"/>
    <mergeCell ref="A7:F7"/>
    <mergeCell ref="A8:F8"/>
    <mergeCell ref="A9:F9"/>
    <mergeCell ref="P7:Q7"/>
    <mergeCell ref="P6:Q6"/>
    <mergeCell ref="P8:Q8"/>
  </mergeCells>
  <printOptions horizontalCentered="1" verticalCentered="1"/>
  <pageMargins left="0.1968503937007874" right="0.35433070866141736" top="0.2755905511811024" bottom="0.1968503937007874" header="0" footer="0"/>
  <pageSetup horizontalDpi="300" verticalDpi="300" orientation="landscape" scale="5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Q27"/>
  <sheetViews>
    <sheetView view="pageBreakPreview" zoomScaleNormal="75" zoomScaleSheetLayoutView="100" zoomScalePageLayoutView="0" workbookViewId="0" topLeftCell="A4">
      <selection activeCell="D25" sqref="D25:M25"/>
    </sheetView>
  </sheetViews>
  <sheetFormatPr defaultColWidth="11.421875" defaultRowHeight="12.75"/>
  <cols>
    <col min="1" max="1" width="6.00390625" style="0" customWidth="1"/>
    <col min="2" max="2" width="36.28125" style="0" customWidth="1"/>
    <col min="3" max="3" width="15.57421875" style="0" customWidth="1"/>
    <col min="4" max="4" width="12.8515625" style="0" customWidth="1"/>
    <col min="5" max="5" width="16.8515625" style="0" customWidth="1"/>
    <col min="6" max="6" width="14.8515625" style="0" customWidth="1"/>
    <col min="7" max="7" width="18.421875" style="0" customWidth="1"/>
    <col min="8" max="8" width="6.00390625" style="0" customWidth="1"/>
    <col min="9" max="9" width="8.00390625" style="0" customWidth="1"/>
    <col min="10" max="10" width="7.140625" style="0" customWidth="1"/>
    <col min="11" max="11" width="6.7109375" style="0" customWidth="1"/>
    <col min="12" max="12" width="8.28125" style="0" customWidth="1"/>
    <col min="13" max="13" width="15.28125" style="0" customWidth="1"/>
    <col min="14" max="14" width="22.421875" style="0" customWidth="1"/>
    <col min="15" max="15" width="19.57421875" style="0" customWidth="1"/>
    <col min="16" max="16" width="26.7109375" style="0" customWidth="1"/>
    <col min="17" max="17" width="22.5742187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'SERVICIOS PUBLICOS'!A5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126</v>
      </c>
      <c r="Q7" s="277"/>
    </row>
    <row r="8" spans="1:17" ht="19.5" customHeight="1">
      <c r="A8" s="275" t="s">
        <v>34</v>
      </c>
      <c r="B8" s="278"/>
      <c r="C8" s="278"/>
      <c r="D8" s="278"/>
      <c r="E8" s="278"/>
      <c r="F8" s="278"/>
      <c r="P8" s="278" t="s">
        <v>2</v>
      </c>
      <c r="Q8" s="278"/>
    </row>
    <row r="9" spans="1:16" ht="19.5" customHeight="1">
      <c r="A9" s="275" t="str">
        <f>'VIAS Y TRANSPORTE'!A9:F9</f>
        <v>PLAN DE DESARROLLO: UNIDOS POR EL PEÑON QUE QUEREMOS</v>
      </c>
      <c r="B9" s="278"/>
      <c r="C9" s="278"/>
      <c r="D9" s="278"/>
      <c r="E9" s="278"/>
      <c r="F9" s="278"/>
      <c r="G9" t="s">
        <v>21</v>
      </c>
      <c r="I9" s="87" t="str">
        <f>'SERVICIOS PUBLICOS'!I9</f>
        <v>ENERO  DE 2012 </v>
      </c>
      <c r="J9" s="91"/>
      <c r="K9" s="91"/>
      <c r="L9" s="91"/>
      <c r="M9" s="91"/>
      <c r="N9" s="91"/>
      <c r="O9" s="91"/>
      <c r="P9" t="str">
        <f>'VIAS Y TRANSPORTE'!P9</f>
        <v>ARQ.  LUIS H. MORENO GOMEZ </v>
      </c>
    </row>
    <row r="11" ht="13.5" thickBot="1"/>
    <row r="12" spans="1:17" ht="19.5" customHeight="1">
      <c r="A12" s="1" t="str">
        <f>'VIAS Y TRANSPORTE'!A12</f>
        <v>EJE / ÁREA/ DIMENSIÓN: DESARROLLO ECONOMICO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4.25" customHeight="1">
      <c r="A13" s="4" t="s">
        <v>121</v>
      </c>
      <c r="B13" s="5"/>
      <c r="C13" s="5"/>
      <c r="D13" s="5"/>
      <c r="E13" s="5"/>
      <c r="F13" s="6"/>
      <c r="G13" s="325" t="s">
        <v>125</v>
      </c>
      <c r="H13" s="326"/>
      <c r="I13" s="326"/>
      <c r="J13" s="326"/>
      <c r="K13" s="326"/>
      <c r="L13" s="326"/>
      <c r="M13" s="326"/>
      <c r="N13" s="326"/>
      <c r="O13" s="327"/>
      <c r="P13" s="296" t="s">
        <v>200</v>
      </c>
      <c r="Q13" s="297"/>
    </row>
    <row r="14" spans="1:17" ht="13.5" thickBot="1">
      <c r="A14" s="331" t="s">
        <v>122</v>
      </c>
      <c r="B14" s="332"/>
      <c r="C14" s="332"/>
      <c r="D14" s="332"/>
      <c r="E14" s="332"/>
      <c r="F14" s="333"/>
      <c r="G14" s="328"/>
      <c r="H14" s="329"/>
      <c r="I14" s="329"/>
      <c r="J14" s="329"/>
      <c r="K14" s="329"/>
      <c r="L14" s="329"/>
      <c r="M14" s="329"/>
      <c r="N14" s="329"/>
      <c r="O14" s="330"/>
      <c r="P14" s="299"/>
      <c r="Q14" s="300"/>
    </row>
    <row r="15" spans="1:6" ht="13.5" thickBot="1">
      <c r="A15" s="334" t="s">
        <v>123</v>
      </c>
      <c r="B15" s="334"/>
      <c r="C15" s="334"/>
      <c r="D15" s="334"/>
      <c r="E15" s="334"/>
      <c r="F15" s="334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86.25" customHeight="1" thickBot="1">
      <c r="A18" s="11" t="s">
        <v>8</v>
      </c>
      <c r="B18" s="17" t="s">
        <v>10</v>
      </c>
      <c r="C18" s="18" t="s">
        <v>35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64.5" customHeight="1">
      <c r="A19" s="157">
        <v>1</v>
      </c>
      <c r="B19" s="124" t="s">
        <v>162</v>
      </c>
      <c r="C19" s="126">
        <v>400</v>
      </c>
      <c r="D19" s="204">
        <v>0</v>
      </c>
      <c r="E19" s="212">
        <v>0</v>
      </c>
      <c r="F19" s="213">
        <v>0</v>
      </c>
      <c r="G19" s="159">
        <v>50000000</v>
      </c>
      <c r="H19" s="160"/>
      <c r="I19" s="160"/>
      <c r="J19" s="160"/>
      <c r="K19" s="160"/>
      <c r="L19" s="160"/>
      <c r="M19" s="160"/>
      <c r="N19" s="159">
        <f>G19</f>
        <v>50000000</v>
      </c>
      <c r="O19" s="159"/>
      <c r="P19" s="126" t="s">
        <v>25</v>
      </c>
      <c r="Q19" s="134"/>
    </row>
    <row r="20" spans="1:17" ht="42" customHeight="1">
      <c r="A20" s="238">
        <v>2</v>
      </c>
      <c r="B20" s="107" t="s">
        <v>124</v>
      </c>
      <c r="C20" s="24">
        <v>1</v>
      </c>
      <c r="D20" s="46">
        <v>0</v>
      </c>
      <c r="E20" s="116">
        <f>(100*D20/C20)/100</f>
        <v>0</v>
      </c>
      <c r="F20" s="117">
        <f>(O20*100/N20)/100</f>
        <v>0</v>
      </c>
      <c r="G20" s="26">
        <v>1000000</v>
      </c>
      <c r="H20" s="235"/>
      <c r="I20" s="235"/>
      <c r="J20" s="235"/>
      <c r="K20" s="235"/>
      <c r="L20" s="235"/>
      <c r="M20" s="235"/>
      <c r="N20" s="26">
        <f>G20</f>
        <v>1000000</v>
      </c>
      <c r="O20" s="26"/>
      <c r="P20" s="24" t="s">
        <v>25</v>
      </c>
      <c r="Q20" s="135"/>
    </row>
    <row r="21" spans="1:17" ht="21" customHeight="1" thickBot="1">
      <c r="A21" s="146"/>
      <c r="B21" s="147" t="s">
        <v>19</v>
      </c>
      <c r="C21" s="148"/>
      <c r="D21" s="149"/>
      <c r="E21" s="150"/>
      <c r="F21" s="227">
        <v>0</v>
      </c>
      <c r="G21" s="151">
        <f>SUM(G19:G20)</f>
        <v>51000000</v>
      </c>
      <c r="H21" s="152"/>
      <c r="I21" s="152"/>
      <c r="J21" s="152"/>
      <c r="K21" s="152"/>
      <c r="L21" s="152"/>
      <c r="M21" s="153"/>
      <c r="N21" s="154">
        <f>SUM(N19:N20)</f>
        <v>51000000</v>
      </c>
      <c r="O21" s="167"/>
      <c r="P21" s="155"/>
      <c r="Q21" s="156"/>
    </row>
    <row r="22" ht="13.5" thickTop="1"/>
    <row r="24" ht="12.75">
      <c r="A24" t="s">
        <v>40</v>
      </c>
    </row>
    <row r="25" spans="4:5" ht="13.5" thickBot="1">
      <c r="D25" t="s">
        <v>225</v>
      </c>
      <c r="E25" t="s">
        <v>226</v>
      </c>
    </row>
    <row r="26" spans="1:13" ht="12.75">
      <c r="A26" s="93" t="str">
        <f>P9</f>
        <v>ARQ.  LUIS H. MORENO GOMEZ </v>
      </c>
      <c r="B26" s="93"/>
      <c r="H26" s="95"/>
      <c r="I26" s="95"/>
      <c r="J26" s="95"/>
      <c r="K26" s="95"/>
      <c r="L26" s="95"/>
      <c r="M26" s="95"/>
    </row>
    <row r="27" ht="12.75">
      <c r="A27" t="s">
        <v>39</v>
      </c>
    </row>
  </sheetData>
  <sheetProtection/>
  <mergeCells count="18">
    <mergeCell ref="A9:F9"/>
    <mergeCell ref="P7:Q7"/>
    <mergeCell ref="P6:Q6"/>
    <mergeCell ref="P8:Q8"/>
    <mergeCell ref="A4:Q4"/>
    <mergeCell ref="A5:Q5"/>
    <mergeCell ref="A7:F7"/>
    <mergeCell ref="A8:F8"/>
    <mergeCell ref="G12:O12"/>
    <mergeCell ref="P12:Q12"/>
    <mergeCell ref="A16:F16"/>
    <mergeCell ref="G16:O16"/>
    <mergeCell ref="P16:P18"/>
    <mergeCell ref="Q16:Q18"/>
    <mergeCell ref="G13:O14"/>
    <mergeCell ref="P13:Q14"/>
    <mergeCell ref="A14:F14"/>
    <mergeCell ref="A15:F15"/>
  </mergeCells>
  <printOptions horizontalCentered="1" verticalCentered="1"/>
  <pageMargins left="0.1968503937007874" right="0.35433070866141736" top="0.07874015748031496" bottom="0.1968503937007874" header="0" footer="0"/>
  <pageSetup horizontalDpi="300" verticalDpi="300" orientation="landscape" scale="5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Q33"/>
  <sheetViews>
    <sheetView view="pageBreakPreview" zoomScaleNormal="75" zoomScaleSheetLayoutView="100" zoomScalePageLayoutView="0" workbookViewId="0" topLeftCell="B7">
      <selection activeCell="C26" sqref="C26:L26"/>
    </sheetView>
  </sheetViews>
  <sheetFormatPr defaultColWidth="11.421875" defaultRowHeight="12.75"/>
  <cols>
    <col min="1" max="1" width="4.140625" style="0" customWidth="1"/>
    <col min="2" max="2" width="48.85156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3.57421875" style="0" customWidth="1"/>
    <col min="7" max="7" width="21.8515625" style="0" bestFit="1" customWidth="1"/>
    <col min="8" max="8" width="22.28125" style="0" customWidth="1"/>
    <col min="9" max="9" width="5.8515625" style="0" customWidth="1"/>
    <col min="10" max="10" width="7.7109375" style="0" customWidth="1"/>
    <col min="11" max="11" width="6.00390625" style="0" customWidth="1"/>
    <col min="12" max="12" width="8.57421875" style="0" customWidth="1"/>
    <col min="13" max="13" width="5.8515625" style="0" customWidth="1"/>
    <col min="14" max="14" width="19.00390625" style="0" customWidth="1"/>
    <col min="15" max="15" width="16.28125" style="0" customWidth="1"/>
    <col min="16" max="16" width="30.8515625" style="0" customWidth="1"/>
    <col min="17" max="17" width="29.00390625" style="0" customWidth="1"/>
    <col min="19" max="19" width="14.7109375" style="0" bestFit="1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'EQUIPAMENTO MUNICIPAL'!A5:Q5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116</v>
      </c>
      <c r="Q7" s="277"/>
    </row>
    <row r="8" spans="1:17" ht="19.5" customHeight="1">
      <c r="A8" s="275" t="s">
        <v>24</v>
      </c>
      <c r="B8" s="275"/>
      <c r="C8" s="275"/>
      <c r="D8" s="275"/>
      <c r="E8" s="275"/>
      <c r="F8" s="275"/>
      <c r="P8" s="278" t="s">
        <v>2</v>
      </c>
      <c r="Q8" s="278"/>
    </row>
    <row r="9" spans="1:16" ht="19.5" customHeight="1">
      <c r="A9" s="275" t="str">
        <f>'EQUIPAMENTO MUNICIPAL'!A9:F9</f>
        <v>PLAN DE DESARROLLO: UNIDOS POR EL PEÑON QUE QUEREMOS</v>
      </c>
      <c r="B9" s="275"/>
      <c r="C9" s="275"/>
      <c r="D9" s="275"/>
      <c r="E9" s="275"/>
      <c r="F9" s="275"/>
      <c r="G9" t="s">
        <v>21</v>
      </c>
      <c r="I9" t="str">
        <f>'EQUIPAMENTO MUNICIPAL'!I9</f>
        <v>ENERO  DE 2012 </v>
      </c>
      <c r="P9" t="str">
        <f>'EQUIPAMENTO MUNICIPAL'!P9</f>
        <v>ARQ.  LUIS H. MORENO GOMEZ </v>
      </c>
    </row>
    <row r="11" ht="13.5" thickBot="1"/>
    <row r="12" spans="1:17" ht="19.5" customHeight="1">
      <c r="A12" s="1" t="str">
        <f>'EQUIPAMENTO MUNICIPAL'!A12</f>
        <v>EJE / ÁREA/ DIMENSIÓN: DESARROLLO ECONOMICO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9.5" customHeight="1">
      <c r="A13" s="4" t="s">
        <v>117</v>
      </c>
      <c r="B13" s="5"/>
      <c r="C13" s="5"/>
      <c r="D13" s="5"/>
      <c r="E13" s="5"/>
      <c r="F13" s="6"/>
      <c r="G13" s="335" t="s">
        <v>217</v>
      </c>
      <c r="H13" s="336"/>
      <c r="I13" s="336"/>
      <c r="J13" s="336"/>
      <c r="K13" s="336"/>
      <c r="L13" s="336"/>
      <c r="M13" s="336"/>
      <c r="N13" s="336"/>
      <c r="O13" s="337"/>
      <c r="P13" s="296" t="s">
        <v>216</v>
      </c>
      <c r="Q13" s="297"/>
    </row>
    <row r="14" spans="1:17" ht="13.5" thickBot="1">
      <c r="A14" s="301" t="s">
        <v>51</v>
      </c>
      <c r="B14" s="302"/>
      <c r="C14" s="302"/>
      <c r="D14" s="302"/>
      <c r="E14" s="302"/>
      <c r="F14" s="303"/>
      <c r="G14" s="338"/>
      <c r="H14" s="339"/>
      <c r="I14" s="339"/>
      <c r="J14" s="339"/>
      <c r="K14" s="339"/>
      <c r="L14" s="339"/>
      <c r="M14" s="339"/>
      <c r="N14" s="339"/>
      <c r="O14" s="340"/>
      <c r="P14" s="299"/>
      <c r="Q14" s="300"/>
    </row>
    <row r="15" spans="1:6" ht="13.5" thickBot="1">
      <c r="A15" s="334" t="s">
        <v>111</v>
      </c>
      <c r="B15" s="334"/>
      <c r="C15" s="334"/>
      <c r="D15" s="334"/>
      <c r="E15" s="334"/>
      <c r="F15" s="334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2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3"/>
    </row>
    <row r="18" spans="1:17" ht="99" customHeight="1" thickBot="1">
      <c r="A18" s="11" t="s">
        <v>8</v>
      </c>
      <c r="B18" s="17" t="s">
        <v>10</v>
      </c>
      <c r="C18" s="18" t="s">
        <v>11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3"/>
    </row>
    <row r="19" spans="1:17" ht="25.5">
      <c r="A19" s="157">
        <v>1</v>
      </c>
      <c r="B19" s="124" t="s">
        <v>118</v>
      </c>
      <c r="C19" s="126">
        <v>1</v>
      </c>
      <c r="D19" s="204">
        <v>0</v>
      </c>
      <c r="E19" s="212">
        <f>(100*D19/C19)/100</f>
        <v>0</v>
      </c>
      <c r="F19" s="213">
        <v>0</v>
      </c>
      <c r="G19" s="159">
        <v>5000000</v>
      </c>
      <c r="H19" s="261"/>
      <c r="I19" s="160"/>
      <c r="J19" s="160"/>
      <c r="K19" s="160"/>
      <c r="L19" s="160"/>
      <c r="M19" s="160"/>
      <c r="N19" s="159">
        <f>SUM(G19:M19)</f>
        <v>5000000</v>
      </c>
      <c r="O19" s="159"/>
      <c r="P19" s="52" t="s">
        <v>41</v>
      </c>
      <c r="Q19" s="134"/>
    </row>
    <row r="20" spans="1:17" ht="25.5">
      <c r="A20" s="61">
        <v>2</v>
      </c>
      <c r="B20" s="84" t="s">
        <v>119</v>
      </c>
      <c r="C20" s="36">
        <v>1</v>
      </c>
      <c r="D20" s="46">
        <v>0</v>
      </c>
      <c r="E20" s="116">
        <f>(100*D20/C20)/100</f>
        <v>0</v>
      </c>
      <c r="F20" s="117">
        <v>0</v>
      </c>
      <c r="G20" s="100">
        <v>20332727</v>
      </c>
      <c r="H20" s="265">
        <v>50000000</v>
      </c>
      <c r="I20" s="55"/>
      <c r="J20" s="55"/>
      <c r="K20" s="55"/>
      <c r="L20" s="101"/>
      <c r="M20" s="101"/>
      <c r="N20" s="26">
        <f>SUM(G20:M20)</f>
        <v>70332727</v>
      </c>
      <c r="O20" s="26"/>
      <c r="P20" s="39" t="s">
        <v>41</v>
      </c>
      <c r="Q20" s="30"/>
    </row>
    <row r="21" spans="1:17" ht="25.5">
      <c r="A21" s="61">
        <v>3</v>
      </c>
      <c r="B21" s="84" t="s">
        <v>120</v>
      </c>
      <c r="C21" s="36">
        <v>1</v>
      </c>
      <c r="D21" s="46">
        <v>0</v>
      </c>
      <c r="E21" s="116">
        <f>(100*D21/C21)/100</f>
        <v>0</v>
      </c>
      <c r="F21" s="117">
        <v>0</v>
      </c>
      <c r="G21" s="100">
        <v>20000000</v>
      </c>
      <c r="H21" s="265">
        <v>50000000</v>
      </c>
      <c r="I21" s="55"/>
      <c r="J21" s="55"/>
      <c r="K21" s="55"/>
      <c r="L21" s="101"/>
      <c r="M21" s="101"/>
      <c r="N21" s="26">
        <f>SUM(G21:M21)</f>
        <v>70000000</v>
      </c>
      <c r="O21" s="26"/>
      <c r="P21" s="39" t="s">
        <v>41</v>
      </c>
      <c r="Q21" s="30"/>
    </row>
    <row r="22" spans="1:17" ht="25.5">
      <c r="A22" s="61">
        <v>4</v>
      </c>
      <c r="B22" s="84" t="s">
        <v>190</v>
      </c>
      <c r="C22" s="36">
        <v>100</v>
      </c>
      <c r="D22" s="46">
        <v>0</v>
      </c>
      <c r="E22" s="116">
        <f>(100*D22/C22)/100</f>
        <v>0</v>
      </c>
      <c r="F22" s="117">
        <v>0</v>
      </c>
      <c r="G22" s="100">
        <v>200000000</v>
      </c>
      <c r="H22" s="266">
        <v>50000000</v>
      </c>
      <c r="I22" s="55"/>
      <c r="J22" s="55"/>
      <c r="K22" s="55"/>
      <c r="L22" s="101"/>
      <c r="M22" s="101"/>
      <c r="N22" s="26">
        <f>SUM(G22:M22)</f>
        <v>250000000</v>
      </c>
      <c r="O22" s="26"/>
      <c r="P22" s="39" t="s">
        <v>41</v>
      </c>
      <c r="Q22" s="30"/>
    </row>
    <row r="23" spans="1:17" ht="27" customHeight="1">
      <c r="A23" s="61">
        <v>5</v>
      </c>
      <c r="B23" s="254" t="s">
        <v>191</v>
      </c>
      <c r="C23" s="255">
        <v>100</v>
      </c>
      <c r="D23" s="149">
        <v>0</v>
      </c>
      <c r="E23" s="226">
        <v>0</v>
      </c>
      <c r="F23" s="117">
        <v>0</v>
      </c>
      <c r="G23" s="256">
        <v>133992284</v>
      </c>
      <c r="H23" s="262"/>
      <c r="I23" s="257"/>
      <c r="J23" s="257"/>
      <c r="K23" s="257"/>
      <c r="L23" s="258"/>
      <c r="M23" s="258"/>
      <c r="N23" s="259"/>
      <c r="O23" s="259"/>
      <c r="P23" s="39" t="s">
        <v>41</v>
      </c>
      <c r="Q23" s="260"/>
    </row>
    <row r="24" spans="1:17" ht="12.75">
      <c r="A24" s="164"/>
      <c r="B24" s="165" t="s">
        <v>19</v>
      </c>
      <c r="C24" s="152"/>
      <c r="D24" s="166"/>
      <c r="E24" s="152"/>
      <c r="F24" s="117">
        <v>0</v>
      </c>
      <c r="G24" s="236">
        <f>SUM(G19:G23)</f>
        <v>379325011</v>
      </c>
      <c r="H24" s="236">
        <f>SUM(H19:H22)</f>
        <v>150000000</v>
      </c>
      <c r="I24" s="165"/>
      <c r="J24" s="165"/>
      <c r="K24" s="165"/>
      <c r="L24" s="237"/>
      <c r="M24" s="237"/>
      <c r="N24" s="236">
        <f>SUM(N19:N22)</f>
        <v>395332727</v>
      </c>
      <c r="O24" s="168">
        <f>SUM(O19:O22)</f>
        <v>0</v>
      </c>
      <c r="P24" s="148" t="s">
        <v>41</v>
      </c>
      <c r="Q24" s="242"/>
    </row>
    <row r="25" spans="1:17" ht="12.75">
      <c r="A25" s="164"/>
      <c r="B25" s="165"/>
      <c r="C25" s="152"/>
      <c r="D25" s="166"/>
      <c r="E25" s="152"/>
      <c r="F25" s="152"/>
      <c r="G25" s="167"/>
      <c r="H25" s="167"/>
      <c r="I25" s="152"/>
      <c r="J25" s="152"/>
      <c r="K25" s="152"/>
      <c r="L25" s="168"/>
      <c r="M25" s="168"/>
      <c r="N25" s="167"/>
      <c r="O25" s="168"/>
      <c r="P25" s="148"/>
      <c r="Q25" s="242"/>
    </row>
    <row r="26" spans="3:4" ht="35.25" customHeight="1">
      <c r="C26" t="s">
        <v>225</v>
      </c>
      <c r="D26" t="s">
        <v>226</v>
      </c>
    </row>
    <row r="27" spans="1:15" ht="25.5" customHeight="1">
      <c r="A27" t="s">
        <v>40</v>
      </c>
      <c r="N27" s="97"/>
      <c r="O27" s="82"/>
    </row>
    <row r="28" ht="25.5" customHeight="1" thickBot="1">
      <c r="O28" s="82"/>
    </row>
    <row r="29" spans="1:2" ht="20.25" customHeight="1">
      <c r="A29" s="93" t="str">
        <f>P9</f>
        <v>ARQ.  LUIS H. MORENO GOMEZ </v>
      </c>
      <c r="B29" s="93"/>
    </row>
    <row r="30" ht="12.75" customHeight="1">
      <c r="A30" t="s">
        <v>39</v>
      </c>
    </row>
    <row r="31" ht="24.75" customHeight="1"/>
    <row r="32" spans="3:16" ht="12.75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3:16" ht="12.75"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71"/>
      <c r="O33" s="72"/>
      <c r="P33" s="66"/>
    </row>
  </sheetData>
  <sheetProtection/>
  <mergeCells count="18">
    <mergeCell ref="A9:F9"/>
    <mergeCell ref="P7:Q7"/>
    <mergeCell ref="P6:Q6"/>
    <mergeCell ref="P8:Q8"/>
    <mergeCell ref="A4:Q4"/>
    <mergeCell ref="A5:Q5"/>
    <mergeCell ref="A7:F7"/>
    <mergeCell ref="A8:F8"/>
    <mergeCell ref="A14:F14"/>
    <mergeCell ref="G12:O12"/>
    <mergeCell ref="P12:Q12"/>
    <mergeCell ref="A16:F16"/>
    <mergeCell ref="G16:O16"/>
    <mergeCell ref="P16:P18"/>
    <mergeCell ref="Q16:Q18"/>
    <mergeCell ref="G13:O14"/>
    <mergeCell ref="P13:Q14"/>
    <mergeCell ref="A15:F15"/>
  </mergeCells>
  <printOptions horizontalCentered="1" verticalCentered="1"/>
  <pageMargins left="0.1968503937007874" right="0.35433070866141736" top="0.07874015748031496" bottom="0.1968503937007874" header="0" footer="0"/>
  <pageSetup horizontalDpi="300" verticalDpi="300" orientation="landscape" scale="4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Q31"/>
  <sheetViews>
    <sheetView view="pageBreakPreview" zoomScaleNormal="75" zoomScaleSheetLayoutView="100" zoomScalePageLayoutView="0" workbookViewId="0" topLeftCell="D16">
      <selection activeCell="G28" sqref="G28:P28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4.57421875" style="0" customWidth="1"/>
    <col min="7" max="7" width="17.7109375" style="0" customWidth="1"/>
    <col min="8" max="8" width="18.00390625" style="0" bestFit="1" customWidth="1"/>
    <col min="9" max="12" width="7.7109375" style="0" customWidth="1"/>
    <col min="13" max="13" width="6.28125" style="0" customWidth="1"/>
    <col min="14" max="14" width="17.28125" style="0" customWidth="1"/>
    <col min="15" max="15" width="17.57421875" style="0" customWidth="1"/>
    <col min="16" max="16" width="27.57421875" style="0" customWidth="1"/>
    <col min="17" max="17" width="21.5742187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'AGUA POTABLE Y SANEAMIENTO BASI'!A5:Q5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108</v>
      </c>
      <c r="Q7" s="277"/>
    </row>
    <row r="8" spans="1:17" ht="19.5" customHeight="1">
      <c r="A8" s="275" t="s">
        <v>34</v>
      </c>
      <c r="B8" s="278"/>
      <c r="C8" s="278"/>
      <c r="D8" s="278"/>
      <c r="E8" s="278"/>
      <c r="F8" s="278"/>
      <c r="P8" s="278" t="s">
        <v>2</v>
      </c>
      <c r="Q8" s="278"/>
    </row>
    <row r="9" spans="1:16" ht="19.5" customHeight="1">
      <c r="A9" s="275" t="str">
        <f>'AGUA POTABLE Y SANEAMIENTO BASI'!A9:F9</f>
        <v>PLAN DE DESARROLLO: UNIDOS POR EL PEÑON QUE QUEREMOS</v>
      </c>
      <c r="B9" s="278"/>
      <c r="C9" s="278"/>
      <c r="D9" s="278"/>
      <c r="E9" s="278"/>
      <c r="F9" s="278"/>
      <c r="G9" t="s">
        <v>21</v>
      </c>
      <c r="I9" s="99" t="str">
        <f>'AGUA POTABLE Y SANEAMIENTO BASI'!H9</f>
        <v>ENERO  DE 2012 </v>
      </c>
      <c r="P9" t="str">
        <f>'AGUA POTABLE Y SANEAMIENTO BASI'!P9</f>
        <v>ARQ.  LUIS H. MORENO GOMEZ </v>
      </c>
    </row>
    <row r="11" ht="13.5" thickBot="1"/>
    <row r="12" spans="1:17" ht="19.5" customHeight="1">
      <c r="A12" s="1" t="str">
        <f>'SERVICIOS PUBLICOS'!A12</f>
        <v>EJE / ÁREA/ DIMENSIÓN: DESARROLLO ECONOMICO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9.5" customHeight="1">
      <c r="A13" s="4" t="s">
        <v>109</v>
      </c>
      <c r="B13" s="5"/>
      <c r="C13" s="5"/>
      <c r="D13" s="5"/>
      <c r="E13" s="5"/>
      <c r="F13" s="6"/>
      <c r="G13" s="341" t="s">
        <v>214</v>
      </c>
      <c r="H13" s="342"/>
      <c r="I13" s="342"/>
      <c r="J13" s="342"/>
      <c r="K13" s="342"/>
      <c r="L13" s="342"/>
      <c r="M13" s="342"/>
      <c r="N13" s="342"/>
      <c r="O13" s="343"/>
      <c r="P13" s="310" t="s">
        <v>215</v>
      </c>
      <c r="Q13" s="311"/>
    </row>
    <row r="14" spans="1:17" ht="19.5" customHeight="1" thickBot="1">
      <c r="A14" s="113" t="s">
        <v>110</v>
      </c>
      <c r="B14" s="8"/>
      <c r="C14" s="8"/>
      <c r="D14" s="8"/>
      <c r="E14" s="8"/>
      <c r="F14" s="9"/>
      <c r="G14" s="344"/>
      <c r="H14" s="345"/>
      <c r="I14" s="345"/>
      <c r="J14" s="345"/>
      <c r="K14" s="345"/>
      <c r="L14" s="345"/>
      <c r="M14" s="345"/>
      <c r="N14" s="345"/>
      <c r="O14" s="346"/>
      <c r="P14" s="312"/>
      <c r="Q14" s="313"/>
    </row>
    <row r="15" spans="1:2" ht="13.5" thickBot="1">
      <c r="A15" s="22" t="s">
        <v>111</v>
      </c>
      <c r="B15" s="22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78.75" thickBot="1">
      <c r="A18" s="11" t="s">
        <v>8</v>
      </c>
      <c r="B18" s="17" t="s">
        <v>10</v>
      </c>
      <c r="C18" s="18" t="s">
        <v>35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51">
      <c r="A19" s="63">
        <v>1</v>
      </c>
      <c r="B19" s="123" t="s">
        <v>161</v>
      </c>
      <c r="C19" s="42">
        <v>3</v>
      </c>
      <c r="D19" s="204">
        <v>0</v>
      </c>
      <c r="E19" s="212">
        <v>0</v>
      </c>
      <c r="F19" s="213">
        <f>(O19*100/N19)/100</f>
        <v>0</v>
      </c>
      <c r="G19" s="73">
        <v>30000000</v>
      </c>
      <c r="H19" s="73"/>
      <c r="I19" s="54"/>
      <c r="J19" s="54"/>
      <c r="K19" s="54"/>
      <c r="L19" s="54"/>
      <c r="M19" s="54"/>
      <c r="N19" s="74">
        <f>SUM(G19:M19)</f>
        <v>30000000</v>
      </c>
      <c r="O19" s="74"/>
      <c r="P19" s="54" t="s">
        <v>41</v>
      </c>
      <c r="Q19" s="134"/>
    </row>
    <row r="20" spans="1:17" ht="38.25">
      <c r="A20" s="61">
        <v>2</v>
      </c>
      <c r="B20" s="27" t="s">
        <v>112</v>
      </c>
      <c r="C20" s="36">
        <v>1</v>
      </c>
      <c r="D20" s="46">
        <v>0</v>
      </c>
      <c r="E20" s="116">
        <v>0</v>
      </c>
      <c r="F20" s="117">
        <f>(O20*100/N20)/100</f>
        <v>0</v>
      </c>
      <c r="G20" s="75">
        <v>5000000</v>
      </c>
      <c r="H20" s="55"/>
      <c r="I20" s="55"/>
      <c r="J20" s="55"/>
      <c r="K20" s="55"/>
      <c r="L20" s="55"/>
      <c r="M20" s="55"/>
      <c r="N20" s="76">
        <f>G20</f>
        <v>5000000</v>
      </c>
      <c r="O20" s="76"/>
      <c r="P20" s="55" t="s">
        <v>41</v>
      </c>
      <c r="Q20" s="135"/>
    </row>
    <row r="21" spans="1:17" ht="38.25">
      <c r="A21" s="61">
        <v>3</v>
      </c>
      <c r="B21" s="27" t="s">
        <v>176</v>
      </c>
      <c r="C21" s="36">
        <v>1</v>
      </c>
      <c r="D21" s="46">
        <v>0</v>
      </c>
      <c r="E21" s="116">
        <f>(100*D21/C21)/100</f>
        <v>0</v>
      </c>
      <c r="F21" s="117">
        <v>0</v>
      </c>
      <c r="G21" s="75">
        <v>2000000</v>
      </c>
      <c r="H21" s="55"/>
      <c r="I21" s="55"/>
      <c r="J21" s="55"/>
      <c r="K21" s="55"/>
      <c r="L21" s="55"/>
      <c r="M21" s="55"/>
      <c r="N21" s="76">
        <f>G21</f>
        <v>2000000</v>
      </c>
      <c r="O21" s="76"/>
      <c r="P21" s="55" t="s">
        <v>41</v>
      </c>
      <c r="Q21" s="135"/>
    </row>
    <row r="22" spans="1:17" ht="25.5">
      <c r="A22" s="61">
        <v>4</v>
      </c>
      <c r="B22" s="27" t="s">
        <v>113</v>
      </c>
      <c r="C22" s="36">
        <v>1</v>
      </c>
      <c r="D22" s="46">
        <v>0</v>
      </c>
      <c r="E22" s="116">
        <v>0</v>
      </c>
      <c r="F22" s="117">
        <f>(O22*100/N22)/100</f>
        <v>0</v>
      </c>
      <c r="G22" s="75">
        <v>7000000</v>
      </c>
      <c r="H22" s="234"/>
      <c r="I22" s="55"/>
      <c r="J22" s="55"/>
      <c r="K22" s="55"/>
      <c r="L22" s="55"/>
      <c r="M22" s="55"/>
      <c r="N22" s="76">
        <f>SUM(G22:M22)</f>
        <v>7000000</v>
      </c>
      <c r="O22" s="76"/>
      <c r="P22" s="55" t="s">
        <v>41</v>
      </c>
      <c r="Q22" s="135"/>
    </row>
    <row r="23" spans="1:17" ht="25.5">
      <c r="A23" s="61">
        <v>5</v>
      </c>
      <c r="B23" s="27" t="s">
        <v>114</v>
      </c>
      <c r="C23" s="36">
        <v>1</v>
      </c>
      <c r="D23" s="46">
        <v>0</v>
      </c>
      <c r="E23" s="116">
        <f>(100*D23/C23)/100</f>
        <v>0</v>
      </c>
      <c r="F23" s="117">
        <f>(O23*100/N23)/100</f>
        <v>0</v>
      </c>
      <c r="G23" s="75">
        <v>2000000</v>
      </c>
      <c r="H23" s="234"/>
      <c r="I23" s="55"/>
      <c r="J23" s="55"/>
      <c r="K23" s="55"/>
      <c r="L23" s="55"/>
      <c r="M23" s="55"/>
      <c r="N23" s="76">
        <f>SUM(G23:M23)</f>
        <v>2000000</v>
      </c>
      <c r="O23" s="76"/>
      <c r="P23" s="55" t="s">
        <v>41</v>
      </c>
      <c r="Q23" s="77"/>
    </row>
    <row r="24" spans="1:17" ht="26.25" thickBot="1">
      <c r="A24" s="136">
        <v>6</v>
      </c>
      <c r="B24" s="140" t="s">
        <v>115</v>
      </c>
      <c r="C24" s="45">
        <v>1</v>
      </c>
      <c r="D24" s="205">
        <v>0</v>
      </c>
      <c r="E24" s="214">
        <f>(100*D24/C24)/100</f>
        <v>0</v>
      </c>
      <c r="F24" s="215">
        <f>(O24*100/N24)/100</f>
        <v>0</v>
      </c>
      <c r="G24" s="171">
        <v>5000000</v>
      </c>
      <c r="H24" s="171"/>
      <c r="I24" s="56"/>
      <c r="J24" s="56"/>
      <c r="K24" s="56"/>
      <c r="L24" s="56"/>
      <c r="M24" s="56"/>
      <c r="N24" s="172">
        <f>SUM(G24:M24)</f>
        <v>5000000</v>
      </c>
      <c r="O24" s="172"/>
      <c r="P24" s="56" t="s">
        <v>41</v>
      </c>
      <c r="Q24" s="173"/>
    </row>
    <row r="25" spans="1:17" ht="24.75" customHeight="1" thickBot="1">
      <c r="A25" s="129"/>
      <c r="B25" s="169" t="s">
        <v>19</v>
      </c>
      <c r="C25" s="143"/>
      <c r="D25" s="143"/>
      <c r="E25" s="143"/>
      <c r="F25" s="227">
        <f>(O25*100/N25)/100</f>
        <v>0</v>
      </c>
      <c r="G25" s="228">
        <f>SUM(G19:G24)</f>
        <v>51000000</v>
      </c>
      <c r="H25" s="228"/>
      <c r="I25" s="90"/>
      <c r="J25" s="90"/>
      <c r="K25" s="90"/>
      <c r="L25" s="90"/>
      <c r="M25" s="90"/>
      <c r="N25" s="228">
        <f>SUM(N19:N24)</f>
        <v>51000000</v>
      </c>
      <c r="O25" s="228"/>
      <c r="P25" s="143"/>
      <c r="Q25" s="170"/>
    </row>
    <row r="28" spans="1:8" ht="12.75">
      <c r="A28" t="s">
        <v>40</v>
      </c>
      <c r="G28" t="s">
        <v>225</v>
      </c>
      <c r="H28" t="s">
        <v>226</v>
      </c>
    </row>
    <row r="29" ht="13.5" thickBot="1"/>
    <row r="30" spans="1:2" ht="12.75">
      <c r="A30" s="93" t="str">
        <f>P9</f>
        <v>ARQ.  LUIS H. MORENO GOMEZ </v>
      </c>
      <c r="B30" s="93"/>
    </row>
    <row r="31" ht="12.75">
      <c r="A31" t="s">
        <v>39</v>
      </c>
    </row>
  </sheetData>
  <sheetProtection/>
  <mergeCells count="16">
    <mergeCell ref="G12:O12"/>
    <mergeCell ref="P12:Q12"/>
    <mergeCell ref="A16:F16"/>
    <mergeCell ref="G16:O16"/>
    <mergeCell ref="P16:P18"/>
    <mergeCell ref="Q16:Q18"/>
    <mergeCell ref="G13:O14"/>
    <mergeCell ref="P13:Q14"/>
    <mergeCell ref="A4:Q4"/>
    <mergeCell ref="A5:Q5"/>
    <mergeCell ref="A7:F7"/>
    <mergeCell ref="A8:F8"/>
    <mergeCell ref="A9:F9"/>
    <mergeCell ref="P7:Q7"/>
    <mergeCell ref="P6:Q6"/>
    <mergeCell ref="P8:Q8"/>
  </mergeCells>
  <printOptions horizontalCentered="1" verticalCentered="1"/>
  <pageMargins left="0.1968503937007874" right="0.15748031496062992" top="0.2755905511811024" bottom="0.1968503937007874" header="0" footer="0"/>
  <pageSetup horizontalDpi="300" verticalDpi="300" orientation="landscape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Q34"/>
  <sheetViews>
    <sheetView view="pageBreakPreview" zoomScaleNormal="40" zoomScaleSheetLayoutView="100" zoomScalePageLayoutView="0" workbookViewId="0" topLeftCell="E13">
      <selection activeCell="H31" sqref="H31:Q31"/>
    </sheetView>
  </sheetViews>
  <sheetFormatPr defaultColWidth="11.421875" defaultRowHeight="12.75"/>
  <cols>
    <col min="1" max="1" width="6.28125" style="0" customWidth="1"/>
    <col min="2" max="2" width="50.7109375" style="0" customWidth="1"/>
    <col min="3" max="3" width="15.28125" style="0" customWidth="1"/>
    <col min="4" max="4" width="13.140625" style="0" customWidth="1"/>
    <col min="5" max="5" width="14.57421875" style="0" customWidth="1"/>
    <col min="6" max="6" width="17.00390625" style="0" customWidth="1"/>
    <col min="7" max="7" width="22.8515625" style="0" customWidth="1"/>
    <col min="8" max="8" width="13.140625" style="0" customWidth="1"/>
    <col min="9" max="9" width="9.421875" style="0" customWidth="1"/>
    <col min="10" max="13" width="7.7109375" style="0" customWidth="1"/>
    <col min="14" max="14" width="19.421875" style="0" bestFit="1" customWidth="1"/>
    <col min="15" max="15" width="19.28125" style="0" customWidth="1"/>
    <col min="16" max="16" width="23.7109375" style="0" customWidth="1"/>
    <col min="17" max="17" width="19.00390625" style="0" customWidth="1"/>
  </cols>
  <sheetData>
    <row r="4" spans="1:17" ht="19.5" customHeight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9.5" customHeight="1" thickBot="1">
      <c r="A5" s="272" t="str">
        <f>VIVIENDA!A5</f>
        <v>COMPONENTE DE EFICACIA - PLAN DE ACCIÓN - AÑO 2012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6:17" ht="13.5" thickBot="1">
      <c r="P6" s="273" t="s">
        <v>1</v>
      </c>
      <c r="Q6" s="274"/>
    </row>
    <row r="7" spans="1:17" ht="19.5" customHeight="1">
      <c r="A7" s="275" t="s">
        <v>23</v>
      </c>
      <c r="B7" s="275"/>
      <c r="C7" s="275"/>
      <c r="D7" s="275"/>
      <c r="E7" s="275"/>
      <c r="F7" s="275"/>
      <c r="P7" s="276" t="s">
        <v>101</v>
      </c>
      <c r="Q7" s="277"/>
    </row>
    <row r="8" spans="1:17" ht="19.5" customHeight="1">
      <c r="A8" s="275" t="s">
        <v>34</v>
      </c>
      <c r="B8" s="278"/>
      <c r="C8" s="278"/>
      <c r="D8" s="278"/>
      <c r="E8" s="278"/>
      <c r="F8" s="278"/>
      <c r="P8" s="278" t="s">
        <v>2</v>
      </c>
      <c r="Q8" s="278"/>
    </row>
    <row r="9" spans="1:16" ht="19.5" customHeight="1">
      <c r="A9" s="275" t="str">
        <f>VIVIENDA!A9</f>
        <v>PLAN DE DESARROLLO: UNIDOS POR EL PEÑON QUE QUEREMOS</v>
      </c>
      <c r="B9" s="278"/>
      <c r="C9" s="278"/>
      <c r="D9" s="278"/>
      <c r="E9" s="278"/>
      <c r="F9" s="278"/>
      <c r="G9" t="s">
        <v>21</v>
      </c>
      <c r="H9" s="99" t="str">
        <f>VIVIENDA!I9</f>
        <v>ENERO  DE 2012 </v>
      </c>
      <c r="P9" t="str">
        <f>VIVIENDA!P9</f>
        <v>ARQ.  LUIS H. MORENO GOMEZ </v>
      </c>
    </row>
    <row r="11" ht="13.5" thickBot="1"/>
    <row r="12" spans="1:17" ht="19.5" customHeight="1">
      <c r="A12" s="1" t="str">
        <f>VIVIENDA!A12</f>
        <v>EJE / ÁREA/ DIMENSIÓN: DESARROLLO SOCIAL</v>
      </c>
      <c r="B12" s="2"/>
      <c r="C12" s="2"/>
      <c r="D12" s="2"/>
      <c r="E12" s="2"/>
      <c r="F12" s="3"/>
      <c r="G12" s="287" t="s">
        <v>3</v>
      </c>
      <c r="H12" s="288"/>
      <c r="I12" s="288"/>
      <c r="J12" s="288"/>
      <c r="K12" s="288"/>
      <c r="L12" s="288"/>
      <c r="M12" s="288"/>
      <c r="N12" s="288"/>
      <c r="O12" s="289"/>
      <c r="P12" s="287" t="s">
        <v>4</v>
      </c>
      <c r="Q12" s="289"/>
    </row>
    <row r="13" spans="1:17" ht="19.5" customHeight="1">
      <c r="A13" s="4" t="s">
        <v>103</v>
      </c>
      <c r="B13" s="5"/>
      <c r="C13" s="5"/>
      <c r="D13" s="5"/>
      <c r="E13" s="5"/>
      <c r="F13" s="6"/>
      <c r="G13" s="325" t="s">
        <v>212</v>
      </c>
      <c r="H13" s="326"/>
      <c r="I13" s="326"/>
      <c r="J13" s="326"/>
      <c r="K13" s="326"/>
      <c r="L13" s="326"/>
      <c r="M13" s="326"/>
      <c r="N13" s="326"/>
      <c r="O13" s="327"/>
      <c r="P13" s="296" t="s">
        <v>213</v>
      </c>
      <c r="Q13" s="297"/>
    </row>
    <row r="14" spans="1:17" ht="13.5" thickBot="1">
      <c r="A14" s="301" t="s">
        <v>51</v>
      </c>
      <c r="B14" s="302"/>
      <c r="C14" s="302"/>
      <c r="D14" s="302"/>
      <c r="E14" s="302"/>
      <c r="F14" s="303"/>
      <c r="G14" s="328"/>
      <c r="H14" s="329"/>
      <c r="I14" s="329"/>
      <c r="J14" s="329"/>
      <c r="K14" s="329"/>
      <c r="L14" s="329"/>
      <c r="M14" s="329"/>
      <c r="N14" s="329"/>
      <c r="O14" s="330"/>
      <c r="P14" s="299"/>
      <c r="Q14" s="300"/>
    </row>
    <row r="15" spans="1:6" ht="13.5" thickBot="1">
      <c r="A15" s="334" t="s">
        <v>26</v>
      </c>
      <c r="B15" s="334"/>
      <c r="C15" s="334"/>
      <c r="D15" s="334"/>
      <c r="E15" s="334"/>
      <c r="F15" s="334"/>
    </row>
    <row r="16" spans="1:17" ht="19.5" customHeight="1">
      <c r="A16" s="279" t="s">
        <v>9</v>
      </c>
      <c r="B16" s="280"/>
      <c r="C16" s="280"/>
      <c r="D16" s="280"/>
      <c r="E16" s="280"/>
      <c r="F16" s="281"/>
      <c r="G16" s="279" t="s">
        <v>5</v>
      </c>
      <c r="H16" s="280"/>
      <c r="I16" s="280"/>
      <c r="J16" s="280"/>
      <c r="K16" s="280"/>
      <c r="L16" s="280"/>
      <c r="M16" s="280"/>
      <c r="N16" s="280"/>
      <c r="O16" s="281"/>
      <c r="P16" s="282" t="s">
        <v>6</v>
      </c>
      <c r="Q16" s="28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83"/>
      <c r="Q17" s="284"/>
    </row>
    <row r="18" spans="1:17" ht="78.75" thickBot="1">
      <c r="A18" s="11" t="s">
        <v>8</v>
      </c>
      <c r="B18" s="17" t="s">
        <v>10</v>
      </c>
      <c r="C18" s="18" t="s">
        <v>35</v>
      </c>
      <c r="D18" s="18" t="s">
        <v>28</v>
      </c>
      <c r="E18" s="13" t="s">
        <v>29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30</v>
      </c>
      <c r="L18" s="20" t="s">
        <v>31</v>
      </c>
      <c r="M18" s="20" t="s">
        <v>16</v>
      </c>
      <c r="N18" s="20" t="s">
        <v>17</v>
      </c>
      <c r="O18" s="21" t="s">
        <v>18</v>
      </c>
      <c r="P18" s="283"/>
      <c r="Q18" s="284"/>
    </row>
    <row r="19" spans="1:17" ht="31.5" customHeight="1">
      <c r="A19" s="175">
        <v>1</v>
      </c>
      <c r="B19" s="176" t="s">
        <v>159</v>
      </c>
      <c r="C19" s="126">
        <v>100</v>
      </c>
      <c r="D19" s="204">
        <v>0</v>
      </c>
      <c r="E19" s="212">
        <f aca="true" t="shared" si="0" ref="E19:E26">(100*D19/C19)/100</f>
        <v>0</v>
      </c>
      <c r="F19" s="213">
        <v>0</v>
      </c>
      <c r="G19" s="177">
        <v>17178809</v>
      </c>
      <c r="H19" s="177"/>
      <c r="I19" s="178"/>
      <c r="J19" s="178"/>
      <c r="K19" s="178"/>
      <c r="L19" s="178"/>
      <c r="M19" s="178"/>
      <c r="N19" s="177">
        <f aca="true" t="shared" si="1" ref="N19:N26">SUM(G19:M19)</f>
        <v>17178809</v>
      </c>
      <c r="O19" s="177"/>
      <c r="P19" s="267" t="s">
        <v>175</v>
      </c>
      <c r="Q19" s="179"/>
    </row>
    <row r="20" spans="1:17" ht="31.5" customHeight="1">
      <c r="A20" s="180">
        <f>A19+1</f>
        <v>2</v>
      </c>
      <c r="B20" s="122" t="s">
        <v>104</v>
      </c>
      <c r="C20" s="24">
        <v>2</v>
      </c>
      <c r="D20" s="46">
        <v>0</v>
      </c>
      <c r="E20" s="116">
        <f t="shared" si="0"/>
        <v>0</v>
      </c>
      <c r="F20" s="117">
        <v>0</v>
      </c>
      <c r="G20" s="67">
        <v>20000000</v>
      </c>
      <c r="H20" s="67"/>
      <c r="I20" s="25"/>
      <c r="J20" s="25"/>
      <c r="K20" s="25"/>
      <c r="L20" s="25"/>
      <c r="M20" s="25"/>
      <c r="N20" s="26">
        <f t="shared" si="1"/>
        <v>20000000</v>
      </c>
      <c r="O20" s="26"/>
      <c r="P20" s="268" t="s">
        <v>173</v>
      </c>
      <c r="Q20" s="181"/>
    </row>
    <row r="21" spans="1:17" ht="31.5" customHeight="1">
      <c r="A21" s="180">
        <f aca="true" t="shared" si="2" ref="A21:A26">A20+1</f>
        <v>3</v>
      </c>
      <c r="B21" s="122" t="s">
        <v>188</v>
      </c>
      <c r="C21" s="24">
        <v>100</v>
      </c>
      <c r="D21" s="46">
        <v>0</v>
      </c>
      <c r="E21" s="116">
        <v>0</v>
      </c>
      <c r="F21" s="117">
        <v>0</v>
      </c>
      <c r="G21" s="67">
        <v>15828571</v>
      </c>
      <c r="H21" s="67"/>
      <c r="I21" s="25"/>
      <c r="J21" s="25"/>
      <c r="K21" s="25"/>
      <c r="L21" s="25"/>
      <c r="M21" s="25"/>
      <c r="N21" s="26"/>
      <c r="O21" s="26"/>
      <c r="P21" s="268"/>
      <c r="Q21" s="181"/>
    </row>
    <row r="22" spans="1:17" ht="31.5" customHeight="1">
      <c r="A22" s="180">
        <f t="shared" si="2"/>
        <v>4</v>
      </c>
      <c r="B22" s="122" t="s">
        <v>105</v>
      </c>
      <c r="C22" s="24">
        <v>1</v>
      </c>
      <c r="D22" s="46">
        <v>0</v>
      </c>
      <c r="E22" s="116">
        <f t="shared" si="0"/>
        <v>0</v>
      </c>
      <c r="F22" s="117">
        <v>0</v>
      </c>
      <c r="G22" s="67">
        <v>15393252</v>
      </c>
      <c r="H22" s="67"/>
      <c r="I22" s="25"/>
      <c r="J22" s="25"/>
      <c r="K22" s="25"/>
      <c r="L22" s="25"/>
      <c r="M22" s="25"/>
      <c r="N22" s="26">
        <f t="shared" si="1"/>
        <v>15393252</v>
      </c>
      <c r="O22" s="26"/>
      <c r="P22" s="268" t="s">
        <v>173</v>
      </c>
      <c r="Q22" s="181"/>
    </row>
    <row r="23" spans="1:17" ht="31.5" customHeight="1">
      <c r="A23" s="180">
        <f t="shared" si="2"/>
        <v>5</v>
      </c>
      <c r="B23" s="122" t="s">
        <v>106</v>
      </c>
      <c r="C23" s="24">
        <v>1</v>
      </c>
      <c r="D23" s="46">
        <v>0</v>
      </c>
      <c r="E23" s="116">
        <f t="shared" si="0"/>
        <v>0</v>
      </c>
      <c r="F23" s="117">
        <v>0</v>
      </c>
      <c r="G23" s="67">
        <v>1000000</v>
      </c>
      <c r="H23" s="67"/>
      <c r="I23" s="25"/>
      <c r="J23" s="25"/>
      <c r="K23" s="25"/>
      <c r="L23" s="25"/>
      <c r="M23" s="25"/>
      <c r="N23" s="26">
        <f t="shared" si="1"/>
        <v>1000000</v>
      </c>
      <c r="O23" s="26"/>
      <c r="P23" s="268" t="s">
        <v>173</v>
      </c>
      <c r="Q23" s="181"/>
    </row>
    <row r="24" spans="1:17" ht="31.5" customHeight="1">
      <c r="A24" s="180">
        <f t="shared" si="2"/>
        <v>6</v>
      </c>
      <c r="B24" s="122" t="s">
        <v>189</v>
      </c>
      <c r="C24" s="24">
        <v>100</v>
      </c>
      <c r="D24" s="46">
        <v>0</v>
      </c>
      <c r="E24" s="116">
        <v>0</v>
      </c>
      <c r="F24" s="117">
        <v>0</v>
      </c>
      <c r="G24" s="67">
        <v>15828571</v>
      </c>
      <c r="H24" s="67"/>
      <c r="I24" s="25"/>
      <c r="J24" s="25"/>
      <c r="K24" s="25"/>
      <c r="L24" s="25"/>
      <c r="M24" s="25"/>
      <c r="N24" s="26">
        <f t="shared" si="1"/>
        <v>15828571</v>
      </c>
      <c r="O24" s="26"/>
      <c r="P24" s="268"/>
      <c r="Q24" s="181"/>
    </row>
    <row r="25" spans="1:17" ht="49.5" customHeight="1">
      <c r="A25" s="180">
        <f t="shared" si="2"/>
        <v>7</v>
      </c>
      <c r="B25" s="122" t="s">
        <v>160</v>
      </c>
      <c r="C25" s="24">
        <v>100</v>
      </c>
      <c r="D25" s="46">
        <v>0</v>
      </c>
      <c r="E25" s="116">
        <f t="shared" si="0"/>
        <v>0</v>
      </c>
      <c r="F25" s="117">
        <v>0</v>
      </c>
      <c r="G25" s="67">
        <v>45000000</v>
      </c>
      <c r="H25" s="67"/>
      <c r="I25" s="25"/>
      <c r="J25" s="25"/>
      <c r="K25" s="25"/>
      <c r="L25" s="25"/>
      <c r="M25" s="25"/>
      <c r="N25" s="26">
        <f t="shared" si="1"/>
        <v>45000000</v>
      </c>
      <c r="O25" s="26"/>
      <c r="P25" s="268" t="s">
        <v>173</v>
      </c>
      <c r="Q25" s="181"/>
    </row>
    <row r="26" spans="1:17" ht="30.75" customHeight="1" thickBot="1">
      <c r="A26" s="180">
        <f t="shared" si="2"/>
        <v>8</v>
      </c>
      <c r="B26" s="183" t="s">
        <v>107</v>
      </c>
      <c r="C26" s="161">
        <v>100</v>
      </c>
      <c r="D26" s="205">
        <v>0</v>
      </c>
      <c r="E26" s="214">
        <f t="shared" si="0"/>
        <v>0</v>
      </c>
      <c r="F26" s="215">
        <v>0</v>
      </c>
      <c r="G26" s="184">
        <v>195343805</v>
      </c>
      <c r="H26" s="184"/>
      <c r="I26" s="185"/>
      <c r="J26" s="185"/>
      <c r="K26" s="185"/>
      <c r="L26" s="185"/>
      <c r="M26" s="185"/>
      <c r="N26" s="163">
        <f t="shared" si="1"/>
        <v>195343805</v>
      </c>
      <c r="O26" s="163"/>
      <c r="P26" s="269" t="s">
        <v>173</v>
      </c>
      <c r="Q26" s="186"/>
    </row>
    <row r="27" spans="1:17" ht="23.25" customHeight="1" thickBot="1">
      <c r="A27" s="244"/>
      <c r="B27" s="245" t="s">
        <v>19</v>
      </c>
      <c r="C27" s="245"/>
      <c r="D27" s="245"/>
      <c r="E27" s="245"/>
      <c r="F27" s="243">
        <v>0</v>
      </c>
      <c r="G27" s="246">
        <f>SUM(G19:G26)</f>
        <v>325573008</v>
      </c>
      <c r="H27" s="245"/>
      <c r="I27" s="245"/>
      <c r="J27" s="245"/>
      <c r="K27" s="245"/>
      <c r="L27" s="245"/>
      <c r="M27" s="245"/>
      <c r="N27" s="246">
        <f>SUM(N19:N26)</f>
        <v>309744437</v>
      </c>
      <c r="O27" s="246"/>
      <c r="P27" s="245"/>
      <c r="Q27" s="247"/>
    </row>
    <row r="28" ht="12.75">
      <c r="N28" s="96"/>
    </row>
    <row r="30" ht="12.75">
      <c r="P30" s="38"/>
    </row>
    <row r="31" spans="1:9" ht="12.75">
      <c r="A31" t="s">
        <v>40</v>
      </c>
      <c r="H31" t="s">
        <v>225</v>
      </c>
      <c r="I31" t="s">
        <v>226</v>
      </c>
    </row>
    <row r="32" ht="13.5" thickBot="1"/>
    <row r="33" spans="1:7" ht="12.75">
      <c r="A33" s="94" t="str">
        <f>P9</f>
        <v>ARQ.  LUIS H. MORENO GOMEZ </v>
      </c>
      <c r="B33" s="94"/>
      <c r="G33" s="82"/>
    </row>
    <row r="34" spans="1:14" ht="12.75">
      <c r="A34" t="s">
        <v>39</v>
      </c>
      <c r="N34" s="82"/>
    </row>
  </sheetData>
  <sheetProtection/>
  <mergeCells count="18">
    <mergeCell ref="A9:F9"/>
    <mergeCell ref="P7:Q7"/>
    <mergeCell ref="P6:Q6"/>
    <mergeCell ref="P8:Q8"/>
    <mergeCell ref="A4:Q4"/>
    <mergeCell ref="A5:Q5"/>
    <mergeCell ref="A7:F7"/>
    <mergeCell ref="A8:F8"/>
    <mergeCell ref="G12:O12"/>
    <mergeCell ref="P12:Q12"/>
    <mergeCell ref="A16:F16"/>
    <mergeCell ref="G16:O16"/>
    <mergeCell ref="P16:P18"/>
    <mergeCell ref="Q16:Q18"/>
    <mergeCell ref="G13:O14"/>
    <mergeCell ref="P13:Q14"/>
    <mergeCell ref="A14:F14"/>
    <mergeCell ref="A15:F15"/>
  </mergeCells>
  <printOptions horizontalCentered="1" verticalCentered="1"/>
  <pageMargins left="0.1968503937007874" right="0.35433070866141736" top="0.2755905511811024" bottom="0.1968503937007874" header="0" footer="0"/>
  <pageSetup horizontalDpi="300" verticalDpi="300" orientation="landscape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 Cundinamarca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nohosala</cp:lastModifiedBy>
  <cp:lastPrinted>2011-12-29T23:39:08Z</cp:lastPrinted>
  <dcterms:created xsi:type="dcterms:W3CDTF">2005-01-05T14:33:37Z</dcterms:created>
  <dcterms:modified xsi:type="dcterms:W3CDTF">2012-08-03T00:39:29Z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1897817936</vt:i4>
  </property>
  <property fmtid="{D5CDD505-2E9C-101B-9397-08002B2CF9AE}" pid="3" name="_EmailSubject">
    <vt:lpwstr>FORMATO PLAN ACCIÓN 2005.xls</vt:lpwstr>
  </property>
  <property fmtid="{D5CDD505-2E9C-101B-9397-08002B2CF9AE}" pid="4" name="_AuthorEmail">
    <vt:lpwstr>DMSUAREZ@cundinamarca.gov.co</vt:lpwstr>
  </property>
  <property fmtid="{D5CDD505-2E9C-101B-9397-08002B2CF9AE}" pid="5" name="_AuthorEmailDisplayName">
    <vt:lpwstr>MIREYA SUAREZ ARMERO</vt:lpwstr>
  </property>
  <property fmtid="{D5CDD505-2E9C-101B-9397-08002B2CF9AE}" pid="6" name="_ReviewingToolsShownOnce">
    <vt:lpwstr/>
  </property>
</Properties>
</file>