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7905" activeTab="0"/>
  </bookViews>
  <sheets>
    <sheet name="Hoja1 (3)" sheetId="1" r:id="rId1"/>
    <sheet name="Hoja1 (2)" sheetId="2" r:id="rId2"/>
    <sheet name="Hoja1" sheetId="3" r:id="rId3"/>
  </sheets>
  <definedNames>
    <definedName name="_xlnm.Print_Area" localSheetId="0">'Hoja1 (3)'!$A$2:$Z$88</definedName>
  </definedNames>
  <calcPr fullCalcOnLoad="1"/>
</workbook>
</file>

<file path=xl/sharedStrings.xml><?xml version="1.0" encoding="utf-8"?>
<sst xmlns="http://schemas.openxmlformats.org/spreadsheetml/2006/main" count="417" uniqueCount="128">
  <si>
    <t xml:space="preserve">Subprograma Inclusión Social y Reconciliación Red Unidos </t>
  </si>
  <si>
    <t xml:space="preserve"> PROGRAMA DESARROLLO COMUNITARIO </t>
  </si>
  <si>
    <t xml:space="preserve"> PROGRAMA BITUIMA CON PROYECCION REGIONAL </t>
  </si>
  <si>
    <t xml:space="preserve"> Subprograma Turismo Sostenible. </t>
  </si>
  <si>
    <t xml:space="preserve">PROGRAMA  AGUA POTABLE, SANEAMIENTO BASICO Y SERVICIOS PUBLICOS. </t>
  </si>
  <si>
    <t>PROGRAMA MINERIA Y ENERGIA</t>
  </si>
  <si>
    <t xml:space="preserve">PROGRAMA EDUCACION PARA TODOS Y TODAS </t>
  </si>
  <si>
    <t xml:space="preserve">Subprograma Acceso a espacios educativos para el primer infancia, infancia, adultos mayores, personas en situación de discapacidad, desplazamiento y/o desmovilización </t>
  </si>
  <si>
    <t xml:space="preserve">Subprograma Transporte Escolar  </t>
  </si>
  <si>
    <t xml:space="preserve">Subprograma Alimentación Escolar </t>
  </si>
  <si>
    <t xml:space="preserve">Subprograma Consolidación del proyecto educativo municipal </t>
  </si>
  <si>
    <t>Subprograma Un Magisterio competente  para una educación pertinente y de calidad.</t>
  </si>
  <si>
    <t xml:space="preserve">Subprograma Educación para la competitividad </t>
  </si>
  <si>
    <t xml:space="preserve">Subprograma Mejoramiento de la infraestructura física y dotación de las instituciones educativa. </t>
  </si>
  <si>
    <t xml:space="preserve">PROGRAMA ASEGURAMIENTO PARA TODAS Y TODOS </t>
  </si>
  <si>
    <t xml:space="preserve">Subprograma Promoción de la afiliación al SGSSS. </t>
  </si>
  <si>
    <t xml:space="preserve">Subprograma gestión y utilización eficiente de los cupos de régimen subsidiado </t>
  </si>
  <si>
    <t xml:space="preserve">Subprograma identificación y priorización de la población a afilar. </t>
  </si>
  <si>
    <t xml:space="preserve">Subprograma adecuación tecnológica y recurso humano para la administración de la afiliación en el municipio. </t>
  </si>
  <si>
    <t xml:space="preserve">Subprograma compromiso presupuestal del total de los recursos del régimen subsidiado </t>
  </si>
  <si>
    <t xml:space="preserve">Subprograma Administración de la base de datos de afiliados </t>
  </si>
  <si>
    <t xml:space="preserve">Subprograma gestión financiera del giro de los recursos </t>
  </si>
  <si>
    <t xml:space="preserve">Subprograma Auditoria vigilancia y control del aseguramiento </t>
  </si>
  <si>
    <t xml:space="preserve">PROGRAMA PROGRAMÁTICO DE PRESTACIÓN Y DESARROLLO DE SERVICIOS DE SALUD </t>
  </si>
  <si>
    <t xml:space="preserve">Subprograma Mejoramiento de la accesibilidad y la calidad del servicio de salud. </t>
  </si>
  <si>
    <t xml:space="preserve">PROGRAMA PLAN DE SALUD PÚBLICA E INTERVENCIONES COLECTIVAS </t>
  </si>
  <si>
    <t xml:space="preserve">Subprograma Acciones de promoción de la salud y calidad de vida </t>
  </si>
  <si>
    <t xml:space="preserve">Subprograma Acciones de prevención de los riesgos biológicos, sociales, ambientales y sanitarios. </t>
  </si>
  <si>
    <t xml:space="preserve">Subprograma Acciones de vigilancia en salud y gestión del conocimiento </t>
  </si>
  <si>
    <t>PROGRAMA PROMOCION SOCIAL</t>
  </si>
  <si>
    <t xml:space="preserve">Subprograma Acciones de promoción de la salud, prevención de riesgos y atención de las población vulnerable. </t>
  </si>
  <si>
    <t>PROGRAMA PREVENCIÓN, VIGILANCIA Y CONTROL DE RIESGOS PROFESIONALES</t>
  </si>
  <si>
    <t xml:space="preserve">PROGRAMA FORTALECIENDO LA PRIMERA INFANCIA,  INFANCIA, LA ADOLESCENCIA Y LA FAMILIA. </t>
  </si>
  <si>
    <t xml:space="preserve">Subprograma Existencia </t>
  </si>
  <si>
    <t xml:space="preserve">Subprograma Desarrollo </t>
  </si>
  <si>
    <t xml:space="preserve">Subprograma Ciudadanía </t>
  </si>
  <si>
    <t xml:space="preserve">Subprograma Protección </t>
  </si>
  <si>
    <t xml:space="preserve">Subprograma la adolescencia, y la juventud </t>
  </si>
  <si>
    <t xml:space="preserve">PROGRAMA BIENESTAR SOCIAL UNA ALIANZA PARA LA SUPERACION DE LA POBREZA </t>
  </si>
  <si>
    <t xml:space="preserve">Subprograma la mujer ejerciendo sus derechos. </t>
  </si>
  <si>
    <t xml:space="preserve">Subprograma atendiendo a nuestros adultos mayores </t>
  </si>
  <si>
    <t xml:space="preserve">Subprograma Personas en situación de discapacidad. </t>
  </si>
  <si>
    <t xml:space="preserve">PROGRAMA ATENCION A LA POBLACION EN SITUACION DE DESPLAZAMIENTO, DESMOVILIZADOS Y/O VICTIMAS DE LA VIOLENCIA. </t>
  </si>
  <si>
    <t xml:space="preserve">Subprograma Recuperando los derechos de la población en situación de desplazamiento desmovilizados y/o víctimas de la violencia. </t>
  </si>
  <si>
    <t xml:space="preserve">PROGRAMA RED UNIDOS </t>
  </si>
  <si>
    <t xml:space="preserve">PROGRAMA CULTURA CON IDENTIDAD </t>
  </si>
  <si>
    <t xml:space="preserve">Subprograma escuelas de formación cultural. </t>
  </si>
  <si>
    <t xml:space="preserve">Subprograma Rescatando la identidad y la historia </t>
  </si>
  <si>
    <t xml:space="preserve">Subprograma Espacios culturales  </t>
  </si>
  <si>
    <t xml:space="preserve">PROGRAMA DEPORTE Y RECREACION  PARA LA INTEGRACION </t>
  </si>
  <si>
    <t xml:space="preserve">Subprograma Fortalecimiento de las escuelas de formación deportiva </t>
  </si>
  <si>
    <t xml:space="preserve">Subprograma Participación y desarrollo de eventos deportivos y recreativos </t>
  </si>
  <si>
    <t xml:space="preserve">Subprograma Infraestructura deportiva </t>
  </si>
  <si>
    <t xml:space="preserve">PROGRAMA FORTALECIMIENTO AGROPECUARIO </t>
  </si>
  <si>
    <t xml:space="preserve">Subprograma Prestación de la Asistencia Técnica Agropecuaria. </t>
  </si>
  <si>
    <t xml:space="preserve">Subprograma Banco de Semillas e Insumos Agrícolas y Pecuarios. </t>
  </si>
  <si>
    <t xml:space="preserve">Subprograma Seguridad Alimentaria </t>
  </si>
  <si>
    <t xml:space="preserve">Subprograma Proyectos Agrícolas Competitivos </t>
  </si>
  <si>
    <t xml:space="preserve">Subprograma Fortalecimiento de proyectos Pecuarios </t>
  </si>
  <si>
    <t xml:space="preserve">Subprograma sanidad animal. </t>
  </si>
  <si>
    <t xml:space="preserve">Subprograma Apertura de espacios de asociación y comercialización Mercados Campesinos” </t>
  </si>
  <si>
    <t xml:space="preserve">PROGRAMA DESARROLLO AMBIENTAL SOSTENIBLE </t>
  </si>
  <si>
    <t xml:space="preserve">Subprograma Formación de una Cultura Ambiental y Ecológica para la mitigación del cambio climático. </t>
  </si>
  <si>
    <t xml:space="preserve">Subprograma Compra de predios estratégicos para el cuidado de fuentes hídricas </t>
  </si>
  <si>
    <t xml:space="preserve">Subprograma Gestión del Riesgo </t>
  </si>
  <si>
    <t xml:space="preserve">PROGRAMA INFRAESTRUCTURA VIAL  </t>
  </si>
  <si>
    <t xml:space="preserve">Subprograma Vías Rurales una alianza para el progreso. </t>
  </si>
  <si>
    <t xml:space="preserve">Subprograma Mejoramiento de las vías urbanas. </t>
  </si>
  <si>
    <t xml:space="preserve">Subprograma Transporte eficiente. </t>
  </si>
  <si>
    <t xml:space="preserve">Subprograma apertura de vías. </t>
  </si>
  <si>
    <t xml:space="preserve">Subprograma Seguridad vial. </t>
  </si>
  <si>
    <t xml:space="preserve">Subprograma Fondo de Solidaridad y Redistribución de Ingresos </t>
  </si>
  <si>
    <t xml:space="preserve">Subprograma Preinversión en diseños, estudios e interventorías para proyectos del sector de agua potable y saneamiento básico. </t>
  </si>
  <si>
    <t xml:space="preserve">Subprograma Construcción, ampliación, optimización y mejoramiento de los sistemas de acueducto y alcantarillado, e inversión para la prestación del servicio público de aseo. </t>
  </si>
  <si>
    <t xml:space="preserve">Subprograma Uso y ahorro eficiente del agua “Macro y Micromedición, Reducción de agua no contabilizada. </t>
  </si>
  <si>
    <t xml:space="preserve">Subprograma Adquisición de los equipos requeridos para la operación de los sistemas de agua potable y saneamiento básico. </t>
  </si>
  <si>
    <t xml:space="preserve">Subprograma Participación en la estructuración, implementación e inversión en infraestructura de esquemas regionales de prestación de los municipios. </t>
  </si>
  <si>
    <t xml:space="preserve">PROGRAMA CONSTRUCCIÓN, MEJORAMIENTO DE VIVIENDA Y TITULACION DE PREDIOS. </t>
  </si>
  <si>
    <t xml:space="preserve">Subprograma Construcción de vivienda nueva </t>
  </si>
  <si>
    <t xml:space="preserve">Subprograma Mejoramiento de vivienda. </t>
  </si>
  <si>
    <t xml:space="preserve">Subprograma Titulación de Predios </t>
  </si>
  <si>
    <t xml:space="preserve">PROGRAMA EQUIPAMIENTO MUNICIPAL </t>
  </si>
  <si>
    <t xml:space="preserve">Subprograma Mejoramiento del equipamiento municipal </t>
  </si>
  <si>
    <t>Subprograma Minería</t>
  </si>
  <si>
    <t xml:space="preserve">Subprograma Energía </t>
  </si>
  <si>
    <t xml:space="preserve">PROGRAMA FORTALECIMIENTO INSTITUCIONAL </t>
  </si>
  <si>
    <t xml:space="preserve">Subprograma Modernización Institucional </t>
  </si>
  <si>
    <t xml:space="preserve">Subprograma Rendición de Cuentas de la Gestión </t>
  </si>
  <si>
    <t xml:space="preserve">PROGRAMA SEGURIDAD, CONVIVENCIA CIUDADANA Y LA JUSTICIA  </t>
  </si>
  <si>
    <t>EJE SOCIAL: LINEA PROGRAMÁTICA 1 BITUIMA INCLUYENTE Y DE BIENESTAR PARA TODAS Y TODOS QUE MEJORE LA CALIDAD DE VIDA</t>
  </si>
  <si>
    <t>EJE DE DESARROLLO ECONOMICO: LINEA PROGRAMÁTICA 2 BITUIMA EMPRENDEDORA Y SOSTENIBLE</t>
  </si>
  <si>
    <t>EJE TERRITORIAL: LINEA PROGRAMÁTICA 3 BITUIMA TERRITORIO ORDENADO Y RESPONSABLE</t>
  </si>
  <si>
    <t>EJE INSTITUCIONAL: LINEA PROGRAMATICA 4 BITUIMA CON HONESTIDAD, CREDIBILIDAD EN LA GOBERNABILIDAD, DEMOCRACIA Y PARTICIPACIÓN CIUDADANA.</t>
  </si>
  <si>
    <t>EJE ALIANZA REGIONAL: LINEA PROGRAMÁTICA 5 BITUIMA CON PROYECCIÓN GLOBAL Y REGIONAL.</t>
  </si>
  <si>
    <t>RECURSOS 2012</t>
  </si>
  <si>
    <t>RECURSOS 2013</t>
  </si>
  <si>
    <t>RECURSOS 2014</t>
  </si>
  <si>
    <t>RECURSOS 2015</t>
  </si>
  <si>
    <t>SGP FORZOSA INVERSION</t>
  </si>
  <si>
    <t>SGP LIBRE DESTINACION</t>
  </si>
  <si>
    <t>RECURSOS PROPIOS</t>
  </si>
  <si>
    <t>OTROS RECURSOS</t>
  </si>
  <si>
    <t>TOTAL</t>
  </si>
  <si>
    <t>EJE</t>
  </si>
  <si>
    <t>PROGRAMA</t>
  </si>
  <si>
    <t>SUBPROGRAMA</t>
  </si>
  <si>
    <t>MATRIZ PLURIANUAL DE INVERSIONES PLAN DE DESARROLLO BITUIMA ATRACTIVA 2012 - 2015</t>
  </si>
  <si>
    <t>ANEXO I</t>
  </si>
  <si>
    <t xml:space="preserve">Subprograma Acciones educativas de carácter no formal. </t>
  </si>
  <si>
    <t xml:space="preserve">Subprograma Acciones de promoción de la salud y calidad de vida en ámbitos laborales. </t>
  </si>
  <si>
    <t xml:space="preserve">Subprograma  Acciones de inducción a la demanda a los servicios de promoción de la salud, prevención de los riesgos en salud y de origen laboral en ámbitos laborales. </t>
  </si>
  <si>
    <t xml:space="preserve">Subprograma Acciones de inspección, vigilancia y control de los riesgos sanitarios, fitosanitarios, ambientales en los ámbitos laborales y riesgos en las empresas con base en los riesgos profesionales. </t>
  </si>
  <si>
    <t xml:space="preserve">Subprograma Formulación, implantación y acciones de fortalecimiento de esquemas organizacionales para la administración y operación de los servicios de acueducto, alcantarillado y aseo, en las zonas urbana y rural. </t>
  </si>
  <si>
    <t xml:space="preserve"> Subprograma Apoyo a la Comisaria de Familia. </t>
  </si>
  <si>
    <t xml:space="preserve"> Subprograma Apoyo Instancias de participación </t>
  </si>
  <si>
    <t xml:space="preserve"> Subprograma Fortalecimiento del Comercio. </t>
  </si>
  <si>
    <t xml:space="preserve"> Subprograma Proyectos de Impacto Regional. </t>
  </si>
  <si>
    <t xml:space="preserve">Subprograma Acciones de salud en la “Red para la Superación de la Pobreza Extrema - Red Unidos. </t>
  </si>
  <si>
    <t xml:space="preserve">Subprograma Desarrollo de eventos culturales. </t>
  </si>
  <si>
    <t xml:space="preserve">No </t>
  </si>
  <si>
    <t>Subprograma Juventud Proyección de Vida</t>
  </si>
  <si>
    <t>LINEA PROGRAMATICA</t>
  </si>
  <si>
    <t xml:space="preserve">Subprograma Plan integral de Convivencia y Seguridad Ciudadana. Subprograma Apoyo a la Inspección de Policía.  </t>
  </si>
  <si>
    <t xml:space="preserve">SUBTOTAL </t>
  </si>
  <si>
    <t>Nota: Algunos subprogramas no se le asignan recursos, teniendo en cuenta que las metas producto proyectadas para su cumplimiento obedecen a gestion.</t>
  </si>
  <si>
    <t xml:space="preserve">Subprograma Interconexión vial. </t>
  </si>
  <si>
    <t xml:space="preserve">Subprograma Compra y Reforestación de predios estratégicos para el cuidado de fuentes hídricas </t>
  </si>
  <si>
    <t>Subprograma Industrialización Agrícola.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</si>
</sst>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Gisha"/>
      <family val="2"/>
    </font>
    <font>
      <b/>
      <sz val="11"/>
      <name val="Gisha"/>
      <family val="2"/>
    </font>
    <font>
      <b/>
      <sz val="8"/>
      <name val="Gisha"/>
      <family val="2"/>
    </font>
    <font>
      <sz val="7"/>
      <name val="Gish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Gisha"/>
      <family val="2"/>
    </font>
    <font>
      <b/>
      <sz val="12"/>
      <color indexed="18"/>
      <name val="Gisha"/>
      <family val="2"/>
    </font>
    <font>
      <b/>
      <sz val="12"/>
      <color indexed="57"/>
      <name val="Gisha"/>
      <family val="2"/>
    </font>
    <font>
      <b/>
      <sz val="12"/>
      <color indexed="36"/>
      <name val="Gisha"/>
      <family val="2"/>
    </font>
    <font>
      <sz val="12"/>
      <color indexed="18"/>
      <name val="Gisha"/>
      <family val="2"/>
    </font>
    <font>
      <sz val="12"/>
      <color indexed="16"/>
      <name val="Gisha"/>
      <family val="2"/>
    </font>
    <font>
      <sz val="12"/>
      <color indexed="57"/>
      <name val="Gisha"/>
      <family val="2"/>
    </font>
    <font>
      <sz val="12"/>
      <color indexed="36"/>
      <name val="Gisha"/>
      <family val="2"/>
    </font>
    <font>
      <sz val="12"/>
      <color indexed="60"/>
      <name val="Gisha"/>
      <family val="2"/>
    </font>
    <font>
      <sz val="8"/>
      <color indexed="8"/>
      <name val="Gisha"/>
      <family val="2"/>
    </font>
    <font>
      <b/>
      <sz val="8"/>
      <color indexed="18"/>
      <name val="Gisha"/>
      <family val="2"/>
    </font>
    <font>
      <sz val="7"/>
      <color indexed="18"/>
      <name val="Gisha"/>
      <family val="2"/>
    </font>
    <font>
      <sz val="7"/>
      <color indexed="57"/>
      <name val="Gisha"/>
      <family val="2"/>
    </font>
    <font>
      <sz val="7"/>
      <color indexed="36"/>
      <name val="Gisha"/>
      <family val="2"/>
    </font>
    <font>
      <sz val="8"/>
      <color indexed="18"/>
      <name val="Gisha"/>
      <family val="2"/>
    </font>
    <font>
      <sz val="8"/>
      <color indexed="16"/>
      <name val="Gisha"/>
      <family val="2"/>
    </font>
    <font>
      <sz val="8"/>
      <color indexed="57"/>
      <name val="Gisha"/>
      <family val="2"/>
    </font>
    <font>
      <sz val="8"/>
      <color indexed="36"/>
      <name val="Gisha"/>
      <family val="2"/>
    </font>
    <font>
      <sz val="8"/>
      <color indexed="60"/>
      <name val="Gisha"/>
      <family val="2"/>
    </font>
    <font>
      <b/>
      <sz val="12"/>
      <color indexed="16"/>
      <name val="Gisha"/>
      <family val="2"/>
    </font>
    <font>
      <b/>
      <sz val="12"/>
      <color indexed="8"/>
      <name val="Gisha"/>
      <family val="2"/>
    </font>
    <font>
      <b/>
      <sz val="20"/>
      <color indexed="8"/>
      <name val="Gisha"/>
      <family val="2"/>
    </font>
    <font>
      <b/>
      <sz val="12"/>
      <color indexed="60"/>
      <name val="Gisha"/>
      <family val="2"/>
    </font>
    <font>
      <b/>
      <sz val="11"/>
      <color indexed="60"/>
      <name val="Gisha"/>
      <family val="2"/>
    </font>
    <font>
      <b/>
      <sz val="11"/>
      <color indexed="18"/>
      <name val="Gisha"/>
      <family val="2"/>
    </font>
    <font>
      <b/>
      <sz val="11"/>
      <color indexed="16"/>
      <name val="Gisha"/>
      <family val="2"/>
    </font>
    <font>
      <b/>
      <sz val="11"/>
      <color indexed="57"/>
      <name val="Gisha"/>
      <family val="2"/>
    </font>
    <font>
      <b/>
      <sz val="11"/>
      <color indexed="36"/>
      <name val="Gisha"/>
      <family val="2"/>
    </font>
    <font>
      <sz val="11"/>
      <color indexed="8"/>
      <name val="Gisha"/>
      <family val="2"/>
    </font>
    <font>
      <b/>
      <sz val="8"/>
      <color indexed="8"/>
      <name val="Gisha"/>
      <family val="2"/>
    </font>
    <font>
      <sz val="7"/>
      <color indexed="60"/>
      <name val="Gisha"/>
      <family val="2"/>
    </font>
    <font>
      <sz val="7"/>
      <color indexed="16"/>
      <name val="Gish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Gisha"/>
      <family val="2"/>
    </font>
    <font>
      <b/>
      <sz val="12"/>
      <color theme="3" tint="-0.24997000396251678"/>
      <name val="Gisha"/>
      <family val="2"/>
    </font>
    <font>
      <b/>
      <sz val="12"/>
      <color rgb="FF4F6228"/>
      <name val="Gisha"/>
      <family val="2"/>
    </font>
    <font>
      <b/>
      <sz val="12"/>
      <color theme="7" tint="-0.24997000396251678"/>
      <name val="Gisha"/>
      <family val="2"/>
    </font>
    <font>
      <sz val="12"/>
      <color theme="1"/>
      <name val="Gisha"/>
      <family val="2"/>
    </font>
    <font>
      <sz val="12"/>
      <color theme="3" tint="-0.24997000396251678"/>
      <name val="Gisha"/>
      <family val="2"/>
    </font>
    <font>
      <sz val="12"/>
      <color rgb="FF632523"/>
      <name val="Gisha"/>
      <family val="2"/>
    </font>
    <font>
      <sz val="12"/>
      <color rgb="FF4F6228"/>
      <name val="Gisha"/>
      <family val="2"/>
    </font>
    <font>
      <sz val="12"/>
      <color theme="7" tint="-0.24997000396251678"/>
      <name val="Gisha"/>
      <family val="2"/>
    </font>
    <font>
      <sz val="12"/>
      <color rgb="FF974807"/>
      <name val="Gisha"/>
      <family val="2"/>
    </font>
    <font>
      <sz val="8"/>
      <color theme="1"/>
      <name val="Gisha"/>
      <family val="2"/>
    </font>
    <font>
      <b/>
      <sz val="8"/>
      <color theme="3" tint="-0.24997000396251678"/>
      <name val="Gisha"/>
      <family val="2"/>
    </font>
    <font>
      <sz val="7"/>
      <color theme="3" tint="-0.24997000396251678"/>
      <name val="Gisha"/>
      <family val="2"/>
    </font>
    <font>
      <sz val="7"/>
      <color rgb="FF4F6228"/>
      <name val="Gisha"/>
      <family val="2"/>
    </font>
    <font>
      <sz val="7"/>
      <color theme="7" tint="-0.24997000396251678"/>
      <name val="Gisha"/>
      <family val="2"/>
    </font>
    <font>
      <sz val="8"/>
      <color theme="3" tint="-0.24997000396251678"/>
      <name val="Gisha"/>
      <family val="2"/>
    </font>
    <font>
      <sz val="8"/>
      <color rgb="FF632523"/>
      <name val="Gisha"/>
      <family val="2"/>
    </font>
    <font>
      <sz val="8"/>
      <color rgb="FF4F6228"/>
      <name val="Gisha"/>
      <family val="2"/>
    </font>
    <font>
      <sz val="8"/>
      <color theme="7" tint="-0.24997000396251678"/>
      <name val="Gisha"/>
      <family val="2"/>
    </font>
    <font>
      <sz val="8"/>
      <color rgb="FF974807"/>
      <name val="Gisha"/>
      <family val="2"/>
    </font>
    <font>
      <sz val="11"/>
      <color theme="1"/>
      <name val="Gisha"/>
      <family val="2"/>
    </font>
    <font>
      <b/>
      <sz val="12"/>
      <color rgb="FF632523"/>
      <name val="Gisha"/>
      <family val="2"/>
    </font>
    <font>
      <b/>
      <sz val="12"/>
      <color rgb="FF974807"/>
      <name val="Gisha"/>
      <family val="2"/>
    </font>
    <font>
      <b/>
      <sz val="12"/>
      <color theme="1"/>
      <name val="Gisha"/>
      <family val="2"/>
    </font>
    <font>
      <b/>
      <sz val="20"/>
      <color theme="1"/>
      <name val="Gisha"/>
      <family val="2"/>
    </font>
    <font>
      <b/>
      <sz val="11"/>
      <color theme="9" tint="-0.4999699890613556"/>
      <name val="Gisha"/>
      <family val="2"/>
    </font>
    <font>
      <b/>
      <sz val="11"/>
      <color theme="3" tint="-0.24997000396251678"/>
      <name val="Gisha"/>
      <family val="2"/>
    </font>
    <font>
      <b/>
      <sz val="11"/>
      <color theme="5" tint="-0.4999699890613556"/>
      <name val="Gisha"/>
      <family val="2"/>
    </font>
    <font>
      <b/>
      <sz val="11"/>
      <color theme="6" tint="-0.4999699890613556"/>
      <name val="Gisha"/>
      <family val="2"/>
    </font>
    <font>
      <b/>
      <sz val="11"/>
      <color theme="7" tint="-0.24997000396251678"/>
      <name val="Gisha"/>
      <family val="2"/>
    </font>
    <font>
      <sz val="7"/>
      <color rgb="FF632523"/>
      <name val="Gisha"/>
      <family val="2"/>
    </font>
    <font>
      <sz val="7"/>
      <color theme="5" tint="-0.4999699890613556"/>
      <name val="Gisha"/>
      <family val="2"/>
    </font>
    <font>
      <sz val="7"/>
      <color theme="6" tint="-0.4999699890613556"/>
      <name val="Gisha"/>
      <family val="2"/>
    </font>
    <font>
      <b/>
      <sz val="8"/>
      <color theme="1"/>
      <name val="Gisha"/>
      <family val="2"/>
    </font>
    <font>
      <sz val="7"/>
      <color rgb="FF974807"/>
      <name val="Gisha"/>
      <family val="2"/>
    </font>
    <font>
      <sz val="7"/>
      <color theme="9" tint="-0.4999699890613556"/>
      <name val="Gisha"/>
      <family val="2"/>
    </font>
    <font>
      <b/>
      <sz val="12"/>
      <color theme="9" tint="-0.4999699890613556"/>
      <name val="Gisha"/>
      <family val="2"/>
    </font>
    <font>
      <b/>
      <sz val="12"/>
      <color theme="6" tint="-0.4999699890613556"/>
      <name val="Gisha"/>
      <family val="2"/>
    </font>
    <font>
      <b/>
      <sz val="12"/>
      <color theme="5" tint="-0.4999699890613556"/>
      <name val="Gish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 style="thick"/>
      <bottom style="thin"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 style="thick"/>
      <right style="thin"/>
      <top style="thin"/>
      <bottom style="thick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/>
      <top/>
      <bottom/>
    </border>
    <border>
      <left style="thick"/>
      <right style="thin"/>
      <top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/>
      <top style="thick"/>
      <bottom/>
    </border>
    <border>
      <left style="thick"/>
      <right style="thin"/>
      <top style="thick"/>
      <bottom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/>
      <top/>
      <bottom style="thick"/>
    </border>
    <border>
      <left style="thick"/>
      <right style="thin"/>
      <top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/>
      <bottom style="thin"/>
    </border>
    <border>
      <left/>
      <right/>
      <top style="thin"/>
      <bottom/>
    </border>
    <border>
      <left/>
      <right/>
      <top style="thick"/>
      <bottom style="thick"/>
    </border>
    <border>
      <left/>
      <right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/>
      <top style="thick"/>
      <bottom/>
    </border>
    <border>
      <left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1" fillId="0" borderId="8" applyNumberFormat="0" applyFill="0" applyAlignment="0" applyProtection="0"/>
    <xf numFmtId="0" fontId="73" fillId="0" borderId="9" applyNumberFormat="0" applyFill="0" applyAlignment="0" applyProtection="0"/>
  </cellStyleXfs>
  <cellXfs count="724">
    <xf numFmtId="0" fontId="0" fillId="0" borderId="0" xfId="0" applyFont="1" applyAlignment="1">
      <alignment/>
    </xf>
    <xf numFmtId="0" fontId="74" fillId="0" borderId="0" xfId="0" applyFont="1" applyAlignment="1">
      <alignment horizontal="justify" vertical="center"/>
    </xf>
    <xf numFmtId="0" fontId="75" fillId="8" borderId="10" xfId="0" applyFont="1" applyFill="1" applyBorder="1" applyAlignment="1">
      <alignment horizontal="center" vertical="center" wrapText="1"/>
    </xf>
    <xf numFmtId="0" fontId="75" fillId="8" borderId="11" xfId="0" applyFont="1" applyFill="1" applyBorder="1" applyAlignment="1">
      <alignment horizontal="center" vertical="center" wrapText="1"/>
    </xf>
    <xf numFmtId="0" fontId="76" fillId="10" borderId="11" xfId="0" applyFont="1" applyFill="1" applyBorder="1" applyAlignment="1">
      <alignment horizontal="center" vertical="center" wrapText="1"/>
    </xf>
    <xf numFmtId="0" fontId="77" fillId="5" borderId="11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8" fillId="0" borderId="0" xfId="0" applyFont="1" applyAlignment="1">
      <alignment horizontal="center" vertical="center" textRotation="90" wrapText="1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8" fillId="0" borderId="0" xfId="0" applyFont="1" applyBorder="1" applyAlignment="1">
      <alignment/>
    </xf>
    <xf numFmtId="178" fontId="2" fillId="33" borderId="12" xfId="48" applyNumberFormat="1" applyFont="1" applyFill="1" applyBorder="1" applyAlignment="1">
      <alignment horizontal="center" vertical="center" wrapText="1"/>
    </xf>
    <xf numFmtId="178" fontId="2" fillId="33" borderId="13" xfId="48" applyNumberFormat="1" applyFont="1" applyFill="1" applyBorder="1" applyAlignment="1">
      <alignment horizontal="center" vertical="center" wrapText="1"/>
    </xf>
    <xf numFmtId="178" fontId="2" fillId="33" borderId="14" xfId="48" applyNumberFormat="1" applyFont="1" applyFill="1" applyBorder="1" applyAlignment="1">
      <alignment horizontal="center" vertical="center" wrapText="1"/>
    </xf>
    <xf numFmtId="178" fontId="2" fillId="16" borderId="12" xfId="48" applyNumberFormat="1" applyFont="1" applyFill="1" applyBorder="1" applyAlignment="1">
      <alignment horizontal="center" vertical="center" wrapText="1"/>
    </xf>
    <xf numFmtId="178" fontId="2" fillId="16" borderId="13" xfId="48" applyNumberFormat="1" applyFont="1" applyFill="1" applyBorder="1" applyAlignment="1">
      <alignment horizontal="center" vertical="center" wrapText="1"/>
    </xf>
    <xf numFmtId="178" fontId="2" fillId="16" borderId="15" xfId="48" applyNumberFormat="1" applyFont="1" applyFill="1" applyBorder="1" applyAlignment="1">
      <alignment horizontal="center" vertical="center" wrapText="1"/>
    </xf>
    <xf numFmtId="178" fontId="2" fillId="14" borderId="12" xfId="48" applyNumberFormat="1" applyFont="1" applyFill="1" applyBorder="1" applyAlignment="1">
      <alignment horizontal="center" vertical="center" wrapText="1"/>
    </xf>
    <xf numFmtId="178" fontId="2" fillId="14" borderId="13" xfId="48" applyNumberFormat="1" applyFont="1" applyFill="1" applyBorder="1" applyAlignment="1">
      <alignment horizontal="center" vertical="center" wrapText="1"/>
    </xf>
    <xf numFmtId="178" fontId="2" fillId="14" borderId="14" xfId="48" applyNumberFormat="1" applyFont="1" applyFill="1" applyBorder="1" applyAlignment="1">
      <alignment horizontal="center" vertical="center" wrapText="1"/>
    </xf>
    <xf numFmtId="178" fontId="2" fillId="17" borderId="16" xfId="48" applyNumberFormat="1" applyFont="1" applyFill="1" applyBorder="1" applyAlignment="1">
      <alignment horizontal="center" vertical="center" wrapText="1"/>
    </xf>
    <xf numFmtId="178" fontId="2" fillId="17" borderId="13" xfId="48" applyNumberFormat="1" applyFont="1" applyFill="1" applyBorder="1" applyAlignment="1">
      <alignment horizontal="center" vertical="center" wrapText="1"/>
    </xf>
    <xf numFmtId="178" fontId="2" fillId="17" borderId="14" xfId="48" applyNumberFormat="1" applyFont="1" applyFill="1" applyBorder="1" applyAlignment="1">
      <alignment horizontal="center" vertical="center" wrapText="1"/>
    </xf>
    <xf numFmtId="0" fontId="79" fillId="8" borderId="17" xfId="0" applyFont="1" applyFill="1" applyBorder="1" applyAlignment="1">
      <alignment/>
    </xf>
    <xf numFmtId="0" fontId="79" fillId="8" borderId="18" xfId="0" applyFont="1" applyFill="1" applyBorder="1" applyAlignment="1">
      <alignment/>
    </xf>
    <xf numFmtId="0" fontId="79" fillId="8" borderId="19" xfId="0" applyFont="1" applyFill="1" applyBorder="1" applyAlignment="1">
      <alignment/>
    </xf>
    <xf numFmtId="0" fontId="79" fillId="8" borderId="20" xfId="0" applyFont="1" applyFill="1" applyBorder="1" applyAlignment="1">
      <alignment/>
    </xf>
    <xf numFmtId="0" fontId="79" fillId="8" borderId="21" xfId="0" applyFont="1" applyFill="1" applyBorder="1" applyAlignment="1">
      <alignment/>
    </xf>
    <xf numFmtId="0" fontId="79" fillId="8" borderId="22" xfId="0" applyFont="1" applyFill="1" applyBorder="1" applyAlignment="1">
      <alignment/>
    </xf>
    <xf numFmtId="0" fontId="79" fillId="8" borderId="23" xfId="0" applyFont="1" applyFill="1" applyBorder="1" applyAlignment="1">
      <alignment/>
    </xf>
    <xf numFmtId="0" fontId="79" fillId="8" borderId="24" xfId="0" applyFont="1" applyFill="1" applyBorder="1" applyAlignment="1">
      <alignment/>
    </xf>
    <xf numFmtId="0" fontId="79" fillId="8" borderId="25" xfId="0" applyFont="1" applyFill="1" applyBorder="1" applyAlignment="1">
      <alignment/>
    </xf>
    <xf numFmtId="0" fontId="79" fillId="8" borderId="26" xfId="0" applyFont="1" applyFill="1" applyBorder="1" applyAlignment="1">
      <alignment/>
    </xf>
    <xf numFmtId="0" fontId="79" fillId="8" borderId="27" xfId="0" applyFont="1" applyFill="1" applyBorder="1" applyAlignment="1">
      <alignment/>
    </xf>
    <xf numFmtId="0" fontId="79" fillId="8" borderId="28" xfId="0" applyFont="1" applyFill="1" applyBorder="1" applyAlignment="1">
      <alignment/>
    </xf>
    <xf numFmtId="0" fontId="79" fillId="8" borderId="29" xfId="0" applyFont="1" applyFill="1" applyBorder="1" applyAlignment="1">
      <alignment/>
    </xf>
    <xf numFmtId="0" fontId="79" fillId="8" borderId="30" xfId="0" applyFont="1" applyFill="1" applyBorder="1" applyAlignment="1">
      <alignment/>
    </xf>
    <xf numFmtId="0" fontId="79" fillId="8" borderId="31" xfId="0" applyFont="1" applyFill="1" applyBorder="1" applyAlignment="1">
      <alignment/>
    </xf>
    <xf numFmtId="0" fontId="79" fillId="8" borderId="32" xfId="0" applyFont="1" applyFill="1" applyBorder="1" applyAlignment="1">
      <alignment/>
    </xf>
    <xf numFmtId="0" fontId="79" fillId="8" borderId="33" xfId="0" applyFont="1" applyFill="1" applyBorder="1" applyAlignment="1">
      <alignment/>
    </xf>
    <xf numFmtId="0" fontId="79" fillId="8" borderId="34" xfId="0" applyFont="1" applyFill="1" applyBorder="1" applyAlignment="1">
      <alignment/>
    </xf>
    <xf numFmtId="0" fontId="79" fillId="8" borderId="35" xfId="0" applyFont="1" applyFill="1" applyBorder="1" applyAlignment="1">
      <alignment/>
    </xf>
    <xf numFmtId="0" fontId="79" fillId="8" borderId="36" xfId="0" applyFont="1" applyFill="1" applyBorder="1" applyAlignment="1">
      <alignment/>
    </xf>
    <xf numFmtId="0" fontId="79" fillId="8" borderId="37" xfId="0" applyFont="1" applyFill="1" applyBorder="1" applyAlignment="1">
      <alignment/>
    </xf>
    <xf numFmtId="0" fontId="79" fillId="8" borderId="38" xfId="0" applyFont="1" applyFill="1" applyBorder="1" applyAlignment="1">
      <alignment/>
    </xf>
    <xf numFmtId="0" fontId="79" fillId="8" borderId="39" xfId="0" applyFont="1" applyFill="1" applyBorder="1" applyAlignment="1">
      <alignment/>
    </xf>
    <xf numFmtId="0" fontId="79" fillId="8" borderId="40" xfId="0" applyFont="1" applyFill="1" applyBorder="1" applyAlignment="1">
      <alignment/>
    </xf>
    <xf numFmtId="0" fontId="79" fillId="8" borderId="41" xfId="0" applyFont="1" applyFill="1" applyBorder="1" applyAlignment="1">
      <alignment/>
    </xf>
    <xf numFmtId="0" fontId="79" fillId="8" borderId="16" xfId="0" applyFont="1" applyFill="1" applyBorder="1" applyAlignment="1">
      <alignment/>
    </xf>
    <xf numFmtId="0" fontId="79" fillId="8" borderId="13" xfId="0" applyFont="1" applyFill="1" applyBorder="1" applyAlignment="1">
      <alignment/>
    </xf>
    <xf numFmtId="0" fontId="79" fillId="8" borderId="14" xfId="0" applyFont="1" applyFill="1" applyBorder="1" applyAlignment="1">
      <alignment/>
    </xf>
    <xf numFmtId="0" fontId="79" fillId="8" borderId="15" xfId="0" applyFont="1" applyFill="1" applyBorder="1" applyAlignment="1">
      <alignment/>
    </xf>
    <xf numFmtId="0" fontId="79" fillId="8" borderId="12" xfId="0" applyFont="1" applyFill="1" applyBorder="1" applyAlignment="1">
      <alignment/>
    </xf>
    <xf numFmtId="0" fontId="79" fillId="8" borderId="42" xfId="0" applyFont="1" applyFill="1" applyBorder="1" applyAlignment="1">
      <alignment/>
    </xf>
    <xf numFmtId="0" fontId="79" fillId="8" borderId="43" xfId="0" applyFont="1" applyFill="1" applyBorder="1" applyAlignment="1">
      <alignment/>
    </xf>
    <xf numFmtId="0" fontId="79" fillId="8" borderId="44" xfId="0" applyFont="1" applyFill="1" applyBorder="1" applyAlignment="1">
      <alignment/>
    </xf>
    <xf numFmtId="0" fontId="79" fillId="8" borderId="45" xfId="0" applyFont="1" applyFill="1" applyBorder="1" applyAlignment="1">
      <alignment/>
    </xf>
    <xf numFmtId="0" fontId="79" fillId="8" borderId="46" xfId="0" applyFont="1" applyFill="1" applyBorder="1" applyAlignment="1">
      <alignment/>
    </xf>
    <xf numFmtId="0" fontId="78" fillId="9" borderId="17" xfId="0" applyFont="1" applyFill="1" applyBorder="1" applyAlignment="1">
      <alignment/>
    </xf>
    <xf numFmtId="0" fontId="78" fillId="9" borderId="18" xfId="0" applyFont="1" applyFill="1" applyBorder="1" applyAlignment="1">
      <alignment/>
    </xf>
    <xf numFmtId="0" fontId="78" fillId="9" borderId="22" xfId="0" applyFont="1" applyFill="1" applyBorder="1" applyAlignment="1">
      <alignment/>
    </xf>
    <xf numFmtId="0" fontId="78" fillId="9" borderId="20" xfId="0" applyFont="1" applyFill="1" applyBorder="1" applyAlignment="1">
      <alignment/>
    </xf>
    <xf numFmtId="0" fontId="78" fillId="9" borderId="21" xfId="0" applyFont="1" applyFill="1" applyBorder="1" applyAlignment="1">
      <alignment/>
    </xf>
    <xf numFmtId="0" fontId="78" fillId="9" borderId="23" xfId="0" applyFont="1" applyFill="1" applyBorder="1" applyAlignment="1">
      <alignment/>
    </xf>
    <xf numFmtId="0" fontId="78" fillId="9" borderId="24" xfId="0" applyFont="1" applyFill="1" applyBorder="1" applyAlignment="1">
      <alignment/>
    </xf>
    <xf numFmtId="0" fontId="78" fillId="9" borderId="25" xfId="0" applyFont="1" applyFill="1" applyBorder="1" applyAlignment="1">
      <alignment/>
    </xf>
    <xf numFmtId="0" fontId="78" fillId="9" borderId="26" xfId="0" applyFont="1" applyFill="1" applyBorder="1" applyAlignment="1">
      <alignment/>
    </xf>
    <xf numFmtId="0" fontId="78" fillId="9" borderId="27" xfId="0" applyFont="1" applyFill="1" applyBorder="1" applyAlignment="1">
      <alignment/>
    </xf>
    <xf numFmtId="0" fontId="78" fillId="9" borderId="28" xfId="0" applyFont="1" applyFill="1" applyBorder="1" applyAlignment="1">
      <alignment/>
    </xf>
    <xf numFmtId="0" fontId="78" fillId="9" borderId="29" xfId="0" applyFont="1" applyFill="1" applyBorder="1" applyAlignment="1">
      <alignment/>
    </xf>
    <xf numFmtId="0" fontId="78" fillId="9" borderId="30" xfId="0" applyFont="1" applyFill="1" applyBorder="1" applyAlignment="1">
      <alignment/>
    </xf>
    <xf numFmtId="0" fontId="78" fillId="9" borderId="31" xfId="0" applyFont="1" applyFill="1" applyBorder="1" applyAlignment="1">
      <alignment/>
    </xf>
    <xf numFmtId="0" fontId="78" fillId="9" borderId="32" xfId="0" applyFont="1" applyFill="1" applyBorder="1" applyAlignment="1">
      <alignment/>
    </xf>
    <xf numFmtId="0" fontId="78" fillId="9" borderId="33" xfId="0" applyFont="1" applyFill="1" applyBorder="1" applyAlignment="1">
      <alignment/>
    </xf>
    <xf numFmtId="0" fontId="78" fillId="9" borderId="34" xfId="0" applyFont="1" applyFill="1" applyBorder="1" applyAlignment="1">
      <alignment/>
    </xf>
    <xf numFmtId="0" fontId="78" fillId="9" borderId="19" xfId="0" applyFont="1" applyFill="1" applyBorder="1" applyAlignment="1">
      <alignment/>
    </xf>
    <xf numFmtId="0" fontId="78" fillId="9" borderId="35" xfId="0" applyFont="1" applyFill="1" applyBorder="1" applyAlignment="1">
      <alignment/>
    </xf>
    <xf numFmtId="0" fontId="78" fillId="9" borderId="36" xfId="0" applyFont="1" applyFill="1" applyBorder="1" applyAlignment="1">
      <alignment/>
    </xf>
    <xf numFmtId="0" fontId="78" fillId="9" borderId="37" xfId="0" applyFont="1" applyFill="1" applyBorder="1" applyAlignment="1">
      <alignment/>
    </xf>
    <xf numFmtId="0" fontId="78" fillId="9" borderId="38" xfId="0" applyFont="1" applyFill="1" applyBorder="1" applyAlignment="1">
      <alignment/>
    </xf>
    <xf numFmtId="0" fontId="78" fillId="9" borderId="39" xfId="0" applyFont="1" applyFill="1" applyBorder="1" applyAlignment="1">
      <alignment/>
    </xf>
    <xf numFmtId="0" fontId="78" fillId="9" borderId="40" xfId="0" applyFont="1" applyFill="1" applyBorder="1" applyAlignment="1">
      <alignment/>
    </xf>
    <xf numFmtId="0" fontId="78" fillId="9" borderId="41" xfId="0" applyFont="1" applyFill="1" applyBorder="1" applyAlignment="1">
      <alignment/>
    </xf>
    <xf numFmtId="0" fontId="78" fillId="10" borderId="33" xfId="0" applyFont="1" applyFill="1" applyBorder="1" applyAlignment="1">
      <alignment/>
    </xf>
    <xf numFmtId="0" fontId="78" fillId="10" borderId="34" xfId="0" applyFont="1" applyFill="1" applyBorder="1" applyAlignment="1">
      <alignment/>
    </xf>
    <xf numFmtId="0" fontId="78" fillId="10" borderId="19" xfId="0" applyFont="1" applyFill="1" applyBorder="1" applyAlignment="1">
      <alignment/>
    </xf>
    <xf numFmtId="0" fontId="78" fillId="10" borderId="35" xfId="0" applyFont="1" applyFill="1" applyBorder="1" applyAlignment="1">
      <alignment/>
    </xf>
    <xf numFmtId="0" fontId="78" fillId="10" borderId="36" xfId="0" applyFont="1" applyFill="1" applyBorder="1" applyAlignment="1">
      <alignment/>
    </xf>
    <xf numFmtId="0" fontId="78" fillId="10" borderId="23" xfId="0" applyFont="1" applyFill="1" applyBorder="1" applyAlignment="1">
      <alignment/>
    </xf>
    <xf numFmtId="0" fontId="78" fillId="10" borderId="24" xfId="0" applyFont="1" applyFill="1" applyBorder="1" applyAlignment="1">
      <alignment/>
    </xf>
    <xf numFmtId="0" fontId="78" fillId="10" borderId="25" xfId="0" applyFont="1" applyFill="1" applyBorder="1" applyAlignment="1">
      <alignment/>
    </xf>
    <xf numFmtId="0" fontId="78" fillId="10" borderId="26" xfId="0" applyFont="1" applyFill="1" applyBorder="1" applyAlignment="1">
      <alignment/>
    </xf>
    <xf numFmtId="0" fontId="78" fillId="10" borderId="27" xfId="0" applyFont="1" applyFill="1" applyBorder="1" applyAlignment="1">
      <alignment/>
    </xf>
    <xf numFmtId="0" fontId="78" fillId="10" borderId="37" xfId="0" applyFont="1" applyFill="1" applyBorder="1" applyAlignment="1">
      <alignment/>
    </xf>
    <xf numFmtId="0" fontId="78" fillId="10" borderId="38" xfId="0" applyFont="1" applyFill="1" applyBorder="1" applyAlignment="1">
      <alignment/>
    </xf>
    <xf numFmtId="0" fontId="78" fillId="10" borderId="39" xfId="0" applyFont="1" applyFill="1" applyBorder="1" applyAlignment="1">
      <alignment/>
    </xf>
    <xf numFmtId="0" fontId="78" fillId="10" borderId="40" xfId="0" applyFont="1" applyFill="1" applyBorder="1" applyAlignment="1">
      <alignment/>
    </xf>
    <xf numFmtId="0" fontId="78" fillId="10" borderId="41" xfId="0" applyFont="1" applyFill="1" applyBorder="1" applyAlignment="1">
      <alignment/>
    </xf>
    <xf numFmtId="0" fontId="78" fillId="10" borderId="42" xfId="0" applyFont="1" applyFill="1" applyBorder="1" applyAlignment="1">
      <alignment/>
    </xf>
    <xf numFmtId="0" fontId="78" fillId="10" borderId="43" xfId="0" applyFont="1" applyFill="1" applyBorder="1" applyAlignment="1">
      <alignment/>
    </xf>
    <xf numFmtId="0" fontId="78" fillId="10" borderId="44" xfId="0" applyFont="1" applyFill="1" applyBorder="1" applyAlignment="1">
      <alignment/>
    </xf>
    <xf numFmtId="0" fontId="78" fillId="10" borderId="45" xfId="0" applyFont="1" applyFill="1" applyBorder="1" applyAlignment="1">
      <alignment/>
    </xf>
    <xf numFmtId="0" fontId="78" fillId="10" borderId="46" xfId="0" applyFont="1" applyFill="1" applyBorder="1" applyAlignment="1">
      <alignment/>
    </xf>
    <xf numFmtId="0" fontId="78" fillId="5" borderId="17" xfId="0" applyFont="1" applyFill="1" applyBorder="1" applyAlignment="1">
      <alignment/>
    </xf>
    <xf numFmtId="0" fontId="78" fillId="5" borderId="18" xfId="0" applyFont="1" applyFill="1" applyBorder="1" applyAlignment="1">
      <alignment/>
    </xf>
    <xf numFmtId="0" fontId="78" fillId="5" borderId="22" xfId="0" applyFont="1" applyFill="1" applyBorder="1" applyAlignment="1">
      <alignment/>
    </xf>
    <xf numFmtId="0" fontId="78" fillId="5" borderId="20" xfId="0" applyFont="1" applyFill="1" applyBorder="1" applyAlignment="1">
      <alignment/>
    </xf>
    <xf numFmtId="0" fontId="78" fillId="5" borderId="21" xfId="0" applyFont="1" applyFill="1" applyBorder="1" applyAlignment="1">
      <alignment/>
    </xf>
    <xf numFmtId="0" fontId="78" fillId="5" borderId="28" xfId="0" applyFont="1" applyFill="1" applyBorder="1" applyAlignment="1">
      <alignment/>
    </xf>
    <xf numFmtId="0" fontId="78" fillId="5" borderId="29" xfId="0" applyFont="1" applyFill="1" applyBorder="1" applyAlignment="1">
      <alignment/>
    </xf>
    <xf numFmtId="0" fontId="78" fillId="5" borderId="30" xfId="0" applyFont="1" applyFill="1" applyBorder="1" applyAlignment="1">
      <alignment/>
    </xf>
    <xf numFmtId="0" fontId="78" fillId="5" borderId="31" xfId="0" applyFont="1" applyFill="1" applyBorder="1" applyAlignment="1">
      <alignment/>
    </xf>
    <xf numFmtId="0" fontId="78" fillId="5" borderId="32" xfId="0" applyFont="1" applyFill="1" applyBorder="1" applyAlignment="1">
      <alignment/>
    </xf>
    <xf numFmtId="0" fontId="78" fillId="5" borderId="33" xfId="0" applyFont="1" applyFill="1" applyBorder="1" applyAlignment="1">
      <alignment/>
    </xf>
    <xf numFmtId="0" fontId="78" fillId="5" borderId="34" xfId="0" applyFont="1" applyFill="1" applyBorder="1" applyAlignment="1">
      <alignment/>
    </xf>
    <xf numFmtId="0" fontId="78" fillId="5" borderId="19" xfId="0" applyFont="1" applyFill="1" applyBorder="1" applyAlignment="1">
      <alignment/>
    </xf>
    <xf numFmtId="0" fontId="78" fillId="5" borderId="35" xfId="0" applyFont="1" applyFill="1" applyBorder="1" applyAlignment="1">
      <alignment/>
    </xf>
    <xf numFmtId="0" fontId="78" fillId="5" borderId="36" xfId="0" applyFont="1" applyFill="1" applyBorder="1" applyAlignment="1">
      <alignment/>
    </xf>
    <xf numFmtId="0" fontId="78" fillId="5" borderId="37" xfId="0" applyFont="1" applyFill="1" applyBorder="1" applyAlignment="1">
      <alignment/>
    </xf>
    <xf numFmtId="0" fontId="78" fillId="5" borderId="38" xfId="0" applyFont="1" applyFill="1" applyBorder="1" applyAlignment="1">
      <alignment/>
    </xf>
    <xf numFmtId="0" fontId="78" fillId="5" borderId="39" xfId="0" applyFont="1" applyFill="1" applyBorder="1" applyAlignment="1">
      <alignment/>
    </xf>
    <xf numFmtId="0" fontId="78" fillId="5" borderId="40" xfId="0" applyFont="1" applyFill="1" applyBorder="1" applyAlignment="1">
      <alignment/>
    </xf>
    <xf numFmtId="0" fontId="78" fillId="5" borderId="41" xfId="0" applyFont="1" applyFill="1" applyBorder="1" applyAlignment="1">
      <alignment/>
    </xf>
    <xf numFmtId="0" fontId="78" fillId="5" borderId="42" xfId="0" applyFont="1" applyFill="1" applyBorder="1" applyAlignment="1">
      <alignment/>
    </xf>
    <xf numFmtId="0" fontId="78" fillId="5" borderId="43" xfId="0" applyFont="1" applyFill="1" applyBorder="1" applyAlignment="1">
      <alignment/>
    </xf>
    <xf numFmtId="0" fontId="78" fillId="5" borderId="44" xfId="0" applyFont="1" applyFill="1" applyBorder="1" applyAlignment="1">
      <alignment/>
    </xf>
    <xf numFmtId="0" fontId="78" fillId="5" borderId="45" xfId="0" applyFont="1" applyFill="1" applyBorder="1" applyAlignment="1">
      <alignment/>
    </xf>
    <xf numFmtId="0" fontId="78" fillId="5" borderId="46" xfId="0" applyFont="1" applyFill="1" applyBorder="1" applyAlignment="1">
      <alignment/>
    </xf>
    <xf numFmtId="0" fontId="78" fillId="13" borderId="47" xfId="0" applyFont="1" applyFill="1" applyBorder="1" applyAlignment="1">
      <alignment/>
    </xf>
    <xf numFmtId="0" fontId="78" fillId="13" borderId="48" xfId="0" applyFont="1" applyFill="1" applyBorder="1" applyAlignment="1">
      <alignment/>
    </xf>
    <xf numFmtId="0" fontId="78" fillId="13" borderId="49" xfId="0" applyFont="1" applyFill="1" applyBorder="1" applyAlignment="1">
      <alignment/>
    </xf>
    <xf numFmtId="0" fontId="78" fillId="13" borderId="50" xfId="0" applyFont="1" applyFill="1" applyBorder="1" applyAlignment="1">
      <alignment/>
    </xf>
    <xf numFmtId="0" fontId="78" fillId="13" borderId="51" xfId="0" applyFont="1" applyFill="1" applyBorder="1" applyAlignment="1">
      <alignment/>
    </xf>
    <xf numFmtId="0" fontId="78" fillId="13" borderId="16" xfId="0" applyFont="1" applyFill="1" applyBorder="1" applyAlignment="1">
      <alignment/>
    </xf>
    <xf numFmtId="0" fontId="78" fillId="13" borderId="13" xfId="0" applyFont="1" applyFill="1" applyBorder="1" applyAlignment="1">
      <alignment/>
    </xf>
    <xf numFmtId="0" fontId="78" fillId="13" borderId="14" xfId="0" applyFont="1" applyFill="1" applyBorder="1" applyAlignment="1">
      <alignment/>
    </xf>
    <xf numFmtId="0" fontId="78" fillId="13" borderId="15" xfId="0" applyFont="1" applyFill="1" applyBorder="1" applyAlignment="1">
      <alignment/>
    </xf>
    <xf numFmtId="0" fontId="78" fillId="13" borderId="12" xfId="0" applyFont="1" applyFill="1" applyBorder="1" applyAlignment="1">
      <alignment/>
    </xf>
    <xf numFmtId="0" fontId="78" fillId="13" borderId="52" xfId="0" applyFont="1" applyFill="1" applyBorder="1" applyAlignment="1">
      <alignment/>
    </xf>
    <xf numFmtId="0" fontId="78" fillId="13" borderId="53" xfId="0" applyFont="1" applyFill="1" applyBorder="1" applyAlignment="1">
      <alignment/>
    </xf>
    <xf numFmtId="0" fontId="78" fillId="13" borderId="54" xfId="0" applyFont="1" applyFill="1" applyBorder="1" applyAlignment="1">
      <alignment/>
    </xf>
    <xf numFmtId="0" fontId="78" fillId="13" borderId="55" xfId="0" applyFont="1" applyFill="1" applyBorder="1" applyAlignment="1">
      <alignment/>
    </xf>
    <xf numFmtId="0" fontId="78" fillId="13" borderId="56" xfId="0" applyFont="1" applyFill="1" applyBorder="1" applyAlignment="1">
      <alignment/>
    </xf>
    <xf numFmtId="0" fontId="78" fillId="0" borderId="0" xfId="0" applyFont="1" applyAlignment="1">
      <alignment horizontal="justify" vertical="center"/>
    </xf>
    <xf numFmtId="0" fontId="79" fillId="8" borderId="57" xfId="0" applyFont="1" applyFill="1" applyBorder="1" applyAlignment="1">
      <alignment horizontal="justify" vertical="center"/>
    </xf>
    <xf numFmtId="0" fontId="79" fillId="8" borderId="58" xfId="0" applyFont="1" applyFill="1" applyBorder="1" applyAlignment="1">
      <alignment horizontal="justify" vertical="center"/>
    </xf>
    <xf numFmtId="0" fontId="79" fillId="8" borderId="59" xfId="0" applyFont="1" applyFill="1" applyBorder="1" applyAlignment="1">
      <alignment horizontal="justify" vertical="center"/>
    </xf>
    <xf numFmtId="0" fontId="79" fillId="8" borderId="60" xfId="0" applyFont="1" applyFill="1" applyBorder="1" applyAlignment="1">
      <alignment horizontal="justify" vertical="center"/>
    </xf>
    <xf numFmtId="0" fontId="79" fillId="8" borderId="61" xfId="0" applyFont="1" applyFill="1" applyBorder="1" applyAlignment="1">
      <alignment horizontal="justify" vertical="center"/>
    </xf>
    <xf numFmtId="0" fontId="79" fillId="8" borderId="10" xfId="0" applyFont="1" applyFill="1" applyBorder="1" applyAlignment="1">
      <alignment horizontal="justify" vertical="center"/>
    </xf>
    <xf numFmtId="0" fontId="79" fillId="8" borderId="11" xfId="0" applyFont="1" applyFill="1" applyBorder="1" applyAlignment="1">
      <alignment horizontal="justify" vertical="center"/>
    </xf>
    <xf numFmtId="0" fontId="80" fillId="9" borderId="61" xfId="0" applyFont="1" applyFill="1" applyBorder="1" applyAlignment="1">
      <alignment horizontal="justify" vertical="center"/>
    </xf>
    <xf numFmtId="0" fontId="80" fillId="9" borderId="58" xfId="0" applyFont="1" applyFill="1" applyBorder="1" applyAlignment="1">
      <alignment horizontal="justify" vertical="center"/>
    </xf>
    <xf numFmtId="0" fontId="80" fillId="9" borderId="59" xfId="0" applyFont="1" applyFill="1" applyBorder="1" applyAlignment="1">
      <alignment horizontal="justify" vertical="center"/>
    </xf>
    <xf numFmtId="0" fontId="80" fillId="9" borderId="57" xfId="0" applyFont="1" applyFill="1" applyBorder="1" applyAlignment="1">
      <alignment horizontal="justify" vertical="center"/>
    </xf>
    <xf numFmtId="0" fontId="80" fillId="9" borderId="60" xfId="0" applyFont="1" applyFill="1" applyBorder="1" applyAlignment="1">
      <alignment horizontal="justify" vertical="center"/>
    </xf>
    <xf numFmtId="0" fontId="81" fillId="10" borderId="57" xfId="0" applyFont="1" applyFill="1" applyBorder="1" applyAlignment="1">
      <alignment horizontal="justify" vertical="center"/>
    </xf>
    <xf numFmtId="0" fontId="81" fillId="10" borderId="58" xfId="0" applyFont="1" applyFill="1" applyBorder="1" applyAlignment="1">
      <alignment horizontal="justify" vertical="center"/>
    </xf>
    <xf numFmtId="0" fontId="81" fillId="10" borderId="60" xfId="0" applyFont="1" applyFill="1" applyBorder="1" applyAlignment="1">
      <alignment horizontal="justify" vertical="center"/>
    </xf>
    <xf numFmtId="0" fontId="81" fillId="10" borderId="11" xfId="0" applyFont="1" applyFill="1" applyBorder="1" applyAlignment="1">
      <alignment horizontal="justify" vertical="center"/>
    </xf>
    <xf numFmtId="0" fontId="82" fillId="5" borderId="61" xfId="0" applyFont="1" applyFill="1" applyBorder="1" applyAlignment="1">
      <alignment horizontal="justify" vertical="center"/>
    </xf>
    <xf numFmtId="0" fontId="82" fillId="5" borderId="59" xfId="0" applyFont="1" applyFill="1" applyBorder="1" applyAlignment="1">
      <alignment horizontal="justify" vertical="center"/>
    </xf>
    <xf numFmtId="0" fontId="82" fillId="5" borderId="57" xfId="0" applyFont="1" applyFill="1" applyBorder="1" applyAlignment="1">
      <alignment horizontal="justify" vertical="center"/>
    </xf>
    <xf numFmtId="0" fontId="82" fillId="5" borderId="60" xfId="0" applyFont="1" applyFill="1" applyBorder="1" applyAlignment="1">
      <alignment horizontal="justify" vertical="center"/>
    </xf>
    <xf numFmtId="0" fontId="82" fillId="5" borderId="11" xfId="0" applyFont="1" applyFill="1" applyBorder="1" applyAlignment="1">
      <alignment horizontal="justify" vertical="center"/>
    </xf>
    <xf numFmtId="0" fontId="83" fillId="13" borderId="62" xfId="0" applyFont="1" applyFill="1" applyBorder="1" applyAlignment="1">
      <alignment horizontal="justify" vertical="center"/>
    </xf>
    <xf numFmtId="0" fontId="83" fillId="13" borderId="10" xfId="0" applyFont="1" applyFill="1" applyBorder="1" applyAlignment="1">
      <alignment horizontal="justify" vertical="center"/>
    </xf>
    <xf numFmtId="0" fontId="83" fillId="13" borderId="63" xfId="0" applyFont="1" applyFill="1" applyBorder="1" applyAlignment="1">
      <alignment horizontal="justify" vertical="center"/>
    </xf>
    <xf numFmtId="0" fontId="79" fillId="8" borderId="62" xfId="0" applyFont="1" applyFill="1" applyBorder="1" applyAlignment="1">
      <alignment horizontal="justify" vertical="center"/>
    </xf>
    <xf numFmtId="0" fontId="79" fillId="8" borderId="25" xfId="0" applyFont="1" applyFill="1" applyBorder="1" applyAlignment="1">
      <alignment horizontal="justify" vertical="center"/>
    </xf>
    <xf numFmtId="0" fontId="78" fillId="0" borderId="0" xfId="0" applyFont="1" applyAlignment="1">
      <alignment horizontal="center" vertical="center" wrapText="1"/>
    </xf>
    <xf numFmtId="0" fontId="75" fillId="8" borderId="57" xfId="0" applyFont="1" applyFill="1" applyBorder="1" applyAlignment="1">
      <alignment horizontal="center" vertical="center" wrapText="1"/>
    </xf>
    <xf numFmtId="0" fontId="75" fillId="8" borderId="58" xfId="0" applyFont="1" applyFill="1" applyBorder="1" applyAlignment="1">
      <alignment horizontal="center" vertical="center" wrapText="1"/>
    </xf>
    <xf numFmtId="0" fontId="75" fillId="8" borderId="60" xfId="0" applyFont="1" applyFill="1" applyBorder="1" applyAlignment="1">
      <alignment horizontal="center" vertical="center" wrapText="1"/>
    </xf>
    <xf numFmtId="0" fontId="75" fillId="8" borderId="61" xfId="0" applyFont="1" applyFill="1" applyBorder="1" applyAlignment="1">
      <alignment horizontal="center" vertical="center" wrapText="1"/>
    </xf>
    <xf numFmtId="0" fontId="75" fillId="8" borderId="59" xfId="0" applyFont="1" applyFill="1" applyBorder="1" applyAlignment="1">
      <alignment horizontal="center" vertical="center" wrapText="1"/>
    </xf>
    <xf numFmtId="0" fontId="75" fillId="8" borderId="64" xfId="0" applyFont="1" applyFill="1" applyBorder="1" applyAlignment="1">
      <alignment horizontal="center" vertical="center" wrapText="1"/>
    </xf>
    <xf numFmtId="0" fontId="75" fillId="8" borderId="63" xfId="0" applyFont="1" applyFill="1" applyBorder="1" applyAlignment="1">
      <alignment horizontal="center" vertical="center" wrapText="1"/>
    </xf>
    <xf numFmtId="4" fontId="78" fillId="0" borderId="0" xfId="0" applyNumberFormat="1" applyFont="1" applyBorder="1" applyAlignment="1">
      <alignment/>
    </xf>
    <xf numFmtId="4" fontId="78" fillId="0" borderId="0" xfId="0" applyNumberFormat="1" applyFont="1" applyAlignment="1">
      <alignment/>
    </xf>
    <xf numFmtId="4" fontId="2" fillId="33" borderId="12" xfId="48" applyNumberFormat="1" applyFont="1" applyFill="1" applyBorder="1" applyAlignment="1">
      <alignment horizontal="center" vertical="center" wrapText="1"/>
    </xf>
    <xf numFmtId="4" fontId="2" fillId="33" borderId="13" xfId="48" applyNumberFormat="1" applyFont="1" applyFill="1" applyBorder="1" applyAlignment="1">
      <alignment horizontal="center" vertical="center" wrapText="1"/>
    </xf>
    <xf numFmtId="4" fontId="2" fillId="33" borderId="14" xfId="48" applyNumberFormat="1" applyFont="1" applyFill="1" applyBorder="1" applyAlignment="1">
      <alignment horizontal="center" vertical="center" wrapText="1"/>
    </xf>
    <xf numFmtId="4" fontId="2" fillId="14" borderId="49" xfId="48" applyNumberFormat="1" applyFont="1" applyFill="1" applyBorder="1" applyAlignment="1">
      <alignment horizontal="center" vertical="center" wrapText="1"/>
    </xf>
    <xf numFmtId="4" fontId="2" fillId="16" borderId="51" xfId="48" applyNumberFormat="1" applyFont="1" applyFill="1" applyBorder="1" applyAlignment="1">
      <alignment horizontal="center" vertical="center" wrapText="1"/>
    </xf>
    <xf numFmtId="4" fontId="2" fillId="16" borderId="48" xfId="48" applyNumberFormat="1" applyFont="1" applyFill="1" applyBorder="1" applyAlignment="1">
      <alignment horizontal="center" vertical="center" wrapText="1"/>
    </xf>
    <xf numFmtId="4" fontId="2" fillId="14" borderId="51" xfId="48" applyNumberFormat="1" applyFont="1" applyFill="1" applyBorder="1" applyAlignment="1">
      <alignment horizontal="center" vertical="center" wrapText="1"/>
    </xf>
    <xf numFmtId="4" fontId="2" fillId="14" borderId="48" xfId="48" applyNumberFormat="1" applyFont="1" applyFill="1" applyBorder="1" applyAlignment="1">
      <alignment horizontal="center" vertical="center" wrapText="1"/>
    </xf>
    <xf numFmtId="4" fontId="2" fillId="17" borderId="47" xfId="48" applyNumberFormat="1" applyFont="1" applyFill="1" applyBorder="1" applyAlignment="1">
      <alignment horizontal="center" vertical="center" wrapText="1"/>
    </xf>
    <xf numFmtId="4" fontId="2" fillId="17" borderId="48" xfId="48" applyNumberFormat="1" applyFont="1" applyFill="1" applyBorder="1" applyAlignment="1">
      <alignment horizontal="center" vertical="center" wrapText="1"/>
    </xf>
    <xf numFmtId="4" fontId="2" fillId="17" borderId="49" xfId="48" applyNumberFormat="1" applyFont="1" applyFill="1" applyBorder="1" applyAlignment="1">
      <alignment horizontal="center" vertical="center" wrapText="1"/>
    </xf>
    <xf numFmtId="4" fontId="2" fillId="16" borderId="49" xfId="48" applyNumberFormat="1" applyFont="1" applyFill="1" applyBorder="1" applyAlignment="1">
      <alignment horizontal="center" vertical="center" wrapText="1"/>
    </xf>
    <xf numFmtId="0" fontId="79" fillId="8" borderId="65" xfId="0" applyFont="1" applyFill="1" applyBorder="1" applyAlignment="1">
      <alignment horizontal="justify" vertical="center"/>
    </xf>
    <xf numFmtId="0" fontId="79" fillId="8" borderId="66" xfId="0" applyFont="1" applyFill="1" applyBorder="1" applyAlignment="1">
      <alignment horizontal="justify" vertical="center"/>
    </xf>
    <xf numFmtId="0" fontId="79" fillId="8" borderId="67" xfId="0" applyFont="1" applyFill="1" applyBorder="1" applyAlignment="1">
      <alignment horizontal="justify" vertical="center"/>
    </xf>
    <xf numFmtId="0" fontId="79" fillId="8" borderId="68" xfId="0" applyFont="1" applyFill="1" applyBorder="1" applyAlignment="1">
      <alignment horizontal="justify" vertical="center"/>
    </xf>
    <xf numFmtId="0" fontId="79" fillId="8" borderId="69" xfId="0" applyFont="1" applyFill="1" applyBorder="1" applyAlignment="1">
      <alignment horizontal="justify" vertical="center"/>
    </xf>
    <xf numFmtId="0" fontId="79" fillId="8" borderId="70" xfId="0" applyFont="1" applyFill="1" applyBorder="1" applyAlignment="1">
      <alignment horizontal="justify" vertical="center"/>
    </xf>
    <xf numFmtId="0" fontId="79" fillId="8" borderId="0" xfId="0" applyFont="1" applyFill="1" applyBorder="1" applyAlignment="1">
      <alignment horizontal="justify" vertical="center"/>
    </xf>
    <xf numFmtId="0" fontId="80" fillId="9" borderId="65" xfId="0" applyFont="1" applyFill="1" applyBorder="1" applyAlignment="1">
      <alignment horizontal="justify" vertical="center"/>
    </xf>
    <xf numFmtId="0" fontId="80" fillId="9" borderId="66" xfId="0" applyFont="1" applyFill="1" applyBorder="1" applyAlignment="1">
      <alignment horizontal="justify" vertical="center"/>
    </xf>
    <xf numFmtId="0" fontId="80" fillId="9" borderId="67" xfId="0" applyFont="1" applyFill="1" applyBorder="1" applyAlignment="1">
      <alignment horizontal="justify" vertical="center"/>
    </xf>
    <xf numFmtId="0" fontId="81" fillId="10" borderId="68" xfId="0" applyFont="1" applyFill="1" applyBorder="1" applyAlignment="1">
      <alignment horizontal="justify" vertical="center"/>
    </xf>
    <xf numFmtId="0" fontId="81" fillId="10" borderId="66" xfId="0" applyFont="1" applyFill="1" applyBorder="1" applyAlignment="1">
      <alignment horizontal="justify" vertical="center"/>
    </xf>
    <xf numFmtId="0" fontId="81" fillId="10" borderId="67" xfId="0" applyFont="1" applyFill="1" applyBorder="1" applyAlignment="1">
      <alignment horizontal="justify" vertical="center"/>
    </xf>
    <xf numFmtId="0" fontId="81" fillId="10" borderId="65" xfId="0" applyFont="1" applyFill="1" applyBorder="1" applyAlignment="1">
      <alignment horizontal="justify" vertical="center"/>
    </xf>
    <xf numFmtId="0" fontId="82" fillId="5" borderId="65" xfId="0" applyFont="1" applyFill="1" applyBorder="1" applyAlignment="1">
      <alignment horizontal="justify" vertical="center"/>
    </xf>
    <xf numFmtId="0" fontId="82" fillId="5" borderId="66" xfId="0" applyFont="1" applyFill="1" applyBorder="1" applyAlignment="1">
      <alignment horizontal="justify" vertical="center"/>
    </xf>
    <xf numFmtId="0" fontId="82" fillId="5" borderId="69" xfId="0" applyFont="1" applyFill="1" applyBorder="1" applyAlignment="1">
      <alignment horizontal="justify" vertical="center"/>
    </xf>
    <xf numFmtId="0" fontId="83" fillId="13" borderId="65" xfId="0" applyFont="1" applyFill="1" applyBorder="1" applyAlignment="1">
      <alignment horizontal="justify" vertical="center"/>
    </xf>
    <xf numFmtId="0" fontId="83" fillId="13" borderId="66" xfId="0" applyFont="1" applyFill="1" applyBorder="1" applyAlignment="1">
      <alignment horizontal="justify" vertical="center"/>
    </xf>
    <xf numFmtId="0" fontId="83" fillId="13" borderId="69" xfId="0" applyFont="1" applyFill="1" applyBorder="1" applyAlignment="1">
      <alignment horizontal="justify" vertical="center"/>
    </xf>
    <xf numFmtId="0" fontId="75" fillId="8" borderId="0" xfId="0" applyFont="1" applyFill="1" applyBorder="1" applyAlignment="1">
      <alignment horizontal="center" vertical="center" wrapText="1"/>
    </xf>
    <xf numFmtId="0" fontId="77" fillId="5" borderId="10" xfId="0" applyFont="1" applyFill="1" applyBorder="1" applyAlignment="1">
      <alignment horizontal="center" vertical="center" wrapText="1"/>
    </xf>
    <xf numFmtId="0" fontId="76" fillId="10" borderId="10" xfId="0" applyFont="1" applyFill="1" applyBorder="1" applyAlignment="1">
      <alignment horizontal="center" vertical="center" wrapText="1"/>
    </xf>
    <xf numFmtId="4" fontId="78" fillId="0" borderId="71" xfId="0" applyNumberFormat="1" applyFont="1" applyBorder="1" applyAlignment="1">
      <alignment/>
    </xf>
    <xf numFmtId="4" fontId="79" fillId="8" borderId="36" xfId="0" applyNumberFormat="1" applyFont="1" applyFill="1" applyBorder="1" applyAlignment="1">
      <alignment horizontal="right" vertical="center"/>
    </xf>
    <xf numFmtId="4" fontId="79" fillId="8" borderId="34" xfId="0" applyNumberFormat="1" applyFont="1" applyFill="1" applyBorder="1" applyAlignment="1">
      <alignment horizontal="right" vertical="center"/>
    </xf>
    <xf numFmtId="4" fontId="79" fillId="8" borderId="19" xfId="0" applyNumberFormat="1" applyFont="1" applyFill="1" applyBorder="1" applyAlignment="1">
      <alignment horizontal="right" vertical="center"/>
    </xf>
    <xf numFmtId="4" fontId="79" fillId="8" borderId="33" xfId="0" applyNumberFormat="1" applyFont="1" applyFill="1" applyBorder="1" applyAlignment="1">
      <alignment horizontal="right" vertical="center"/>
    </xf>
    <xf numFmtId="4" fontId="79" fillId="8" borderId="35" xfId="0" applyNumberFormat="1" applyFont="1" applyFill="1" applyBorder="1" applyAlignment="1">
      <alignment horizontal="right" vertical="center"/>
    </xf>
    <xf numFmtId="4" fontId="79" fillId="8" borderId="27" xfId="0" applyNumberFormat="1" applyFont="1" applyFill="1" applyBorder="1" applyAlignment="1">
      <alignment horizontal="right" vertical="center"/>
    </xf>
    <xf numFmtId="4" fontId="79" fillId="8" borderId="24" xfId="0" applyNumberFormat="1" applyFont="1" applyFill="1" applyBorder="1" applyAlignment="1">
      <alignment horizontal="right" vertical="center"/>
    </xf>
    <xf numFmtId="4" fontId="79" fillId="8" borderId="25" xfId="0" applyNumberFormat="1" applyFont="1" applyFill="1" applyBorder="1" applyAlignment="1">
      <alignment horizontal="right" vertical="center"/>
    </xf>
    <xf numFmtId="4" fontId="79" fillId="8" borderId="23" xfId="0" applyNumberFormat="1" applyFont="1" applyFill="1" applyBorder="1" applyAlignment="1">
      <alignment horizontal="right" vertical="center"/>
    </xf>
    <xf numFmtId="4" fontId="79" fillId="8" borderId="26" xfId="0" applyNumberFormat="1" applyFont="1" applyFill="1" applyBorder="1" applyAlignment="1">
      <alignment horizontal="right" vertical="center"/>
    </xf>
    <xf numFmtId="4" fontId="79" fillId="8" borderId="41" xfId="0" applyNumberFormat="1" applyFont="1" applyFill="1" applyBorder="1" applyAlignment="1">
      <alignment horizontal="right" vertical="center"/>
    </xf>
    <xf numFmtId="4" fontId="79" fillId="8" borderId="38" xfId="0" applyNumberFormat="1" applyFont="1" applyFill="1" applyBorder="1" applyAlignment="1">
      <alignment horizontal="right" vertical="center"/>
    </xf>
    <xf numFmtId="4" fontId="79" fillId="8" borderId="39" xfId="0" applyNumberFormat="1" applyFont="1" applyFill="1" applyBorder="1" applyAlignment="1">
      <alignment horizontal="right" vertical="center"/>
    </xf>
    <xf numFmtId="4" fontId="79" fillId="8" borderId="37" xfId="0" applyNumberFormat="1" applyFont="1" applyFill="1" applyBorder="1" applyAlignment="1">
      <alignment horizontal="right" vertical="center"/>
    </xf>
    <xf numFmtId="4" fontId="79" fillId="8" borderId="40" xfId="0" applyNumberFormat="1" applyFont="1" applyFill="1" applyBorder="1" applyAlignment="1">
      <alignment horizontal="right" vertical="center"/>
    </xf>
    <xf numFmtId="4" fontId="79" fillId="8" borderId="21" xfId="0" applyNumberFormat="1" applyFont="1" applyFill="1" applyBorder="1" applyAlignment="1">
      <alignment horizontal="right" vertical="center"/>
    </xf>
    <xf numFmtId="4" fontId="79" fillId="8" borderId="18" xfId="0" applyNumberFormat="1" applyFont="1" applyFill="1" applyBorder="1" applyAlignment="1">
      <alignment horizontal="right" vertical="center"/>
    </xf>
    <xf numFmtId="4" fontId="79" fillId="8" borderId="22" xfId="0" applyNumberFormat="1" applyFont="1" applyFill="1" applyBorder="1" applyAlignment="1">
      <alignment horizontal="right" vertical="center"/>
    </xf>
    <xf numFmtId="4" fontId="79" fillId="8" borderId="17" xfId="0" applyNumberFormat="1" applyFont="1" applyFill="1" applyBorder="1" applyAlignment="1">
      <alignment horizontal="right" vertical="center"/>
    </xf>
    <xf numFmtId="4" fontId="79" fillId="8" borderId="20" xfId="0" applyNumberFormat="1" applyFont="1" applyFill="1" applyBorder="1" applyAlignment="1">
      <alignment horizontal="right" vertical="center"/>
    </xf>
    <xf numFmtId="4" fontId="79" fillId="8" borderId="32" xfId="0" applyNumberFormat="1" applyFont="1" applyFill="1" applyBorder="1" applyAlignment="1">
      <alignment horizontal="right" vertical="center"/>
    </xf>
    <xf numFmtId="4" fontId="79" fillId="8" borderId="29" xfId="0" applyNumberFormat="1" applyFont="1" applyFill="1" applyBorder="1" applyAlignment="1">
      <alignment horizontal="right" vertical="center"/>
    </xf>
    <xf numFmtId="4" fontId="79" fillId="8" borderId="30" xfId="0" applyNumberFormat="1" applyFont="1" applyFill="1" applyBorder="1" applyAlignment="1">
      <alignment horizontal="right" vertical="center"/>
    </xf>
    <xf numFmtId="4" fontId="79" fillId="8" borderId="28" xfId="0" applyNumberFormat="1" applyFont="1" applyFill="1" applyBorder="1" applyAlignment="1">
      <alignment horizontal="right" vertical="center"/>
    </xf>
    <xf numFmtId="4" fontId="79" fillId="8" borderId="31" xfId="0" applyNumberFormat="1" applyFont="1" applyFill="1" applyBorder="1" applyAlignment="1">
      <alignment horizontal="right" vertical="center"/>
    </xf>
    <xf numFmtId="4" fontId="79" fillId="8" borderId="12" xfId="0" applyNumberFormat="1" applyFont="1" applyFill="1" applyBorder="1" applyAlignment="1">
      <alignment horizontal="right" vertical="center"/>
    </xf>
    <xf numFmtId="4" fontId="79" fillId="8" borderId="13" xfId="0" applyNumberFormat="1" applyFont="1" applyFill="1" applyBorder="1" applyAlignment="1">
      <alignment horizontal="right" vertical="center"/>
    </xf>
    <xf numFmtId="4" fontId="79" fillId="8" borderId="14" xfId="0" applyNumberFormat="1" applyFont="1" applyFill="1" applyBorder="1" applyAlignment="1">
      <alignment horizontal="right" vertical="center"/>
    </xf>
    <xf numFmtId="4" fontId="79" fillId="8" borderId="16" xfId="0" applyNumberFormat="1" applyFont="1" applyFill="1" applyBorder="1" applyAlignment="1">
      <alignment horizontal="right" vertical="center"/>
    </xf>
    <xf numFmtId="4" fontId="79" fillId="8" borderId="15" xfId="0" applyNumberFormat="1" applyFont="1" applyFill="1" applyBorder="1" applyAlignment="1">
      <alignment horizontal="right" vertical="center"/>
    </xf>
    <xf numFmtId="4" fontId="79" fillId="8" borderId="46" xfId="0" applyNumberFormat="1" applyFont="1" applyFill="1" applyBorder="1" applyAlignment="1">
      <alignment horizontal="right" vertical="center"/>
    </xf>
    <xf numFmtId="4" fontId="79" fillId="8" borderId="43" xfId="0" applyNumberFormat="1" applyFont="1" applyFill="1" applyBorder="1" applyAlignment="1">
      <alignment horizontal="right" vertical="center"/>
    </xf>
    <xf numFmtId="4" fontId="79" fillId="8" borderId="44" xfId="0" applyNumberFormat="1" applyFont="1" applyFill="1" applyBorder="1" applyAlignment="1">
      <alignment horizontal="right" vertical="center"/>
    </xf>
    <xf numFmtId="4" fontId="79" fillId="8" borderId="42" xfId="0" applyNumberFormat="1" applyFont="1" applyFill="1" applyBorder="1" applyAlignment="1">
      <alignment horizontal="right" vertical="center"/>
    </xf>
    <xf numFmtId="4" fontId="79" fillId="8" borderId="45" xfId="0" applyNumberFormat="1" applyFont="1" applyFill="1" applyBorder="1" applyAlignment="1">
      <alignment horizontal="right" vertical="center"/>
    </xf>
    <xf numFmtId="4" fontId="78" fillId="9" borderId="36" xfId="0" applyNumberFormat="1" applyFont="1" applyFill="1" applyBorder="1" applyAlignment="1">
      <alignment horizontal="right" vertical="center"/>
    </xf>
    <xf numFmtId="4" fontId="78" fillId="9" borderId="34" xfId="0" applyNumberFormat="1" applyFont="1" applyFill="1" applyBorder="1" applyAlignment="1">
      <alignment horizontal="right" vertical="center"/>
    </xf>
    <xf numFmtId="4" fontId="78" fillId="9" borderId="19" xfId="0" applyNumberFormat="1" applyFont="1" applyFill="1" applyBorder="1" applyAlignment="1">
      <alignment horizontal="right" vertical="center"/>
    </xf>
    <xf numFmtId="4" fontId="78" fillId="9" borderId="24" xfId="0" applyNumberFormat="1" applyFont="1" applyFill="1" applyBorder="1" applyAlignment="1">
      <alignment horizontal="right" vertical="center"/>
    </xf>
    <xf numFmtId="4" fontId="78" fillId="9" borderId="23" xfId="0" applyNumberFormat="1" applyFont="1" applyFill="1" applyBorder="1" applyAlignment="1">
      <alignment horizontal="right" vertical="center"/>
    </xf>
    <xf numFmtId="4" fontId="78" fillId="9" borderId="27" xfId="0" applyNumberFormat="1" applyFont="1" applyFill="1" applyBorder="1" applyAlignment="1">
      <alignment horizontal="right" vertical="center"/>
    </xf>
    <xf numFmtId="4" fontId="78" fillId="9" borderId="25" xfId="0" applyNumberFormat="1" applyFont="1" applyFill="1" applyBorder="1" applyAlignment="1">
      <alignment horizontal="right" vertical="center"/>
    </xf>
    <xf numFmtId="4" fontId="78" fillId="9" borderId="41" xfId="0" applyNumberFormat="1" applyFont="1" applyFill="1" applyBorder="1" applyAlignment="1">
      <alignment horizontal="right" vertical="center"/>
    </xf>
    <xf numFmtId="4" fontId="78" fillId="9" borderId="38" xfId="0" applyNumberFormat="1" applyFont="1" applyFill="1" applyBorder="1" applyAlignment="1">
      <alignment horizontal="right" vertical="center"/>
    </xf>
    <xf numFmtId="4" fontId="78" fillId="9" borderId="39" xfId="0" applyNumberFormat="1" applyFont="1" applyFill="1" applyBorder="1" applyAlignment="1">
      <alignment horizontal="right" vertical="center"/>
    </xf>
    <xf numFmtId="4" fontId="78" fillId="9" borderId="29" xfId="0" applyNumberFormat="1" applyFont="1" applyFill="1" applyBorder="1" applyAlignment="1">
      <alignment horizontal="right" vertical="center"/>
    </xf>
    <xf numFmtId="4" fontId="78" fillId="9" borderId="30" xfId="0" applyNumberFormat="1" applyFont="1" applyFill="1" applyBorder="1" applyAlignment="1">
      <alignment horizontal="right" vertical="center"/>
    </xf>
    <xf numFmtId="4" fontId="78" fillId="9" borderId="28" xfId="0" applyNumberFormat="1" applyFont="1" applyFill="1" applyBorder="1" applyAlignment="1">
      <alignment horizontal="right" vertical="center"/>
    </xf>
    <xf numFmtId="4" fontId="78" fillId="9" borderId="33" xfId="0" applyNumberFormat="1" applyFont="1" applyFill="1" applyBorder="1" applyAlignment="1">
      <alignment horizontal="right" vertical="center"/>
    </xf>
    <xf numFmtId="4" fontId="78" fillId="9" borderId="35" xfId="0" applyNumberFormat="1" applyFont="1" applyFill="1" applyBorder="1" applyAlignment="1">
      <alignment horizontal="right" vertical="center"/>
    </xf>
    <xf numFmtId="4" fontId="78" fillId="9" borderId="18" xfId="0" applyNumberFormat="1" applyFont="1" applyFill="1" applyBorder="1" applyAlignment="1">
      <alignment horizontal="right" vertical="center"/>
    </xf>
    <xf numFmtId="4" fontId="78" fillId="9" borderId="26" xfId="0" applyNumberFormat="1" applyFont="1" applyFill="1" applyBorder="1" applyAlignment="1">
      <alignment horizontal="right" vertical="center"/>
    </xf>
    <xf numFmtId="4" fontId="78" fillId="9" borderId="37" xfId="0" applyNumberFormat="1" applyFont="1" applyFill="1" applyBorder="1" applyAlignment="1">
      <alignment horizontal="right" vertical="center"/>
    </xf>
    <xf numFmtId="4" fontId="78" fillId="9" borderId="40" xfId="0" applyNumberFormat="1" applyFont="1" applyFill="1" applyBorder="1" applyAlignment="1">
      <alignment horizontal="right" vertical="center"/>
    </xf>
    <xf numFmtId="4" fontId="78" fillId="10" borderId="21" xfId="0" applyNumberFormat="1" applyFont="1" applyFill="1" applyBorder="1" applyAlignment="1">
      <alignment horizontal="right" vertical="center"/>
    </xf>
    <xf numFmtId="4" fontId="78" fillId="10" borderId="18" xfId="0" applyNumberFormat="1" applyFont="1" applyFill="1" applyBorder="1" applyAlignment="1">
      <alignment horizontal="right" vertical="center"/>
    </xf>
    <xf numFmtId="4" fontId="78" fillId="10" borderId="22" xfId="0" applyNumberFormat="1" applyFont="1" applyFill="1" applyBorder="1" applyAlignment="1">
      <alignment horizontal="right" vertical="center"/>
    </xf>
    <xf numFmtId="4" fontId="78" fillId="10" borderId="36" xfId="0" applyNumberFormat="1" applyFont="1" applyFill="1" applyBorder="1" applyAlignment="1">
      <alignment horizontal="right" vertical="center"/>
    </xf>
    <xf numFmtId="4" fontId="78" fillId="10" borderId="34" xfId="0" applyNumberFormat="1" applyFont="1" applyFill="1" applyBorder="1" applyAlignment="1">
      <alignment horizontal="right" vertical="center"/>
    </xf>
    <xf numFmtId="4" fontId="78" fillId="10" borderId="19" xfId="0" applyNumberFormat="1" applyFont="1" applyFill="1" applyBorder="1" applyAlignment="1">
      <alignment horizontal="right" vertical="center"/>
    </xf>
    <xf numFmtId="4" fontId="78" fillId="10" borderId="33" xfId="0" applyNumberFormat="1" applyFont="1" applyFill="1" applyBorder="1" applyAlignment="1">
      <alignment horizontal="right" vertical="center"/>
    </xf>
    <xf numFmtId="4" fontId="78" fillId="10" borderId="27" xfId="0" applyNumberFormat="1" applyFont="1" applyFill="1" applyBorder="1" applyAlignment="1">
      <alignment horizontal="right" vertical="center"/>
    </xf>
    <xf numFmtId="4" fontId="78" fillId="10" borderId="24" xfId="0" applyNumberFormat="1" applyFont="1" applyFill="1" applyBorder="1" applyAlignment="1">
      <alignment horizontal="right" vertical="center"/>
    </xf>
    <xf numFmtId="4" fontId="78" fillId="10" borderId="25" xfId="0" applyNumberFormat="1" applyFont="1" applyFill="1" applyBorder="1" applyAlignment="1">
      <alignment horizontal="right" vertical="center"/>
    </xf>
    <xf numFmtId="4" fontId="78" fillId="10" borderId="23" xfId="0" applyNumberFormat="1" applyFont="1" applyFill="1" applyBorder="1" applyAlignment="1">
      <alignment horizontal="right" vertical="center"/>
    </xf>
    <xf numFmtId="4" fontId="78" fillId="10" borderId="41" xfId="0" applyNumberFormat="1" applyFont="1" applyFill="1" applyBorder="1" applyAlignment="1">
      <alignment horizontal="right" vertical="center"/>
    </xf>
    <xf numFmtId="4" fontId="78" fillId="10" borderId="38" xfId="0" applyNumberFormat="1" applyFont="1" applyFill="1" applyBorder="1" applyAlignment="1">
      <alignment horizontal="right" vertical="center"/>
    </xf>
    <xf numFmtId="4" fontId="78" fillId="10" borderId="39" xfId="0" applyNumberFormat="1" applyFont="1" applyFill="1" applyBorder="1" applyAlignment="1">
      <alignment horizontal="right" vertical="center"/>
    </xf>
    <xf numFmtId="4" fontId="78" fillId="10" borderId="37" xfId="0" applyNumberFormat="1" applyFont="1" applyFill="1" applyBorder="1" applyAlignment="1">
      <alignment horizontal="right" vertical="center"/>
    </xf>
    <xf numFmtId="4" fontId="78" fillId="10" borderId="17" xfId="0" applyNumberFormat="1" applyFont="1" applyFill="1" applyBorder="1" applyAlignment="1">
      <alignment horizontal="right" vertical="center"/>
    </xf>
    <xf numFmtId="4" fontId="78" fillId="10" borderId="29" xfId="0" applyNumberFormat="1" applyFont="1" applyFill="1" applyBorder="1" applyAlignment="1">
      <alignment horizontal="right" vertical="center"/>
    </xf>
    <xf numFmtId="4" fontId="78" fillId="10" borderId="30" xfId="0" applyNumberFormat="1" applyFont="1" applyFill="1" applyBorder="1" applyAlignment="1">
      <alignment horizontal="right" vertical="center"/>
    </xf>
    <xf numFmtId="4" fontId="78" fillId="10" borderId="28" xfId="0" applyNumberFormat="1" applyFont="1" applyFill="1" applyBorder="1" applyAlignment="1">
      <alignment horizontal="right" vertical="center"/>
    </xf>
    <xf numFmtId="4" fontId="78" fillId="5" borderId="36" xfId="0" applyNumberFormat="1" applyFont="1" applyFill="1" applyBorder="1" applyAlignment="1">
      <alignment horizontal="right" vertical="center"/>
    </xf>
    <xf numFmtId="4" fontId="78" fillId="5" borderId="34" xfId="0" applyNumberFormat="1" applyFont="1" applyFill="1" applyBorder="1" applyAlignment="1">
      <alignment horizontal="right" vertical="center"/>
    </xf>
    <xf numFmtId="4" fontId="78" fillId="5" borderId="49" xfId="0" applyNumberFormat="1" applyFont="1" applyFill="1" applyBorder="1" applyAlignment="1">
      <alignment horizontal="right" vertical="center"/>
    </xf>
    <xf numFmtId="4" fontId="78" fillId="5" borderId="42" xfId="0" applyNumberFormat="1" applyFont="1" applyFill="1" applyBorder="1" applyAlignment="1">
      <alignment horizontal="right" vertical="center"/>
    </xf>
    <xf numFmtId="4" fontId="78" fillId="5" borderId="43" xfId="0" applyNumberFormat="1" applyFont="1" applyFill="1" applyBorder="1" applyAlignment="1">
      <alignment horizontal="right" vertical="center"/>
    </xf>
    <xf numFmtId="4" fontId="78" fillId="5" borderId="44" xfId="0" applyNumberFormat="1" applyFont="1" applyFill="1" applyBorder="1" applyAlignment="1">
      <alignment horizontal="right" vertical="center"/>
    </xf>
    <xf numFmtId="4" fontId="78" fillId="5" borderId="18" xfId="0" applyNumberFormat="1" applyFont="1" applyFill="1" applyBorder="1" applyAlignment="1">
      <alignment horizontal="right" vertical="center"/>
    </xf>
    <xf numFmtId="4" fontId="78" fillId="5" borderId="22" xfId="0" applyNumberFormat="1" applyFont="1" applyFill="1" applyBorder="1" applyAlignment="1">
      <alignment horizontal="right" vertical="center"/>
    </xf>
    <xf numFmtId="4" fontId="78" fillId="5" borderId="27" xfId="0" applyNumberFormat="1" applyFont="1" applyFill="1" applyBorder="1" applyAlignment="1">
      <alignment horizontal="right" vertical="center"/>
    </xf>
    <xf numFmtId="4" fontId="78" fillId="5" borderId="24" xfId="0" applyNumberFormat="1" applyFont="1" applyFill="1" applyBorder="1" applyAlignment="1">
      <alignment horizontal="right" vertical="center"/>
    </xf>
    <xf numFmtId="4" fontId="78" fillId="5" borderId="30" xfId="0" applyNumberFormat="1" applyFont="1" applyFill="1" applyBorder="1" applyAlignment="1">
      <alignment horizontal="right" vertical="center"/>
    </xf>
    <xf numFmtId="4" fontId="78" fillId="5" borderId="28" xfId="0" applyNumberFormat="1" applyFont="1" applyFill="1" applyBorder="1" applyAlignment="1">
      <alignment horizontal="right" vertical="center"/>
    </xf>
    <xf numFmtId="4" fontId="78" fillId="5" borderId="29" xfId="0" applyNumberFormat="1" applyFont="1" applyFill="1" applyBorder="1" applyAlignment="1">
      <alignment horizontal="right" vertical="center"/>
    </xf>
    <xf numFmtId="4" fontId="78" fillId="5" borderId="25" xfId="0" applyNumberFormat="1" applyFont="1" applyFill="1" applyBorder="1" applyAlignment="1">
      <alignment horizontal="right" vertical="center"/>
    </xf>
    <xf numFmtId="4" fontId="78" fillId="5" borderId="32" xfId="0" applyNumberFormat="1" applyFont="1" applyFill="1" applyBorder="1" applyAlignment="1">
      <alignment horizontal="right" vertical="center"/>
    </xf>
    <xf numFmtId="4" fontId="78" fillId="5" borderId="39" xfId="0" applyNumberFormat="1" applyFont="1" applyFill="1" applyBorder="1" applyAlignment="1">
      <alignment horizontal="right" vertical="center"/>
    </xf>
    <xf numFmtId="4" fontId="78" fillId="5" borderId="37" xfId="0" applyNumberFormat="1" applyFont="1" applyFill="1" applyBorder="1" applyAlignment="1">
      <alignment horizontal="right" vertical="center"/>
    </xf>
    <xf numFmtId="4" fontId="78" fillId="5" borderId="38" xfId="0" applyNumberFormat="1" applyFont="1" applyFill="1" applyBorder="1" applyAlignment="1">
      <alignment horizontal="right" vertical="center"/>
    </xf>
    <xf numFmtId="4" fontId="78" fillId="13" borderId="36" xfId="0" applyNumberFormat="1" applyFont="1" applyFill="1" applyBorder="1" applyAlignment="1">
      <alignment horizontal="right" vertical="center"/>
    </xf>
    <xf numFmtId="4" fontId="78" fillId="13" borderId="34" xfId="0" applyNumberFormat="1" applyFont="1" applyFill="1" applyBorder="1" applyAlignment="1">
      <alignment horizontal="right" vertical="center"/>
    </xf>
    <xf numFmtId="4" fontId="78" fillId="13" borderId="19" xfId="0" applyNumberFormat="1" applyFont="1" applyFill="1" applyBorder="1" applyAlignment="1">
      <alignment horizontal="right" vertical="center"/>
    </xf>
    <xf numFmtId="4" fontId="78" fillId="13" borderId="18" xfId="0" applyNumberFormat="1" applyFont="1" applyFill="1" applyBorder="1" applyAlignment="1">
      <alignment horizontal="right" vertical="center"/>
    </xf>
    <xf numFmtId="4" fontId="78" fillId="13" borderId="22" xfId="0" applyNumberFormat="1" applyFont="1" applyFill="1" applyBorder="1" applyAlignment="1">
      <alignment horizontal="right" vertical="center"/>
    </xf>
    <xf numFmtId="4" fontId="78" fillId="13" borderId="17" xfId="0" applyNumberFormat="1" applyFont="1" applyFill="1" applyBorder="1" applyAlignment="1">
      <alignment horizontal="right" vertical="center"/>
    </xf>
    <xf numFmtId="4" fontId="78" fillId="13" borderId="27" xfId="0" applyNumberFormat="1" applyFont="1" applyFill="1" applyBorder="1" applyAlignment="1">
      <alignment horizontal="right" vertical="center"/>
    </xf>
    <xf numFmtId="4" fontId="78" fillId="13" borderId="24" xfId="0" applyNumberFormat="1" applyFont="1" applyFill="1" applyBorder="1" applyAlignment="1">
      <alignment horizontal="right" vertical="center"/>
    </xf>
    <xf numFmtId="4" fontId="78" fillId="13" borderId="25" xfId="0" applyNumberFormat="1" applyFont="1" applyFill="1" applyBorder="1" applyAlignment="1">
      <alignment horizontal="right" vertical="center"/>
    </xf>
    <xf numFmtId="4" fontId="78" fillId="13" borderId="23" xfId="0" applyNumberFormat="1" applyFont="1" applyFill="1" applyBorder="1" applyAlignment="1">
      <alignment horizontal="right" vertical="center"/>
    </xf>
    <xf numFmtId="4" fontId="78" fillId="13" borderId="41" xfId="0" applyNumberFormat="1" applyFont="1" applyFill="1" applyBorder="1" applyAlignment="1">
      <alignment horizontal="right" vertical="center"/>
    </xf>
    <xf numFmtId="4" fontId="78" fillId="13" borderId="38" xfId="0" applyNumberFormat="1" applyFont="1" applyFill="1" applyBorder="1" applyAlignment="1">
      <alignment horizontal="right" vertical="center"/>
    </xf>
    <xf numFmtId="4" fontId="78" fillId="13" borderId="39" xfId="0" applyNumberFormat="1" applyFont="1" applyFill="1" applyBorder="1" applyAlignment="1">
      <alignment horizontal="right" vertical="center"/>
    </xf>
    <xf numFmtId="4" fontId="78" fillId="13" borderId="29" xfId="0" applyNumberFormat="1" applyFont="1" applyFill="1" applyBorder="1" applyAlignment="1">
      <alignment horizontal="right" vertical="center"/>
    </xf>
    <xf numFmtId="4" fontId="78" fillId="13" borderId="30" xfId="0" applyNumberFormat="1" applyFont="1" applyFill="1" applyBorder="1" applyAlignment="1">
      <alignment horizontal="right" vertical="center"/>
    </xf>
    <xf numFmtId="4" fontId="78" fillId="13" borderId="28" xfId="0" applyNumberFormat="1" applyFont="1" applyFill="1" applyBorder="1" applyAlignment="1">
      <alignment horizontal="right" vertical="center"/>
    </xf>
    <xf numFmtId="4" fontId="78" fillId="0" borderId="56" xfId="0" applyNumberFormat="1" applyFont="1" applyBorder="1" applyAlignment="1">
      <alignment horizontal="right" vertical="center"/>
    </xf>
    <xf numFmtId="4" fontId="78" fillId="0" borderId="53" xfId="0" applyNumberFormat="1" applyFont="1" applyBorder="1" applyAlignment="1">
      <alignment horizontal="right" vertical="center"/>
    </xf>
    <xf numFmtId="4" fontId="78" fillId="0" borderId="54" xfId="0" applyNumberFormat="1" applyFont="1" applyBorder="1" applyAlignment="1">
      <alignment horizontal="right" vertical="center"/>
    </xf>
    <xf numFmtId="4" fontId="78" fillId="0" borderId="12" xfId="0" applyNumberFormat="1" applyFont="1" applyBorder="1" applyAlignment="1">
      <alignment horizontal="right" vertical="center"/>
    </xf>
    <xf numFmtId="4" fontId="78" fillId="0" borderId="13" xfId="0" applyNumberFormat="1" applyFont="1" applyBorder="1" applyAlignment="1">
      <alignment horizontal="right" vertical="center"/>
    </xf>
    <xf numFmtId="4" fontId="78" fillId="0" borderId="14" xfId="0" applyNumberFormat="1" applyFont="1" applyBorder="1" applyAlignment="1">
      <alignment horizontal="right" vertical="center"/>
    </xf>
    <xf numFmtId="4" fontId="78" fillId="0" borderId="16" xfId="0" applyNumberFormat="1" applyFont="1" applyBorder="1" applyAlignment="1">
      <alignment horizontal="right" vertical="center"/>
    </xf>
    <xf numFmtId="0" fontId="78" fillId="0" borderId="0" xfId="0" applyFont="1" applyAlignment="1">
      <alignment vertical="top"/>
    </xf>
    <xf numFmtId="0" fontId="75" fillId="8" borderId="11" xfId="0" applyFont="1" applyFill="1" applyBorder="1" applyAlignment="1">
      <alignment horizontal="center" vertical="center" wrapText="1"/>
    </xf>
    <xf numFmtId="0" fontId="75" fillId="8" borderId="63" xfId="0" applyFont="1" applyFill="1" applyBorder="1" applyAlignment="1">
      <alignment horizontal="center" vertical="center" wrapText="1"/>
    </xf>
    <xf numFmtId="0" fontId="76" fillId="10" borderId="62" xfId="0" applyFont="1" applyFill="1" applyBorder="1" applyAlignment="1">
      <alignment horizontal="center" vertical="center" wrapText="1"/>
    </xf>
    <xf numFmtId="0" fontId="75" fillId="8" borderId="61" xfId="0" applyFont="1" applyFill="1" applyBorder="1" applyAlignment="1">
      <alignment horizontal="center" vertical="center" wrapText="1"/>
    </xf>
    <xf numFmtId="0" fontId="75" fillId="8" borderId="58" xfId="0" applyFont="1" applyFill="1" applyBorder="1" applyAlignment="1">
      <alignment horizontal="center" vertical="center" wrapText="1"/>
    </xf>
    <xf numFmtId="0" fontId="75" fillId="8" borderId="59" xfId="0" applyFont="1" applyFill="1" applyBorder="1" applyAlignment="1">
      <alignment horizontal="center" vertical="center" wrapText="1"/>
    </xf>
    <xf numFmtId="0" fontId="75" fillId="8" borderId="57" xfId="0" applyFont="1" applyFill="1" applyBorder="1" applyAlignment="1">
      <alignment horizontal="center" vertical="center" wrapText="1"/>
    </xf>
    <xf numFmtId="0" fontId="75" fillId="8" borderId="6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4" fontId="4" fillId="33" borderId="16" xfId="48" applyNumberFormat="1" applyFont="1" applyFill="1" applyBorder="1" applyAlignment="1">
      <alignment horizontal="center" vertical="center" wrapText="1"/>
    </xf>
    <xf numFmtId="4" fontId="4" fillId="33" borderId="13" xfId="48" applyNumberFormat="1" applyFont="1" applyFill="1" applyBorder="1" applyAlignment="1">
      <alignment horizontal="center" vertical="center" wrapText="1"/>
    </xf>
    <xf numFmtId="4" fontId="4" fillId="33" borderId="14" xfId="48" applyNumberFormat="1" applyFont="1" applyFill="1" applyBorder="1" applyAlignment="1">
      <alignment horizontal="center" vertical="center" wrapText="1"/>
    </xf>
    <xf numFmtId="4" fontId="4" fillId="16" borderId="51" xfId="48" applyNumberFormat="1" applyFont="1" applyFill="1" applyBorder="1" applyAlignment="1">
      <alignment horizontal="center" vertical="center" wrapText="1"/>
    </xf>
    <xf numFmtId="4" fontId="4" fillId="16" borderId="48" xfId="48" applyNumberFormat="1" applyFont="1" applyFill="1" applyBorder="1" applyAlignment="1">
      <alignment horizontal="center" vertical="center" wrapText="1"/>
    </xf>
    <xf numFmtId="4" fontId="4" fillId="16" borderId="49" xfId="48" applyNumberFormat="1" applyFont="1" applyFill="1" applyBorder="1" applyAlignment="1">
      <alignment horizontal="center" vertical="center" wrapText="1"/>
    </xf>
    <xf numFmtId="4" fontId="4" fillId="14" borderId="51" xfId="48" applyNumberFormat="1" applyFont="1" applyFill="1" applyBorder="1" applyAlignment="1">
      <alignment horizontal="center" vertical="center" wrapText="1"/>
    </xf>
    <xf numFmtId="4" fontId="4" fillId="14" borderId="48" xfId="48" applyNumberFormat="1" applyFont="1" applyFill="1" applyBorder="1" applyAlignment="1">
      <alignment horizontal="center" vertical="center" wrapText="1"/>
    </xf>
    <xf numFmtId="4" fontId="4" fillId="14" borderId="49" xfId="48" applyNumberFormat="1" applyFont="1" applyFill="1" applyBorder="1" applyAlignment="1">
      <alignment horizontal="center" vertical="center" wrapText="1"/>
    </xf>
    <xf numFmtId="4" fontId="4" fillId="17" borderId="47" xfId="48" applyNumberFormat="1" applyFont="1" applyFill="1" applyBorder="1" applyAlignment="1">
      <alignment horizontal="center" vertical="center" wrapText="1"/>
    </xf>
    <xf numFmtId="4" fontId="4" fillId="17" borderId="48" xfId="48" applyNumberFormat="1" applyFont="1" applyFill="1" applyBorder="1" applyAlignment="1">
      <alignment horizontal="center" vertical="center" wrapText="1"/>
    </xf>
    <xf numFmtId="4" fontId="4" fillId="17" borderId="49" xfId="48" applyNumberFormat="1" applyFont="1" applyFill="1" applyBorder="1" applyAlignment="1">
      <alignment horizontal="center" vertical="center" wrapText="1"/>
    </xf>
    <xf numFmtId="0" fontId="85" fillId="8" borderId="72" xfId="0" applyFont="1" applyFill="1" applyBorder="1" applyAlignment="1">
      <alignment horizontal="center" vertical="center" wrapText="1"/>
    </xf>
    <xf numFmtId="0" fontId="85" fillId="8" borderId="73" xfId="0" applyFont="1" applyFill="1" applyBorder="1" applyAlignment="1">
      <alignment horizontal="center" vertical="center" wrapText="1"/>
    </xf>
    <xf numFmtId="0" fontId="85" fillId="8" borderId="74" xfId="0" applyFont="1" applyFill="1" applyBorder="1" applyAlignment="1">
      <alignment horizontal="center" vertical="center" wrapText="1"/>
    </xf>
    <xf numFmtId="0" fontId="85" fillId="8" borderId="75" xfId="0" applyFont="1" applyFill="1" applyBorder="1" applyAlignment="1">
      <alignment horizontal="center" vertical="center" wrapText="1"/>
    </xf>
    <xf numFmtId="0" fontId="85" fillId="8" borderId="76" xfId="0" applyFont="1" applyFill="1" applyBorder="1" applyAlignment="1">
      <alignment horizontal="center" vertical="center" wrapText="1"/>
    </xf>
    <xf numFmtId="0" fontId="85" fillId="8" borderId="64" xfId="0" applyFont="1" applyFill="1" applyBorder="1" applyAlignment="1">
      <alignment horizontal="center" vertical="center" wrapText="1"/>
    </xf>
    <xf numFmtId="0" fontId="85" fillId="8" borderId="77" xfId="0" applyFont="1" applyFill="1" applyBorder="1" applyAlignment="1">
      <alignment horizontal="center" vertical="center" wrapText="1"/>
    </xf>
    <xf numFmtId="0" fontId="85" fillId="8" borderId="78" xfId="0" applyFont="1" applyFill="1" applyBorder="1" applyAlignment="1">
      <alignment horizontal="center" vertical="center" wrapText="1"/>
    </xf>
    <xf numFmtId="0" fontId="86" fillId="8" borderId="64" xfId="0" applyFont="1" applyFill="1" applyBorder="1" applyAlignment="1">
      <alignment horizontal="center" vertical="center" wrapText="1"/>
    </xf>
    <xf numFmtId="0" fontId="86" fillId="8" borderId="10" xfId="0" applyFont="1" applyFill="1" applyBorder="1" applyAlignment="1">
      <alignment horizontal="center" vertical="center" wrapText="1"/>
    </xf>
    <xf numFmtId="0" fontId="86" fillId="8" borderId="0" xfId="0" applyFont="1" applyFill="1" applyBorder="1" applyAlignment="1">
      <alignment horizontal="center" vertical="center" wrapText="1"/>
    </xf>
    <xf numFmtId="0" fontId="86" fillId="8" borderId="63" xfId="0" applyFont="1" applyFill="1" applyBorder="1" applyAlignment="1">
      <alignment horizontal="center" vertical="center" wrapText="1"/>
    </xf>
    <xf numFmtId="0" fontId="87" fillId="10" borderId="62" xfId="0" applyFont="1" applyFill="1" applyBorder="1" applyAlignment="1">
      <alignment horizontal="center" vertical="center" wrapText="1"/>
    </xf>
    <xf numFmtId="0" fontId="87" fillId="10" borderId="10" xfId="0" applyFont="1" applyFill="1" applyBorder="1" applyAlignment="1">
      <alignment horizontal="center" vertical="center" wrapText="1"/>
    </xf>
    <xf numFmtId="0" fontId="88" fillId="5" borderId="10" xfId="0" applyFont="1" applyFill="1" applyBorder="1" applyAlignment="1">
      <alignment horizontal="center" vertical="center" wrapText="1"/>
    </xf>
    <xf numFmtId="0" fontId="84" fillId="0" borderId="0" xfId="0" applyFont="1" applyAlignment="1">
      <alignment wrapText="1"/>
    </xf>
    <xf numFmtId="0" fontId="84" fillId="0" borderId="0" xfId="0" applyFont="1" applyAlignment="1">
      <alignment vertical="center" wrapText="1"/>
    </xf>
    <xf numFmtId="4" fontId="84" fillId="0" borderId="0" xfId="0" applyNumberFormat="1" applyFont="1" applyBorder="1" applyAlignment="1">
      <alignment wrapText="1"/>
    </xf>
    <xf numFmtId="4" fontId="84" fillId="0" borderId="0" xfId="0" applyNumberFormat="1" applyFont="1" applyAlignment="1">
      <alignment wrapText="1"/>
    </xf>
    <xf numFmtId="0" fontId="89" fillId="8" borderId="79" xfId="0" applyFont="1" applyFill="1" applyBorder="1" applyAlignment="1">
      <alignment horizontal="justify" vertical="center" wrapText="1"/>
    </xf>
    <xf numFmtId="4" fontId="89" fillId="8" borderId="33" xfId="0" applyNumberFormat="1" applyFont="1" applyFill="1" applyBorder="1" applyAlignment="1">
      <alignment horizontal="right" vertical="center" wrapText="1"/>
    </xf>
    <xf numFmtId="4" fontId="89" fillId="8" borderId="34" xfId="0" applyNumberFormat="1" applyFont="1" applyFill="1" applyBorder="1" applyAlignment="1">
      <alignment horizontal="right" vertical="center" wrapText="1"/>
    </xf>
    <xf numFmtId="4" fontId="89" fillId="8" borderId="19" xfId="0" applyNumberFormat="1" applyFont="1" applyFill="1" applyBorder="1" applyAlignment="1">
      <alignment horizontal="right" vertical="center" wrapText="1"/>
    </xf>
    <xf numFmtId="4" fontId="89" fillId="8" borderId="35" xfId="0" applyNumberFormat="1" applyFont="1" applyFill="1" applyBorder="1" applyAlignment="1">
      <alignment horizontal="right" vertical="center" wrapText="1"/>
    </xf>
    <xf numFmtId="4" fontId="89" fillId="8" borderId="36" xfId="0" applyNumberFormat="1" applyFont="1" applyFill="1" applyBorder="1" applyAlignment="1">
      <alignment horizontal="right" vertical="center" wrapText="1"/>
    </xf>
    <xf numFmtId="0" fontId="89" fillId="8" borderId="80" xfId="0" applyFont="1" applyFill="1" applyBorder="1" applyAlignment="1">
      <alignment horizontal="justify" vertical="center" wrapText="1"/>
    </xf>
    <xf numFmtId="4" fontId="89" fillId="8" borderId="23" xfId="0" applyNumberFormat="1" applyFont="1" applyFill="1" applyBorder="1" applyAlignment="1">
      <alignment horizontal="right" vertical="center" wrapText="1"/>
    </xf>
    <xf numFmtId="4" fontId="89" fillId="8" borderId="24" xfId="0" applyNumberFormat="1" applyFont="1" applyFill="1" applyBorder="1" applyAlignment="1">
      <alignment horizontal="right" vertical="center" wrapText="1"/>
    </xf>
    <xf numFmtId="4" fontId="89" fillId="8" borderId="25" xfId="0" applyNumberFormat="1" applyFont="1" applyFill="1" applyBorder="1" applyAlignment="1">
      <alignment horizontal="right" vertical="center" wrapText="1"/>
    </xf>
    <xf numFmtId="4" fontId="89" fillId="8" borderId="26" xfId="0" applyNumberFormat="1" applyFont="1" applyFill="1" applyBorder="1" applyAlignment="1">
      <alignment horizontal="right" vertical="center" wrapText="1"/>
    </xf>
    <xf numFmtId="4" fontId="89" fillId="8" borderId="27" xfId="0" applyNumberFormat="1" applyFont="1" applyFill="1" applyBorder="1" applyAlignment="1">
      <alignment horizontal="right" vertical="center" wrapText="1"/>
    </xf>
    <xf numFmtId="0" fontId="89" fillId="8" borderId="81" xfId="0" applyFont="1" applyFill="1" applyBorder="1" applyAlignment="1">
      <alignment horizontal="justify" vertical="center" wrapText="1"/>
    </xf>
    <xf numFmtId="4" fontId="89" fillId="8" borderId="37" xfId="0" applyNumberFormat="1" applyFont="1" applyFill="1" applyBorder="1" applyAlignment="1">
      <alignment horizontal="right" vertical="center" wrapText="1"/>
    </xf>
    <xf numFmtId="4" fontId="89" fillId="8" borderId="38" xfId="0" applyNumberFormat="1" applyFont="1" applyFill="1" applyBorder="1" applyAlignment="1">
      <alignment horizontal="right" vertical="center" wrapText="1"/>
    </xf>
    <xf numFmtId="4" fontId="89" fillId="8" borderId="39" xfId="0" applyNumberFormat="1" applyFont="1" applyFill="1" applyBorder="1" applyAlignment="1">
      <alignment horizontal="right" vertical="center" wrapText="1"/>
    </xf>
    <xf numFmtId="4" fontId="89" fillId="8" borderId="40" xfId="0" applyNumberFormat="1" applyFont="1" applyFill="1" applyBorder="1" applyAlignment="1">
      <alignment horizontal="right" vertical="center" wrapText="1"/>
    </xf>
    <xf numFmtId="4" fontId="89" fillId="8" borderId="41" xfId="0" applyNumberFormat="1" applyFont="1" applyFill="1" applyBorder="1" applyAlignment="1">
      <alignment horizontal="right" vertical="center" wrapText="1"/>
    </xf>
    <xf numFmtId="0" fontId="89" fillId="8" borderId="82" xfId="0" applyFont="1" applyFill="1" applyBorder="1" applyAlignment="1">
      <alignment horizontal="justify" vertical="center" wrapText="1"/>
    </xf>
    <xf numFmtId="4" fontId="89" fillId="8" borderId="17" xfId="0" applyNumberFormat="1" applyFont="1" applyFill="1" applyBorder="1" applyAlignment="1">
      <alignment horizontal="right" vertical="center" wrapText="1"/>
    </xf>
    <xf numFmtId="4" fontId="89" fillId="8" borderId="18" xfId="0" applyNumberFormat="1" applyFont="1" applyFill="1" applyBorder="1" applyAlignment="1">
      <alignment horizontal="right" vertical="center" wrapText="1"/>
    </xf>
    <xf numFmtId="4" fontId="89" fillId="8" borderId="22" xfId="0" applyNumberFormat="1" applyFont="1" applyFill="1" applyBorder="1" applyAlignment="1">
      <alignment horizontal="right" vertical="center" wrapText="1"/>
    </xf>
    <xf numFmtId="4" fontId="89" fillId="8" borderId="20" xfId="0" applyNumberFormat="1" applyFont="1" applyFill="1" applyBorder="1" applyAlignment="1">
      <alignment horizontal="right" vertical="center" wrapText="1"/>
    </xf>
    <xf numFmtId="4" fontId="89" fillId="8" borderId="21" xfId="0" applyNumberFormat="1" applyFont="1" applyFill="1" applyBorder="1" applyAlignment="1">
      <alignment horizontal="right" vertical="center" wrapText="1"/>
    </xf>
    <xf numFmtId="0" fontId="89" fillId="8" borderId="83" xfId="0" applyFont="1" applyFill="1" applyBorder="1" applyAlignment="1">
      <alignment horizontal="justify" vertical="center" wrapText="1"/>
    </xf>
    <xf numFmtId="4" fontId="89" fillId="8" borderId="28" xfId="0" applyNumberFormat="1" applyFont="1" applyFill="1" applyBorder="1" applyAlignment="1">
      <alignment horizontal="right" vertical="center" wrapText="1"/>
    </xf>
    <xf numFmtId="4" fontId="89" fillId="8" borderId="29" xfId="0" applyNumberFormat="1" applyFont="1" applyFill="1" applyBorder="1" applyAlignment="1">
      <alignment horizontal="right" vertical="center" wrapText="1"/>
    </xf>
    <xf numFmtId="4" fontId="89" fillId="8" borderId="30" xfId="0" applyNumberFormat="1" applyFont="1" applyFill="1" applyBorder="1" applyAlignment="1">
      <alignment horizontal="right" vertical="center" wrapText="1"/>
    </xf>
    <xf numFmtId="4" fontId="89" fillId="8" borderId="31" xfId="0" applyNumberFormat="1" applyFont="1" applyFill="1" applyBorder="1" applyAlignment="1">
      <alignment horizontal="right" vertical="center" wrapText="1"/>
    </xf>
    <xf numFmtId="4" fontId="89" fillId="8" borderId="32" xfId="0" applyNumberFormat="1" applyFont="1" applyFill="1" applyBorder="1" applyAlignment="1">
      <alignment horizontal="right" vertical="center" wrapText="1"/>
    </xf>
    <xf numFmtId="0" fontId="89" fillId="8" borderId="84" xfId="0" applyFont="1" applyFill="1" applyBorder="1" applyAlignment="1">
      <alignment horizontal="justify" vertical="center" wrapText="1"/>
    </xf>
    <xf numFmtId="4" fontId="89" fillId="8" borderId="16" xfId="0" applyNumberFormat="1" applyFont="1" applyFill="1" applyBorder="1" applyAlignment="1">
      <alignment horizontal="right" vertical="center" wrapText="1"/>
    </xf>
    <xf numFmtId="4" fontId="89" fillId="8" borderId="13" xfId="0" applyNumberFormat="1" applyFont="1" applyFill="1" applyBorder="1" applyAlignment="1">
      <alignment horizontal="right" vertical="center" wrapText="1"/>
    </xf>
    <xf numFmtId="4" fontId="89" fillId="8" borderId="14" xfId="0" applyNumberFormat="1" applyFont="1" applyFill="1" applyBorder="1" applyAlignment="1">
      <alignment horizontal="right" vertical="center" wrapText="1"/>
    </xf>
    <xf numFmtId="4" fontId="89" fillId="8" borderId="15" xfId="0" applyNumberFormat="1" applyFont="1" applyFill="1" applyBorder="1" applyAlignment="1">
      <alignment horizontal="right" vertical="center" wrapText="1"/>
    </xf>
    <xf numFmtId="4" fontId="89" fillId="8" borderId="12" xfId="0" applyNumberFormat="1" applyFont="1" applyFill="1" applyBorder="1" applyAlignment="1">
      <alignment horizontal="right" vertical="center" wrapText="1"/>
    </xf>
    <xf numFmtId="0" fontId="89" fillId="8" borderId="85" xfId="0" applyFont="1" applyFill="1" applyBorder="1" applyAlignment="1">
      <alignment horizontal="justify" vertical="center" wrapText="1"/>
    </xf>
    <xf numFmtId="4" fontId="89" fillId="8" borderId="42" xfId="0" applyNumberFormat="1" applyFont="1" applyFill="1" applyBorder="1" applyAlignment="1">
      <alignment horizontal="right" vertical="center" wrapText="1"/>
    </xf>
    <xf numFmtId="4" fontId="89" fillId="8" borderId="43" xfId="0" applyNumberFormat="1" applyFont="1" applyFill="1" applyBorder="1" applyAlignment="1">
      <alignment horizontal="right" vertical="center" wrapText="1"/>
    </xf>
    <xf numFmtId="4" fontId="89" fillId="8" borderId="44" xfId="0" applyNumberFormat="1" applyFont="1" applyFill="1" applyBorder="1" applyAlignment="1">
      <alignment horizontal="right" vertical="center" wrapText="1"/>
    </xf>
    <xf numFmtId="4" fontId="89" fillId="8" borderId="46" xfId="0" applyNumberFormat="1" applyFont="1" applyFill="1" applyBorder="1" applyAlignment="1">
      <alignment horizontal="right" vertical="center" wrapText="1"/>
    </xf>
    <xf numFmtId="4" fontId="89" fillId="8" borderId="45" xfId="0" applyNumberFormat="1" applyFont="1" applyFill="1" applyBorder="1" applyAlignment="1">
      <alignment horizontal="right" vertical="center" wrapText="1"/>
    </xf>
    <xf numFmtId="0" fontId="90" fillId="9" borderId="79" xfId="0" applyFont="1" applyFill="1" applyBorder="1" applyAlignment="1">
      <alignment horizontal="justify" vertical="center" wrapText="1"/>
    </xf>
    <xf numFmtId="4" fontId="84" fillId="9" borderId="33" xfId="0" applyNumberFormat="1" applyFont="1" applyFill="1" applyBorder="1" applyAlignment="1">
      <alignment horizontal="right" vertical="center" wrapText="1"/>
    </xf>
    <xf numFmtId="4" fontId="84" fillId="9" borderId="34" xfId="0" applyNumberFormat="1" applyFont="1" applyFill="1" applyBorder="1" applyAlignment="1">
      <alignment horizontal="right" vertical="center" wrapText="1"/>
    </xf>
    <xf numFmtId="4" fontId="84" fillId="9" borderId="19" xfId="0" applyNumberFormat="1" applyFont="1" applyFill="1" applyBorder="1" applyAlignment="1">
      <alignment horizontal="right" vertical="center" wrapText="1"/>
    </xf>
    <xf numFmtId="4" fontId="84" fillId="9" borderId="24" xfId="0" applyNumberFormat="1" applyFont="1" applyFill="1" applyBorder="1" applyAlignment="1">
      <alignment horizontal="right" vertical="center" wrapText="1"/>
    </xf>
    <xf numFmtId="4" fontId="84" fillId="9" borderId="23" xfId="0" applyNumberFormat="1" applyFont="1" applyFill="1" applyBorder="1" applyAlignment="1">
      <alignment horizontal="right" vertical="center" wrapText="1"/>
    </xf>
    <xf numFmtId="0" fontId="90" fillId="9" borderId="80" xfId="0" applyFont="1" applyFill="1" applyBorder="1" applyAlignment="1">
      <alignment horizontal="justify" vertical="center" wrapText="1"/>
    </xf>
    <xf numFmtId="4" fontId="84" fillId="9" borderId="25" xfId="0" applyNumberFormat="1" applyFont="1" applyFill="1" applyBorder="1" applyAlignment="1">
      <alignment horizontal="right" vertical="center" wrapText="1"/>
    </xf>
    <xf numFmtId="0" fontId="90" fillId="9" borderId="81" xfId="0" applyFont="1" applyFill="1" applyBorder="1" applyAlignment="1">
      <alignment horizontal="justify" vertical="center" wrapText="1"/>
    </xf>
    <xf numFmtId="4" fontId="84" fillId="9" borderId="37" xfId="0" applyNumberFormat="1" applyFont="1" applyFill="1" applyBorder="1" applyAlignment="1">
      <alignment horizontal="right" vertical="center" wrapText="1"/>
    </xf>
    <xf numFmtId="4" fontId="84" fillId="9" borderId="38" xfId="0" applyNumberFormat="1" applyFont="1" applyFill="1" applyBorder="1" applyAlignment="1">
      <alignment horizontal="right" vertical="center" wrapText="1"/>
    </xf>
    <xf numFmtId="4" fontId="84" fillId="9" borderId="39" xfId="0" applyNumberFormat="1" applyFont="1" applyFill="1" applyBorder="1" applyAlignment="1">
      <alignment horizontal="right" vertical="center" wrapText="1"/>
    </xf>
    <xf numFmtId="4" fontId="84" fillId="9" borderId="29" xfId="0" applyNumberFormat="1" applyFont="1" applyFill="1" applyBorder="1" applyAlignment="1">
      <alignment horizontal="right" vertical="center" wrapText="1"/>
    </xf>
    <xf numFmtId="4" fontId="84" fillId="9" borderId="30" xfId="0" applyNumberFormat="1" applyFont="1" applyFill="1" applyBorder="1" applyAlignment="1">
      <alignment horizontal="right" vertical="center" wrapText="1"/>
    </xf>
    <xf numFmtId="4" fontId="84" fillId="9" borderId="28" xfId="0" applyNumberFormat="1" applyFont="1" applyFill="1" applyBorder="1" applyAlignment="1">
      <alignment horizontal="right" vertical="center" wrapText="1"/>
    </xf>
    <xf numFmtId="4" fontId="84" fillId="9" borderId="36" xfId="0" applyNumberFormat="1" applyFont="1" applyFill="1" applyBorder="1" applyAlignment="1">
      <alignment horizontal="right" vertical="center" wrapText="1"/>
    </xf>
    <xf numFmtId="4" fontId="84" fillId="9" borderId="35" xfId="0" applyNumberFormat="1" applyFont="1" applyFill="1" applyBorder="1" applyAlignment="1">
      <alignment horizontal="right" vertical="center" wrapText="1"/>
    </xf>
    <xf numFmtId="4" fontId="84" fillId="9" borderId="18" xfId="0" applyNumberFormat="1" applyFont="1" applyFill="1" applyBorder="1" applyAlignment="1">
      <alignment horizontal="right" vertical="center" wrapText="1"/>
    </xf>
    <xf numFmtId="4" fontId="84" fillId="9" borderId="27" xfId="0" applyNumberFormat="1" applyFont="1" applyFill="1" applyBorder="1" applyAlignment="1">
      <alignment horizontal="right" vertical="center" wrapText="1"/>
    </xf>
    <xf numFmtId="4" fontId="84" fillId="9" borderId="26" xfId="0" applyNumberFormat="1" applyFont="1" applyFill="1" applyBorder="1" applyAlignment="1">
      <alignment horizontal="right" vertical="center" wrapText="1"/>
    </xf>
    <xf numFmtId="4" fontId="84" fillId="9" borderId="41" xfId="0" applyNumberFormat="1" applyFont="1" applyFill="1" applyBorder="1" applyAlignment="1">
      <alignment horizontal="right" vertical="center" wrapText="1"/>
    </xf>
    <xf numFmtId="4" fontId="84" fillId="9" borderId="40" xfId="0" applyNumberFormat="1" applyFont="1" applyFill="1" applyBorder="1" applyAlignment="1">
      <alignment horizontal="right" vertical="center" wrapText="1"/>
    </xf>
    <xf numFmtId="0" fontId="91" fillId="10" borderId="82" xfId="0" applyFont="1" applyFill="1" applyBorder="1" applyAlignment="1">
      <alignment horizontal="justify" vertical="center" wrapText="1"/>
    </xf>
    <xf numFmtId="4" fontId="84" fillId="10" borderId="17" xfId="0" applyNumberFormat="1" applyFont="1" applyFill="1" applyBorder="1" applyAlignment="1">
      <alignment horizontal="right" vertical="center" wrapText="1"/>
    </xf>
    <xf numFmtId="4" fontId="84" fillId="10" borderId="18" xfId="0" applyNumberFormat="1" applyFont="1" applyFill="1" applyBorder="1" applyAlignment="1">
      <alignment horizontal="right" vertical="center" wrapText="1"/>
    </xf>
    <xf numFmtId="4" fontId="84" fillId="10" borderId="22" xfId="0" applyNumberFormat="1" applyFont="1" applyFill="1" applyBorder="1" applyAlignment="1">
      <alignment horizontal="right" vertical="center" wrapText="1"/>
    </xf>
    <xf numFmtId="4" fontId="84" fillId="10" borderId="36" xfId="0" applyNumberFormat="1" applyFont="1" applyFill="1" applyBorder="1" applyAlignment="1">
      <alignment horizontal="right" vertical="center" wrapText="1"/>
    </xf>
    <xf numFmtId="4" fontId="84" fillId="10" borderId="34" xfId="0" applyNumberFormat="1" applyFont="1" applyFill="1" applyBorder="1" applyAlignment="1">
      <alignment horizontal="right" vertical="center" wrapText="1"/>
    </xf>
    <xf numFmtId="4" fontId="84" fillId="10" borderId="19" xfId="0" applyNumberFormat="1" applyFont="1" applyFill="1" applyBorder="1" applyAlignment="1">
      <alignment horizontal="right" vertical="center" wrapText="1"/>
    </xf>
    <xf numFmtId="4" fontId="84" fillId="10" borderId="33" xfId="0" applyNumberFormat="1" applyFont="1" applyFill="1" applyBorder="1" applyAlignment="1">
      <alignment horizontal="right" vertical="center" wrapText="1"/>
    </xf>
    <xf numFmtId="0" fontId="91" fillId="10" borderId="80" xfId="0" applyFont="1" applyFill="1" applyBorder="1" applyAlignment="1">
      <alignment horizontal="justify" vertical="center" wrapText="1"/>
    </xf>
    <xf numFmtId="4" fontId="84" fillId="10" borderId="23" xfId="0" applyNumberFormat="1" applyFont="1" applyFill="1" applyBorder="1" applyAlignment="1">
      <alignment horizontal="right" vertical="center" wrapText="1"/>
    </xf>
    <xf numFmtId="4" fontId="84" fillId="10" borderId="24" xfId="0" applyNumberFormat="1" applyFont="1" applyFill="1" applyBorder="1" applyAlignment="1">
      <alignment horizontal="right" vertical="center" wrapText="1"/>
    </xf>
    <xf numFmtId="4" fontId="84" fillId="10" borderId="27" xfId="0" applyNumberFormat="1" applyFont="1" applyFill="1" applyBorder="1" applyAlignment="1">
      <alignment horizontal="right" vertical="center" wrapText="1"/>
    </xf>
    <xf numFmtId="4" fontId="84" fillId="10" borderId="25" xfId="0" applyNumberFormat="1" applyFont="1" applyFill="1" applyBorder="1" applyAlignment="1">
      <alignment horizontal="right" vertical="center" wrapText="1"/>
    </xf>
    <xf numFmtId="0" fontId="91" fillId="10" borderId="81" xfId="0" applyFont="1" applyFill="1" applyBorder="1" applyAlignment="1">
      <alignment horizontal="justify" vertical="center" wrapText="1"/>
    </xf>
    <xf numFmtId="4" fontId="84" fillId="10" borderId="37" xfId="0" applyNumberFormat="1" applyFont="1" applyFill="1" applyBorder="1" applyAlignment="1">
      <alignment horizontal="right" vertical="center" wrapText="1"/>
    </xf>
    <xf numFmtId="4" fontId="84" fillId="10" borderId="38" xfId="0" applyNumberFormat="1" applyFont="1" applyFill="1" applyBorder="1" applyAlignment="1">
      <alignment horizontal="right" vertical="center" wrapText="1"/>
    </xf>
    <xf numFmtId="4" fontId="84" fillId="10" borderId="41" xfId="0" applyNumberFormat="1" applyFont="1" applyFill="1" applyBorder="1" applyAlignment="1">
      <alignment horizontal="right" vertical="center" wrapText="1"/>
    </xf>
    <xf numFmtId="4" fontId="84" fillId="10" borderId="39" xfId="0" applyNumberFormat="1" applyFont="1" applyFill="1" applyBorder="1" applyAlignment="1">
      <alignment horizontal="right" vertical="center" wrapText="1"/>
    </xf>
    <xf numFmtId="0" fontId="91" fillId="10" borderId="79" xfId="0" applyFont="1" applyFill="1" applyBorder="1" applyAlignment="1">
      <alignment horizontal="justify" vertical="center" wrapText="1"/>
    </xf>
    <xf numFmtId="4" fontId="84" fillId="10" borderId="29" xfId="0" applyNumberFormat="1" applyFont="1" applyFill="1" applyBorder="1" applyAlignment="1">
      <alignment horizontal="right" vertical="center" wrapText="1"/>
    </xf>
    <xf numFmtId="4" fontId="84" fillId="10" borderId="30" xfId="0" applyNumberFormat="1" applyFont="1" applyFill="1" applyBorder="1" applyAlignment="1">
      <alignment horizontal="right" vertical="center" wrapText="1"/>
    </xf>
    <xf numFmtId="4" fontId="84" fillId="10" borderId="28" xfId="0" applyNumberFormat="1" applyFont="1" applyFill="1" applyBorder="1" applyAlignment="1">
      <alignment horizontal="right" vertical="center" wrapText="1"/>
    </xf>
    <xf numFmtId="0" fontId="91" fillId="10" borderId="84" xfId="0" applyFont="1" applyFill="1" applyBorder="1" applyAlignment="1">
      <alignment horizontal="justify" vertical="center" wrapText="1"/>
    </xf>
    <xf numFmtId="0" fontId="92" fillId="5" borderId="79" xfId="0" applyFont="1" applyFill="1" applyBorder="1" applyAlignment="1">
      <alignment horizontal="justify" vertical="center" wrapText="1"/>
    </xf>
    <xf numFmtId="4" fontId="84" fillId="5" borderId="33" xfId="0" applyNumberFormat="1" applyFont="1" applyFill="1" applyBorder="1" applyAlignment="1">
      <alignment horizontal="right" vertical="center" wrapText="1"/>
    </xf>
    <xf numFmtId="4" fontId="84" fillId="5" borderId="34" xfId="0" applyNumberFormat="1" applyFont="1" applyFill="1" applyBorder="1" applyAlignment="1">
      <alignment horizontal="right" vertical="center" wrapText="1"/>
    </xf>
    <xf numFmtId="4" fontId="84" fillId="5" borderId="49" xfId="0" applyNumberFormat="1" applyFont="1" applyFill="1" applyBorder="1" applyAlignment="1">
      <alignment horizontal="right" vertical="center" wrapText="1"/>
    </xf>
    <xf numFmtId="4" fontId="84" fillId="5" borderId="43" xfId="0" applyNumberFormat="1" applyFont="1" applyFill="1" applyBorder="1" applyAlignment="1">
      <alignment horizontal="right" vertical="center" wrapText="1"/>
    </xf>
    <xf numFmtId="4" fontId="84" fillId="5" borderId="44" xfId="0" applyNumberFormat="1" applyFont="1" applyFill="1" applyBorder="1" applyAlignment="1">
      <alignment horizontal="right" vertical="center" wrapText="1"/>
    </xf>
    <xf numFmtId="4" fontId="84" fillId="5" borderId="42" xfId="0" applyNumberFormat="1" applyFont="1" applyFill="1" applyBorder="1" applyAlignment="1">
      <alignment horizontal="right" vertical="center" wrapText="1"/>
    </xf>
    <xf numFmtId="4" fontId="84" fillId="5" borderId="18" xfId="0" applyNumberFormat="1" applyFont="1" applyFill="1" applyBorder="1" applyAlignment="1">
      <alignment horizontal="right" vertical="center" wrapText="1"/>
    </xf>
    <xf numFmtId="4" fontId="84" fillId="5" borderId="22" xfId="0" applyNumberFormat="1" applyFont="1" applyFill="1" applyBorder="1" applyAlignment="1">
      <alignment horizontal="right" vertical="center" wrapText="1"/>
    </xf>
    <xf numFmtId="0" fontId="92" fillId="5" borderId="81" xfId="0" applyFont="1" applyFill="1" applyBorder="1" applyAlignment="1">
      <alignment horizontal="justify" vertical="center" wrapText="1"/>
    </xf>
    <xf numFmtId="4" fontId="84" fillId="5" borderId="23" xfId="0" applyNumberFormat="1" applyFont="1" applyFill="1" applyBorder="1" applyAlignment="1">
      <alignment horizontal="right" vertical="center" wrapText="1"/>
    </xf>
    <xf numFmtId="4" fontId="84" fillId="5" borderId="24" xfId="0" applyNumberFormat="1" applyFont="1" applyFill="1" applyBorder="1" applyAlignment="1">
      <alignment horizontal="right" vertical="center" wrapText="1"/>
    </xf>
    <xf numFmtId="4" fontId="84" fillId="5" borderId="30" xfId="0" applyNumberFormat="1" applyFont="1" applyFill="1" applyBorder="1" applyAlignment="1">
      <alignment horizontal="right" vertical="center" wrapText="1"/>
    </xf>
    <xf numFmtId="4" fontId="84" fillId="5" borderId="28" xfId="0" applyNumberFormat="1" applyFont="1" applyFill="1" applyBorder="1" applyAlignment="1">
      <alignment horizontal="right" vertical="center" wrapText="1"/>
    </xf>
    <xf numFmtId="4" fontId="84" fillId="5" borderId="29" xfId="0" applyNumberFormat="1" applyFont="1" applyFill="1" applyBorder="1" applyAlignment="1">
      <alignment horizontal="right" vertical="center" wrapText="1"/>
    </xf>
    <xf numFmtId="4" fontId="84" fillId="5" borderId="25" xfId="0" applyNumberFormat="1" applyFont="1" applyFill="1" applyBorder="1" applyAlignment="1">
      <alignment horizontal="right" vertical="center" wrapText="1"/>
    </xf>
    <xf numFmtId="0" fontId="92" fillId="5" borderId="82" xfId="0" applyFont="1" applyFill="1" applyBorder="1" applyAlignment="1">
      <alignment horizontal="justify" vertical="center" wrapText="1"/>
    </xf>
    <xf numFmtId="0" fontId="92" fillId="5" borderId="85" xfId="0" applyFont="1" applyFill="1" applyBorder="1" applyAlignment="1">
      <alignment horizontal="justify" vertical="center" wrapText="1"/>
    </xf>
    <xf numFmtId="4" fontId="84" fillId="5" borderId="39" xfId="0" applyNumberFormat="1" applyFont="1" applyFill="1" applyBorder="1" applyAlignment="1">
      <alignment horizontal="right" vertical="center" wrapText="1"/>
    </xf>
    <xf numFmtId="4" fontId="84" fillId="5" borderId="37" xfId="0" applyNumberFormat="1" applyFont="1" applyFill="1" applyBorder="1" applyAlignment="1">
      <alignment horizontal="right" vertical="center" wrapText="1"/>
    </xf>
    <xf numFmtId="4" fontId="84" fillId="5" borderId="38" xfId="0" applyNumberFormat="1" applyFont="1" applyFill="1" applyBorder="1" applyAlignment="1">
      <alignment horizontal="right" vertical="center" wrapText="1"/>
    </xf>
    <xf numFmtId="0" fontId="93" fillId="13" borderId="79" xfId="0" applyFont="1" applyFill="1" applyBorder="1" applyAlignment="1">
      <alignment horizontal="justify" vertical="center" wrapText="1"/>
    </xf>
    <xf numFmtId="4" fontId="84" fillId="13" borderId="33" xfId="0" applyNumberFormat="1" applyFont="1" applyFill="1" applyBorder="1" applyAlignment="1">
      <alignment horizontal="right" vertical="center" wrapText="1"/>
    </xf>
    <xf numFmtId="4" fontId="84" fillId="13" borderId="34" xfId="0" applyNumberFormat="1" applyFont="1" applyFill="1" applyBorder="1" applyAlignment="1">
      <alignment horizontal="right" vertical="center" wrapText="1"/>
    </xf>
    <xf numFmtId="4" fontId="84" fillId="13" borderId="19" xfId="0" applyNumberFormat="1" applyFont="1" applyFill="1" applyBorder="1" applyAlignment="1">
      <alignment horizontal="right" vertical="center" wrapText="1"/>
    </xf>
    <xf numFmtId="4" fontId="84" fillId="13" borderId="18" xfId="0" applyNumberFormat="1" applyFont="1" applyFill="1" applyBorder="1" applyAlignment="1">
      <alignment horizontal="right" vertical="center" wrapText="1"/>
    </xf>
    <xf numFmtId="4" fontId="84" fillId="13" borderId="22" xfId="0" applyNumberFormat="1" applyFont="1" applyFill="1" applyBorder="1" applyAlignment="1">
      <alignment horizontal="right" vertical="center" wrapText="1"/>
    </xf>
    <xf numFmtId="4" fontId="84" fillId="13" borderId="17" xfId="0" applyNumberFormat="1" applyFont="1" applyFill="1" applyBorder="1" applyAlignment="1">
      <alignment horizontal="right" vertical="center" wrapText="1"/>
    </xf>
    <xf numFmtId="0" fontId="93" fillId="13" borderId="80" xfId="0" applyFont="1" applyFill="1" applyBorder="1" applyAlignment="1">
      <alignment horizontal="justify" vertical="center" wrapText="1"/>
    </xf>
    <xf numFmtId="4" fontId="84" fillId="13" borderId="23" xfId="0" applyNumberFormat="1" applyFont="1" applyFill="1" applyBorder="1" applyAlignment="1">
      <alignment horizontal="right" vertical="center" wrapText="1"/>
    </xf>
    <xf numFmtId="4" fontId="84" fillId="13" borderId="24" xfId="0" applyNumberFormat="1" applyFont="1" applyFill="1" applyBorder="1" applyAlignment="1">
      <alignment horizontal="right" vertical="center" wrapText="1"/>
    </xf>
    <xf numFmtId="4" fontId="84" fillId="13" borderId="25" xfId="0" applyNumberFormat="1" applyFont="1" applyFill="1" applyBorder="1" applyAlignment="1">
      <alignment horizontal="right" vertical="center" wrapText="1"/>
    </xf>
    <xf numFmtId="0" fontId="93" fillId="13" borderId="81" xfId="0" applyFont="1" applyFill="1" applyBorder="1" applyAlignment="1">
      <alignment horizontal="justify" vertical="center" wrapText="1"/>
    </xf>
    <xf numFmtId="4" fontId="84" fillId="13" borderId="37" xfId="0" applyNumberFormat="1" applyFont="1" applyFill="1" applyBorder="1" applyAlignment="1">
      <alignment horizontal="right" vertical="center" wrapText="1"/>
    </xf>
    <xf numFmtId="4" fontId="84" fillId="13" borderId="38" xfId="0" applyNumberFormat="1" applyFont="1" applyFill="1" applyBorder="1" applyAlignment="1">
      <alignment horizontal="right" vertical="center" wrapText="1"/>
    </xf>
    <xf numFmtId="4" fontId="84" fillId="13" borderId="39" xfId="0" applyNumberFormat="1" applyFont="1" applyFill="1" applyBorder="1" applyAlignment="1">
      <alignment horizontal="right" vertical="center" wrapText="1"/>
    </xf>
    <xf numFmtId="4" fontId="84" fillId="13" borderId="29" xfId="0" applyNumberFormat="1" applyFont="1" applyFill="1" applyBorder="1" applyAlignment="1">
      <alignment horizontal="right" vertical="center" wrapText="1"/>
    </xf>
    <xf numFmtId="4" fontId="84" fillId="13" borderId="30" xfId="0" applyNumberFormat="1" applyFont="1" applyFill="1" applyBorder="1" applyAlignment="1">
      <alignment horizontal="right" vertical="center" wrapText="1"/>
    </xf>
    <xf numFmtId="4" fontId="84" fillId="13" borderId="28" xfId="0" applyNumberFormat="1" applyFont="1" applyFill="1" applyBorder="1" applyAlignment="1">
      <alignment horizontal="right" vertical="center" wrapText="1"/>
    </xf>
    <xf numFmtId="4" fontId="84" fillId="0" borderId="56" xfId="0" applyNumberFormat="1" applyFont="1" applyBorder="1" applyAlignment="1">
      <alignment horizontal="right" vertical="center" wrapText="1"/>
    </xf>
    <xf numFmtId="4" fontId="84" fillId="0" borderId="53" xfId="0" applyNumberFormat="1" applyFont="1" applyBorder="1" applyAlignment="1">
      <alignment horizontal="right" vertical="center" wrapText="1"/>
    </xf>
    <xf numFmtId="4" fontId="84" fillId="0" borderId="54" xfId="0" applyNumberFormat="1" applyFont="1" applyBorder="1" applyAlignment="1">
      <alignment horizontal="right" vertical="center" wrapText="1"/>
    </xf>
    <xf numFmtId="4" fontId="84" fillId="0" borderId="12" xfId="0" applyNumberFormat="1" applyFont="1" applyBorder="1" applyAlignment="1">
      <alignment horizontal="right" vertical="center" wrapText="1"/>
    </xf>
    <xf numFmtId="4" fontId="84" fillId="0" borderId="14" xfId="0" applyNumberFormat="1" applyFont="1" applyBorder="1" applyAlignment="1">
      <alignment horizontal="right" vertical="center" wrapText="1"/>
    </xf>
    <xf numFmtId="4" fontId="84" fillId="0" borderId="16" xfId="0" applyNumberFormat="1" applyFont="1" applyBorder="1" applyAlignment="1">
      <alignment horizontal="right" vertical="center" wrapText="1"/>
    </xf>
    <xf numFmtId="4" fontId="84" fillId="0" borderId="13" xfId="0" applyNumberFormat="1" applyFont="1" applyBorder="1" applyAlignment="1">
      <alignment horizontal="right" vertical="center" wrapText="1"/>
    </xf>
    <xf numFmtId="0" fontId="84" fillId="0" borderId="0" xfId="0" applyFont="1" applyAlignment="1">
      <alignment vertical="top" wrapText="1"/>
    </xf>
    <xf numFmtId="4" fontId="84" fillId="0" borderId="71" xfId="0" applyNumberFormat="1" applyFont="1" applyBorder="1" applyAlignment="1">
      <alignment wrapText="1"/>
    </xf>
    <xf numFmtId="0" fontId="94" fillId="0" borderId="0" xfId="0" applyFont="1" applyAlignment="1">
      <alignment horizontal="justify" vertical="top" wrapText="1"/>
    </xf>
    <xf numFmtId="0" fontId="95" fillId="9" borderId="72" xfId="0" applyFont="1" applyFill="1" applyBorder="1" applyAlignment="1">
      <alignment horizontal="center" vertical="center" wrapText="1"/>
    </xf>
    <xf numFmtId="0" fontId="95" fillId="9" borderId="73" xfId="0" applyFont="1" applyFill="1" applyBorder="1" applyAlignment="1">
      <alignment horizontal="center" vertical="center" wrapText="1"/>
    </xf>
    <xf numFmtId="0" fontId="95" fillId="9" borderId="74" xfId="0" applyFont="1" applyFill="1" applyBorder="1" applyAlignment="1">
      <alignment horizontal="center" vertical="center" wrapText="1"/>
    </xf>
    <xf numFmtId="0" fontId="2" fillId="33" borderId="86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75" fillId="8" borderId="72" xfId="0" applyFont="1" applyFill="1" applyBorder="1" applyAlignment="1">
      <alignment horizontal="center" vertical="center" wrapText="1"/>
    </xf>
    <xf numFmtId="0" fontId="75" fillId="8" borderId="73" xfId="0" applyFont="1" applyFill="1" applyBorder="1" applyAlignment="1">
      <alignment horizontal="center" vertical="center" wrapText="1"/>
    </xf>
    <xf numFmtId="0" fontId="75" fillId="8" borderId="74" xfId="0" applyFont="1" applyFill="1" applyBorder="1" applyAlignment="1">
      <alignment horizontal="center" vertical="center" wrapText="1"/>
    </xf>
    <xf numFmtId="0" fontId="75" fillId="8" borderId="68" xfId="0" applyFont="1" applyFill="1" applyBorder="1" applyAlignment="1">
      <alignment horizontal="center" vertical="center" wrapText="1"/>
    </xf>
    <xf numFmtId="0" fontId="75" fillId="8" borderId="66" xfId="0" applyFont="1" applyFill="1" applyBorder="1" applyAlignment="1">
      <alignment horizontal="center" vertical="center" wrapText="1"/>
    </xf>
    <xf numFmtId="0" fontId="75" fillId="8" borderId="69" xfId="0" applyFont="1" applyFill="1" applyBorder="1" applyAlignment="1">
      <alignment horizontal="center" vertical="center" wrapText="1"/>
    </xf>
    <xf numFmtId="0" fontId="75" fillId="8" borderId="76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77" fillId="5" borderId="57" xfId="0" applyFont="1" applyFill="1" applyBorder="1" applyAlignment="1">
      <alignment horizontal="center" vertical="center" wrapText="1"/>
    </xf>
    <xf numFmtId="0" fontId="77" fillId="5" borderId="59" xfId="0" applyFont="1" applyFill="1" applyBorder="1" applyAlignment="1">
      <alignment horizontal="center" vertical="center" wrapText="1"/>
    </xf>
    <xf numFmtId="0" fontId="75" fillId="8" borderId="61" xfId="0" applyFont="1" applyFill="1" applyBorder="1" applyAlignment="1">
      <alignment horizontal="center" vertical="center" wrapText="1"/>
    </xf>
    <xf numFmtId="0" fontId="75" fillId="8" borderId="58" xfId="0" applyFont="1" applyFill="1" applyBorder="1" applyAlignment="1">
      <alignment horizontal="center" vertical="center" wrapText="1"/>
    </xf>
    <xf numFmtId="0" fontId="75" fillId="8" borderId="59" xfId="0" applyFont="1" applyFill="1" applyBorder="1" applyAlignment="1">
      <alignment horizontal="center" vertical="center" wrapText="1"/>
    </xf>
    <xf numFmtId="0" fontId="75" fillId="8" borderId="57" xfId="0" applyFont="1" applyFill="1" applyBorder="1" applyAlignment="1">
      <alignment horizontal="center" vertical="center" wrapText="1"/>
    </xf>
    <xf numFmtId="0" fontId="75" fillId="8" borderId="60" xfId="0" applyFont="1" applyFill="1" applyBorder="1" applyAlignment="1">
      <alignment horizontal="center" vertical="center" wrapText="1"/>
    </xf>
    <xf numFmtId="0" fontId="96" fillId="13" borderId="72" xfId="0" applyFont="1" applyFill="1" applyBorder="1" applyAlignment="1">
      <alignment horizontal="center" vertical="center" wrapText="1"/>
    </xf>
    <xf numFmtId="0" fontId="96" fillId="13" borderId="73" xfId="0" applyFont="1" applyFill="1" applyBorder="1" applyAlignment="1">
      <alignment horizontal="center" vertical="center" wrapText="1"/>
    </xf>
    <xf numFmtId="0" fontId="96" fillId="13" borderId="76" xfId="0" applyFont="1" applyFill="1" applyBorder="1" applyAlignment="1">
      <alignment horizontal="center" vertical="center" wrapText="1"/>
    </xf>
    <xf numFmtId="0" fontId="76" fillId="10" borderId="57" xfId="0" applyFont="1" applyFill="1" applyBorder="1" applyAlignment="1">
      <alignment horizontal="center" vertical="center" wrapText="1"/>
    </xf>
    <xf numFmtId="0" fontId="76" fillId="10" borderId="58" xfId="0" applyFont="1" applyFill="1" applyBorder="1" applyAlignment="1">
      <alignment horizontal="center" vertical="center" wrapText="1"/>
    </xf>
    <xf numFmtId="0" fontId="76" fillId="10" borderId="60" xfId="0" applyFont="1" applyFill="1" applyBorder="1" applyAlignment="1">
      <alignment horizontal="center" vertical="center" wrapText="1"/>
    </xf>
    <xf numFmtId="0" fontId="76" fillId="10" borderId="75" xfId="0" applyFont="1" applyFill="1" applyBorder="1" applyAlignment="1">
      <alignment horizontal="center" vertical="center" wrapText="1"/>
    </xf>
    <xf numFmtId="0" fontId="76" fillId="10" borderId="73" xfId="0" applyFont="1" applyFill="1" applyBorder="1" applyAlignment="1">
      <alignment horizontal="center" vertical="center" wrapText="1"/>
    </xf>
    <xf numFmtId="0" fontId="76" fillId="10" borderId="76" xfId="0" applyFont="1" applyFill="1" applyBorder="1" applyAlignment="1">
      <alignment horizontal="center" vertical="center" wrapText="1"/>
    </xf>
    <xf numFmtId="0" fontId="76" fillId="10" borderId="59" xfId="0" applyFont="1" applyFill="1" applyBorder="1" applyAlignment="1">
      <alignment horizontal="center" vertical="center" wrapText="1"/>
    </xf>
    <xf numFmtId="0" fontId="95" fillId="9" borderId="57" xfId="0" applyFont="1" applyFill="1" applyBorder="1" applyAlignment="1">
      <alignment horizontal="center" vertical="center" wrapText="1"/>
    </xf>
    <xf numFmtId="0" fontId="95" fillId="9" borderId="58" xfId="0" applyFont="1" applyFill="1" applyBorder="1" applyAlignment="1">
      <alignment horizontal="center" vertical="center" wrapText="1"/>
    </xf>
    <xf numFmtId="0" fontId="95" fillId="9" borderId="60" xfId="0" applyFont="1" applyFill="1" applyBorder="1" applyAlignment="1">
      <alignment horizontal="center" vertical="center" wrapText="1"/>
    </xf>
    <xf numFmtId="0" fontId="76" fillId="10" borderId="61" xfId="0" applyFont="1" applyFill="1" applyBorder="1" applyAlignment="1">
      <alignment horizontal="center" vertical="center" wrapText="1"/>
    </xf>
    <xf numFmtId="0" fontId="77" fillId="5" borderId="60" xfId="0" applyFont="1" applyFill="1" applyBorder="1" applyAlignment="1">
      <alignment horizontal="center" vertical="center" wrapText="1"/>
    </xf>
    <xf numFmtId="0" fontId="96" fillId="13" borderId="57" xfId="0" applyFont="1" applyFill="1" applyBorder="1" applyAlignment="1">
      <alignment horizontal="center" vertical="center" wrapText="1"/>
    </xf>
    <xf numFmtId="0" fontId="96" fillId="13" borderId="58" xfId="0" applyFont="1" applyFill="1" applyBorder="1" applyAlignment="1">
      <alignment horizontal="center" vertical="center" wrapText="1"/>
    </xf>
    <xf numFmtId="0" fontId="96" fillId="13" borderId="60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right"/>
    </xf>
    <xf numFmtId="0" fontId="97" fillId="0" borderId="13" xfId="0" applyFont="1" applyBorder="1" applyAlignment="1">
      <alignment horizontal="right"/>
    </xf>
    <xf numFmtId="0" fontId="97" fillId="0" borderId="53" xfId="0" applyFont="1" applyBorder="1" applyAlignment="1">
      <alignment horizontal="right"/>
    </xf>
    <xf numFmtId="0" fontId="97" fillId="0" borderId="14" xfId="0" applyFont="1" applyBorder="1" applyAlignment="1">
      <alignment horizontal="right"/>
    </xf>
    <xf numFmtId="4" fontId="2" fillId="33" borderId="47" xfId="48" applyNumberFormat="1" applyFont="1" applyFill="1" applyBorder="1" applyAlignment="1">
      <alignment horizontal="center" vertical="center" wrapText="1"/>
    </xf>
    <xf numFmtId="4" fontId="2" fillId="33" borderId="48" xfId="48" applyNumberFormat="1" applyFont="1" applyFill="1" applyBorder="1" applyAlignment="1">
      <alignment horizontal="center" vertical="center" wrapText="1"/>
    </xf>
    <xf numFmtId="4" fontId="2" fillId="33" borderId="49" xfId="48" applyNumberFormat="1" applyFont="1" applyFill="1" applyBorder="1" applyAlignment="1">
      <alignment horizontal="center" vertical="center" wrapText="1"/>
    </xf>
    <xf numFmtId="4" fontId="2" fillId="16" borderId="51" xfId="48" applyNumberFormat="1" applyFont="1" applyFill="1" applyBorder="1" applyAlignment="1">
      <alignment horizontal="center" vertical="center" wrapText="1"/>
    </xf>
    <xf numFmtId="4" fontId="2" fillId="16" borderId="48" xfId="48" applyNumberFormat="1" applyFont="1" applyFill="1" applyBorder="1" applyAlignment="1">
      <alignment horizontal="center" vertical="center" wrapText="1"/>
    </xf>
    <xf numFmtId="4" fontId="2" fillId="16" borderId="49" xfId="48" applyNumberFormat="1" applyFont="1" applyFill="1" applyBorder="1" applyAlignment="1">
      <alignment horizontal="center" vertical="center" wrapText="1"/>
    </xf>
    <xf numFmtId="4" fontId="2" fillId="14" borderId="51" xfId="48" applyNumberFormat="1" applyFont="1" applyFill="1" applyBorder="1" applyAlignment="1">
      <alignment horizontal="center" vertical="center" wrapText="1"/>
    </xf>
    <xf numFmtId="4" fontId="2" fillId="14" borderId="48" xfId="48" applyNumberFormat="1" applyFont="1" applyFill="1" applyBorder="1" applyAlignment="1">
      <alignment horizontal="center" vertical="center" wrapText="1"/>
    </xf>
    <xf numFmtId="4" fontId="2" fillId="14" borderId="49" xfId="48" applyNumberFormat="1" applyFont="1" applyFill="1" applyBorder="1" applyAlignment="1">
      <alignment horizontal="center" vertical="center" wrapText="1"/>
    </xf>
    <xf numFmtId="4" fontId="2" fillId="17" borderId="47" xfId="48" applyNumberFormat="1" applyFont="1" applyFill="1" applyBorder="1" applyAlignment="1">
      <alignment horizontal="center" vertical="center" wrapText="1"/>
    </xf>
    <xf numFmtId="4" fontId="2" fillId="17" borderId="48" xfId="48" applyNumberFormat="1" applyFont="1" applyFill="1" applyBorder="1" applyAlignment="1">
      <alignment horizontal="center" vertical="center" wrapText="1"/>
    </xf>
    <xf numFmtId="4" fontId="2" fillId="17" borderId="49" xfId="48" applyNumberFormat="1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3" fontId="98" fillId="0" borderId="15" xfId="0" applyNumberFormat="1" applyFont="1" applyBorder="1" applyAlignment="1">
      <alignment horizontal="left"/>
    </xf>
    <xf numFmtId="3" fontId="98" fillId="0" borderId="70" xfId="0" applyNumberFormat="1" applyFont="1" applyBorder="1" applyAlignment="1">
      <alignment horizontal="left"/>
    </xf>
    <xf numFmtId="3" fontId="98" fillId="0" borderId="87" xfId="0" applyNumberFormat="1" applyFont="1" applyBorder="1" applyAlignment="1">
      <alignment horizontal="left"/>
    </xf>
    <xf numFmtId="0" fontId="97" fillId="0" borderId="0" xfId="0" applyFont="1" applyAlignment="1">
      <alignment horizontal="center" vertical="center"/>
    </xf>
    <xf numFmtId="0" fontId="96" fillId="13" borderId="86" xfId="0" applyFont="1" applyFill="1" applyBorder="1" applyAlignment="1">
      <alignment horizontal="center" vertical="center" wrapText="1"/>
    </xf>
    <xf numFmtId="0" fontId="96" fillId="13" borderId="77" xfId="0" applyFont="1" applyFill="1" applyBorder="1" applyAlignment="1">
      <alignment horizontal="center" vertical="center" wrapText="1"/>
    </xf>
    <xf numFmtId="0" fontId="96" fillId="13" borderId="78" xfId="0" applyFont="1" applyFill="1" applyBorder="1" applyAlignment="1">
      <alignment horizontal="center" vertical="center" wrapText="1"/>
    </xf>
    <xf numFmtId="0" fontId="99" fillId="13" borderId="72" xfId="0" applyFont="1" applyFill="1" applyBorder="1" applyAlignment="1">
      <alignment horizontal="center" vertical="center" textRotation="90" wrapText="1"/>
    </xf>
    <xf numFmtId="0" fontId="99" fillId="13" borderId="73" xfId="0" applyFont="1" applyFill="1" applyBorder="1" applyAlignment="1">
      <alignment horizontal="center" vertical="center" textRotation="90" wrapText="1"/>
    </xf>
    <xf numFmtId="0" fontId="99" fillId="13" borderId="76" xfId="0" applyFont="1" applyFill="1" applyBorder="1" applyAlignment="1">
      <alignment horizontal="center" vertical="center" textRotation="90" wrapText="1"/>
    </xf>
    <xf numFmtId="0" fontId="100" fillId="8" borderId="57" xfId="0" applyFont="1" applyFill="1" applyBorder="1" applyAlignment="1">
      <alignment horizontal="center" vertical="center" textRotation="90" wrapText="1"/>
    </xf>
    <xf numFmtId="0" fontId="100" fillId="8" borderId="58" xfId="0" applyFont="1" applyFill="1" applyBorder="1" applyAlignment="1">
      <alignment horizontal="center" vertical="center" textRotation="90" wrapText="1"/>
    </xf>
    <xf numFmtId="0" fontId="100" fillId="8" borderId="60" xfId="0" applyFont="1" applyFill="1" applyBorder="1" applyAlignment="1">
      <alignment horizontal="center" vertical="center" textRotation="90" wrapText="1"/>
    </xf>
    <xf numFmtId="0" fontId="101" fillId="9" borderId="72" xfId="0" applyFont="1" applyFill="1" applyBorder="1" applyAlignment="1">
      <alignment horizontal="center" vertical="center" textRotation="90" wrapText="1"/>
    </xf>
    <xf numFmtId="0" fontId="101" fillId="9" borderId="73" xfId="0" applyFont="1" applyFill="1" applyBorder="1" applyAlignment="1">
      <alignment horizontal="center" vertical="center" textRotation="90" wrapText="1"/>
    </xf>
    <xf numFmtId="0" fontId="101" fillId="9" borderId="74" xfId="0" applyFont="1" applyFill="1" applyBorder="1" applyAlignment="1">
      <alignment horizontal="center" vertical="center" textRotation="90" wrapText="1"/>
    </xf>
    <xf numFmtId="0" fontId="102" fillId="10" borderId="68" xfId="0" applyFont="1" applyFill="1" applyBorder="1" applyAlignment="1">
      <alignment horizontal="center" vertical="center" textRotation="90" wrapText="1"/>
    </xf>
    <xf numFmtId="0" fontId="102" fillId="10" borderId="66" xfId="0" applyFont="1" applyFill="1" applyBorder="1" applyAlignment="1">
      <alignment horizontal="center" vertical="center" textRotation="90" wrapText="1"/>
    </xf>
    <xf numFmtId="0" fontId="103" fillId="5" borderId="66" xfId="0" applyFont="1" applyFill="1" applyBorder="1" applyAlignment="1">
      <alignment horizontal="center" vertical="center" textRotation="90" wrapText="1"/>
    </xf>
    <xf numFmtId="0" fontId="103" fillId="5" borderId="69" xfId="0" applyFont="1" applyFill="1" applyBorder="1" applyAlignment="1">
      <alignment horizontal="center" vertical="center" textRotation="90" wrapText="1"/>
    </xf>
    <xf numFmtId="0" fontId="75" fillId="8" borderId="62" xfId="0" applyFont="1" applyFill="1" applyBorder="1" applyAlignment="1">
      <alignment horizontal="center" vertical="center" wrapText="1"/>
    </xf>
    <xf numFmtId="0" fontId="75" fillId="8" borderId="11" xfId="0" applyFont="1" applyFill="1" applyBorder="1" applyAlignment="1">
      <alignment horizontal="center" vertical="center" wrapText="1"/>
    </xf>
    <xf numFmtId="0" fontId="75" fillId="8" borderId="63" xfId="0" applyFont="1" applyFill="1" applyBorder="1" applyAlignment="1">
      <alignment horizontal="center" vertical="center" wrapText="1"/>
    </xf>
    <xf numFmtId="0" fontId="95" fillId="9" borderId="86" xfId="0" applyFont="1" applyFill="1" applyBorder="1" applyAlignment="1">
      <alignment horizontal="center" vertical="center" wrapText="1"/>
    </xf>
    <xf numFmtId="0" fontId="95" fillId="9" borderId="77" xfId="0" applyFont="1" applyFill="1" applyBorder="1" applyAlignment="1">
      <alignment horizontal="center" vertical="center" wrapText="1"/>
    </xf>
    <xf numFmtId="0" fontId="95" fillId="9" borderId="78" xfId="0" applyFont="1" applyFill="1" applyBorder="1" applyAlignment="1">
      <alignment horizontal="center" vertical="center" wrapText="1"/>
    </xf>
    <xf numFmtId="0" fontId="76" fillId="10" borderId="62" xfId="0" applyFont="1" applyFill="1" applyBorder="1" applyAlignment="1">
      <alignment horizontal="center" vertical="center" wrapText="1"/>
    </xf>
    <xf numFmtId="0" fontId="76" fillId="10" borderId="11" xfId="0" applyFont="1" applyFill="1" applyBorder="1" applyAlignment="1">
      <alignment horizontal="center" vertical="center" wrapText="1"/>
    </xf>
    <xf numFmtId="0" fontId="76" fillId="10" borderId="63" xfId="0" applyFont="1" applyFill="1" applyBorder="1" applyAlignment="1">
      <alignment horizontal="center" vertical="center" wrapText="1"/>
    </xf>
    <xf numFmtId="0" fontId="77" fillId="5" borderId="62" xfId="0" applyFont="1" applyFill="1" applyBorder="1" applyAlignment="1">
      <alignment horizontal="center" vertical="center" wrapText="1"/>
    </xf>
    <xf numFmtId="0" fontId="77" fillId="5" borderId="11" xfId="0" applyFont="1" applyFill="1" applyBorder="1" applyAlignment="1">
      <alignment horizontal="center" vertical="center" wrapText="1"/>
    </xf>
    <xf numFmtId="0" fontId="77" fillId="5" borderId="63" xfId="0" applyFont="1" applyFill="1" applyBorder="1" applyAlignment="1">
      <alignment horizontal="center" vertical="center" wrapText="1"/>
    </xf>
    <xf numFmtId="0" fontId="97" fillId="0" borderId="56" xfId="0" applyFont="1" applyBorder="1" applyAlignment="1">
      <alignment horizontal="right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86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4" fillId="33" borderId="86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86" fillId="8" borderId="62" xfId="0" applyFont="1" applyFill="1" applyBorder="1" applyAlignment="1">
      <alignment horizontal="center" vertical="center" wrapText="1"/>
    </xf>
    <xf numFmtId="0" fontId="86" fillId="8" borderId="11" xfId="0" applyFont="1" applyFill="1" applyBorder="1" applyAlignment="1">
      <alignment horizontal="center" vertical="center" wrapText="1"/>
    </xf>
    <xf numFmtId="0" fontId="86" fillId="8" borderId="63" xfId="0" applyFont="1" applyFill="1" applyBorder="1" applyAlignment="1">
      <alignment horizontal="center" vertical="center" wrapText="1"/>
    </xf>
    <xf numFmtId="0" fontId="4" fillId="33" borderId="88" xfId="0" applyFont="1" applyFill="1" applyBorder="1" applyAlignment="1">
      <alignment horizontal="center" vertical="center" wrapText="1"/>
    </xf>
    <xf numFmtId="0" fontId="4" fillId="33" borderId="89" xfId="0" applyFont="1" applyFill="1" applyBorder="1" applyAlignment="1">
      <alignment horizontal="center" vertical="center" wrapText="1"/>
    </xf>
    <xf numFmtId="4" fontId="4" fillId="33" borderId="47" xfId="48" applyNumberFormat="1" applyFont="1" applyFill="1" applyBorder="1" applyAlignment="1">
      <alignment horizontal="center" vertical="center" wrapText="1"/>
    </xf>
    <xf numFmtId="4" fontId="4" fillId="33" borderId="48" xfId="48" applyNumberFormat="1" applyFont="1" applyFill="1" applyBorder="1" applyAlignment="1">
      <alignment horizontal="center" vertical="center" wrapText="1"/>
    </xf>
    <xf numFmtId="4" fontId="4" fillId="33" borderId="49" xfId="48" applyNumberFormat="1" applyFont="1" applyFill="1" applyBorder="1" applyAlignment="1">
      <alignment horizontal="center" vertical="center" wrapText="1"/>
    </xf>
    <xf numFmtId="4" fontId="4" fillId="16" borderId="51" xfId="48" applyNumberFormat="1" applyFont="1" applyFill="1" applyBorder="1" applyAlignment="1">
      <alignment horizontal="center" vertical="center" wrapText="1"/>
    </xf>
    <xf numFmtId="4" fontId="4" fillId="16" borderId="48" xfId="48" applyNumberFormat="1" applyFont="1" applyFill="1" applyBorder="1" applyAlignment="1">
      <alignment horizontal="center" vertical="center" wrapText="1"/>
    </xf>
    <xf numFmtId="4" fontId="4" fillId="16" borderId="49" xfId="48" applyNumberFormat="1" applyFont="1" applyFill="1" applyBorder="1" applyAlignment="1">
      <alignment horizontal="center" vertical="center" wrapText="1"/>
    </xf>
    <xf numFmtId="4" fontId="4" fillId="14" borderId="51" xfId="48" applyNumberFormat="1" applyFont="1" applyFill="1" applyBorder="1" applyAlignment="1">
      <alignment horizontal="center" vertical="center" wrapText="1"/>
    </xf>
    <xf numFmtId="4" fontId="4" fillId="14" borderId="48" xfId="48" applyNumberFormat="1" applyFont="1" applyFill="1" applyBorder="1" applyAlignment="1">
      <alignment horizontal="center" vertical="center" wrapText="1"/>
    </xf>
    <xf numFmtId="4" fontId="4" fillId="14" borderId="49" xfId="48" applyNumberFormat="1" applyFont="1" applyFill="1" applyBorder="1" applyAlignment="1">
      <alignment horizontal="center" vertical="center" wrapText="1"/>
    </xf>
    <xf numFmtId="4" fontId="4" fillId="17" borderId="47" xfId="48" applyNumberFormat="1" applyFont="1" applyFill="1" applyBorder="1" applyAlignment="1">
      <alignment horizontal="center" vertical="center" wrapText="1"/>
    </xf>
    <xf numFmtId="4" fontId="4" fillId="17" borderId="48" xfId="48" applyNumberFormat="1" applyFont="1" applyFill="1" applyBorder="1" applyAlignment="1">
      <alignment horizontal="center" vertical="center" wrapText="1"/>
    </xf>
    <xf numFmtId="4" fontId="4" fillId="17" borderId="49" xfId="48" applyNumberFormat="1" applyFont="1" applyFill="1" applyBorder="1" applyAlignment="1">
      <alignment horizontal="center" vertical="center" wrapText="1"/>
    </xf>
    <xf numFmtId="0" fontId="86" fillId="8" borderId="57" xfId="0" applyFont="1" applyFill="1" applyBorder="1" applyAlignment="1">
      <alignment horizontal="center" vertical="center" textRotation="90" wrapText="1"/>
    </xf>
    <xf numFmtId="0" fontId="86" fillId="8" borderId="58" xfId="0" applyFont="1" applyFill="1" applyBorder="1" applyAlignment="1">
      <alignment horizontal="center" vertical="center" textRotation="90" wrapText="1"/>
    </xf>
    <xf numFmtId="0" fontId="86" fillId="8" borderId="60" xfId="0" applyFont="1" applyFill="1" applyBorder="1" applyAlignment="1">
      <alignment horizontal="center" vertical="center" textRotation="90" wrapText="1"/>
    </xf>
    <xf numFmtId="0" fontId="86" fillId="8" borderId="72" xfId="0" applyFont="1" applyFill="1" applyBorder="1" applyAlignment="1">
      <alignment horizontal="center" vertical="center" wrapText="1"/>
    </xf>
    <xf numFmtId="0" fontId="86" fillId="8" borderId="73" xfId="0" applyFont="1" applyFill="1" applyBorder="1" applyAlignment="1">
      <alignment horizontal="center" vertical="center" wrapText="1"/>
    </xf>
    <xf numFmtId="0" fontId="86" fillId="8" borderId="74" xfId="0" applyFont="1" applyFill="1" applyBorder="1" applyAlignment="1">
      <alignment horizontal="center" vertical="center" wrapText="1"/>
    </xf>
    <xf numFmtId="0" fontId="86" fillId="8" borderId="57" xfId="0" applyFont="1" applyFill="1" applyBorder="1" applyAlignment="1">
      <alignment horizontal="center" vertical="center" wrapText="1"/>
    </xf>
    <xf numFmtId="0" fontId="86" fillId="8" borderId="58" xfId="0" applyFont="1" applyFill="1" applyBorder="1" applyAlignment="1">
      <alignment horizontal="center" vertical="center" wrapText="1"/>
    </xf>
    <xf numFmtId="0" fontId="86" fillId="8" borderId="60" xfId="0" applyFont="1" applyFill="1" applyBorder="1" applyAlignment="1">
      <alignment horizontal="center" vertical="center" wrapText="1"/>
    </xf>
    <xf numFmtId="0" fontId="86" fillId="8" borderId="68" xfId="0" applyFont="1" applyFill="1" applyBorder="1" applyAlignment="1">
      <alignment horizontal="center" vertical="center" wrapText="1"/>
    </xf>
    <xf numFmtId="0" fontId="86" fillId="8" borderId="66" xfId="0" applyFont="1" applyFill="1" applyBorder="1" applyAlignment="1">
      <alignment horizontal="center" vertical="center" wrapText="1"/>
    </xf>
    <xf numFmtId="0" fontId="86" fillId="8" borderId="69" xfId="0" applyFont="1" applyFill="1" applyBorder="1" applyAlignment="1">
      <alignment horizontal="center" vertical="center" wrapText="1"/>
    </xf>
    <xf numFmtId="0" fontId="86" fillId="8" borderId="61" xfId="0" applyFont="1" applyFill="1" applyBorder="1" applyAlignment="1">
      <alignment horizontal="center" vertical="center" wrapText="1"/>
    </xf>
    <xf numFmtId="0" fontId="86" fillId="8" borderId="59" xfId="0" applyFont="1" applyFill="1" applyBorder="1" applyAlignment="1">
      <alignment horizontal="center" vertical="center" wrapText="1"/>
    </xf>
    <xf numFmtId="0" fontId="86" fillId="8" borderId="76" xfId="0" applyFont="1" applyFill="1" applyBorder="1" applyAlignment="1">
      <alignment horizontal="center" vertical="center" wrapText="1"/>
    </xf>
    <xf numFmtId="0" fontId="104" fillId="9" borderId="86" xfId="0" applyFont="1" applyFill="1" applyBorder="1" applyAlignment="1">
      <alignment horizontal="center" vertical="center" wrapText="1"/>
    </xf>
    <xf numFmtId="0" fontId="104" fillId="9" borderId="77" xfId="0" applyFont="1" applyFill="1" applyBorder="1" applyAlignment="1">
      <alignment horizontal="center" vertical="center" wrapText="1"/>
    </xf>
    <xf numFmtId="0" fontId="104" fillId="9" borderId="78" xfId="0" applyFont="1" applyFill="1" applyBorder="1" applyAlignment="1">
      <alignment horizontal="center" vertical="center" wrapText="1"/>
    </xf>
    <xf numFmtId="0" fontId="105" fillId="9" borderId="72" xfId="0" applyFont="1" applyFill="1" applyBorder="1" applyAlignment="1">
      <alignment horizontal="center" vertical="center" textRotation="90" wrapText="1"/>
    </xf>
    <xf numFmtId="0" fontId="105" fillId="9" borderId="73" xfId="0" applyFont="1" applyFill="1" applyBorder="1" applyAlignment="1">
      <alignment horizontal="center" vertical="center" textRotation="90" wrapText="1"/>
    </xf>
    <xf numFmtId="0" fontId="105" fillId="9" borderId="74" xfId="0" applyFont="1" applyFill="1" applyBorder="1" applyAlignment="1">
      <alignment horizontal="center" vertical="center" textRotation="90" wrapText="1"/>
    </xf>
    <xf numFmtId="0" fontId="104" fillId="9" borderId="72" xfId="0" applyFont="1" applyFill="1" applyBorder="1" applyAlignment="1">
      <alignment horizontal="center" vertical="center" wrapText="1"/>
    </xf>
    <xf numFmtId="0" fontId="104" fillId="9" borderId="73" xfId="0" applyFont="1" applyFill="1" applyBorder="1" applyAlignment="1">
      <alignment horizontal="center" vertical="center" wrapText="1"/>
    </xf>
    <xf numFmtId="0" fontId="104" fillId="9" borderId="74" xfId="0" applyFont="1" applyFill="1" applyBorder="1" applyAlignment="1">
      <alignment horizontal="center" vertical="center" wrapText="1"/>
    </xf>
    <xf numFmtId="0" fontId="104" fillId="9" borderId="57" xfId="0" applyFont="1" applyFill="1" applyBorder="1" applyAlignment="1">
      <alignment horizontal="center" vertical="center" wrapText="1"/>
    </xf>
    <xf numFmtId="0" fontId="104" fillId="9" borderId="58" xfId="0" applyFont="1" applyFill="1" applyBorder="1" applyAlignment="1">
      <alignment horizontal="center" vertical="center" wrapText="1"/>
    </xf>
    <xf numFmtId="0" fontId="104" fillId="9" borderId="60" xfId="0" applyFont="1" applyFill="1" applyBorder="1" applyAlignment="1">
      <alignment horizontal="center" vertical="center" wrapText="1"/>
    </xf>
    <xf numFmtId="0" fontId="87" fillId="10" borderId="57" xfId="0" applyFont="1" applyFill="1" applyBorder="1" applyAlignment="1">
      <alignment horizontal="center" vertical="center" wrapText="1"/>
    </xf>
    <xf numFmtId="0" fontId="87" fillId="10" borderId="58" xfId="0" applyFont="1" applyFill="1" applyBorder="1" applyAlignment="1">
      <alignment horizontal="center" vertical="center" wrapText="1"/>
    </xf>
    <xf numFmtId="0" fontId="87" fillId="10" borderId="60" xfId="0" applyFont="1" applyFill="1" applyBorder="1" applyAlignment="1">
      <alignment horizontal="center" vertical="center" wrapText="1"/>
    </xf>
    <xf numFmtId="0" fontId="87" fillId="10" borderId="61" xfId="0" applyFont="1" applyFill="1" applyBorder="1" applyAlignment="1">
      <alignment horizontal="center" vertical="center" wrapText="1"/>
    </xf>
    <xf numFmtId="0" fontId="87" fillId="10" borderId="59" xfId="0" applyFont="1" applyFill="1" applyBorder="1" applyAlignment="1">
      <alignment horizontal="center" vertical="center" wrapText="1"/>
    </xf>
    <xf numFmtId="0" fontId="87" fillId="10" borderId="75" xfId="0" applyFont="1" applyFill="1" applyBorder="1" applyAlignment="1">
      <alignment horizontal="center" vertical="center" wrapText="1"/>
    </xf>
    <xf numFmtId="0" fontId="87" fillId="10" borderId="73" xfId="0" applyFont="1" applyFill="1" applyBorder="1" applyAlignment="1">
      <alignment horizontal="center" vertical="center" wrapText="1"/>
    </xf>
    <xf numFmtId="0" fontId="87" fillId="10" borderId="76" xfId="0" applyFont="1" applyFill="1" applyBorder="1" applyAlignment="1">
      <alignment horizontal="center" vertical="center" wrapText="1"/>
    </xf>
    <xf numFmtId="0" fontId="88" fillId="5" borderId="62" xfId="0" applyFont="1" applyFill="1" applyBorder="1" applyAlignment="1">
      <alignment horizontal="center" vertical="center" wrapText="1"/>
    </xf>
    <xf numFmtId="0" fontId="88" fillId="5" borderId="11" xfId="0" applyFont="1" applyFill="1" applyBorder="1" applyAlignment="1">
      <alignment horizontal="center" vertical="center" wrapText="1"/>
    </xf>
    <xf numFmtId="0" fontId="88" fillId="5" borderId="63" xfId="0" applyFont="1" applyFill="1" applyBorder="1" applyAlignment="1">
      <alignment horizontal="center" vertical="center" wrapText="1"/>
    </xf>
    <xf numFmtId="0" fontId="88" fillId="5" borderId="66" xfId="0" applyFont="1" applyFill="1" applyBorder="1" applyAlignment="1">
      <alignment horizontal="center" vertical="center" textRotation="90" wrapText="1"/>
    </xf>
    <xf numFmtId="0" fontId="88" fillId="5" borderId="69" xfId="0" applyFont="1" applyFill="1" applyBorder="1" applyAlignment="1">
      <alignment horizontal="center" vertical="center" textRotation="90" wrapText="1"/>
    </xf>
    <xf numFmtId="0" fontId="88" fillId="5" borderId="57" xfId="0" applyFont="1" applyFill="1" applyBorder="1" applyAlignment="1">
      <alignment horizontal="center" vertical="center" wrapText="1"/>
    </xf>
    <xf numFmtId="0" fontId="88" fillId="5" borderId="59" xfId="0" applyFont="1" applyFill="1" applyBorder="1" applyAlignment="1">
      <alignment horizontal="center" vertical="center" wrapText="1"/>
    </xf>
    <xf numFmtId="0" fontId="88" fillId="5" borderId="60" xfId="0" applyFont="1" applyFill="1" applyBorder="1" applyAlignment="1">
      <alignment horizontal="center" vertical="center" wrapText="1"/>
    </xf>
    <xf numFmtId="0" fontId="87" fillId="10" borderId="62" xfId="0" applyFont="1" applyFill="1" applyBorder="1" applyAlignment="1">
      <alignment horizontal="center" vertical="center" wrapText="1"/>
    </xf>
    <xf numFmtId="0" fontId="87" fillId="10" borderId="11" xfId="0" applyFont="1" applyFill="1" applyBorder="1" applyAlignment="1">
      <alignment horizontal="center" vertical="center" wrapText="1"/>
    </xf>
    <xf numFmtId="0" fontId="87" fillId="10" borderId="63" xfId="0" applyFont="1" applyFill="1" applyBorder="1" applyAlignment="1">
      <alignment horizontal="center" vertical="center" wrapText="1"/>
    </xf>
    <xf numFmtId="0" fontId="106" fillId="10" borderId="68" xfId="0" applyFont="1" applyFill="1" applyBorder="1" applyAlignment="1">
      <alignment horizontal="center" vertical="center" textRotation="90" wrapText="1"/>
    </xf>
    <xf numFmtId="0" fontId="106" fillId="10" borderId="66" xfId="0" applyFont="1" applyFill="1" applyBorder="1" applyAlignment="1">
      <alignment horizontal="center" vertical="center" textRotation="90" wrapText="1"/>
    </xf>
    <xf numFmtId="3" fontId="107" fillId="0" borderId="15" xfId="0" applyNumberFormat="1" applyFont="1" applyBorder="1" applyAlignment="1">
      <alignment horizontal="left" wrapText="1"/>
    </xf>
    <xf numFmtId="3" fontId="107" fillId="0" borderId="70" xfId="0" applyNumberFormat="1" applyFont="1" applyBorder="1" applyAlignment="1">
      <alignment horizontal="left" wrapText="1"/>
    </xf>
    <xf numFmtId="3" fontId="107" fillId="0" borderId="87" xfId="0" applyNumberFormat="1" applyFont="1" applyBorder="1" applyAlignment="1">
      <alignment horizontal="left" wrapText="1"/>
    </xf>
    <xf numFmtId="0" fontId="84" fillId="0" borderId="0" xfId="0" applyFont="1" applyAlignment="1">
      <alignment horizontal="justify" vertical="top" wrapText="1"/>
    </xf>
    <xf numFmtId="0" fontId="108" fillId="13" borderId="86" xfId="0" applyFont="1" applyFill="1" applyBorder="1" applyAlignment="1">
      <alignment horizontal="center" vertical="center" wrapText="1"/>
    </xf>
    <xf numFmtId="0" fontId="108" fillId="13" borderId="77" xfId="0" applyFont="1" applyFill="1" applyBorder="1" applyAlignment="1">
      <alignment horizontal="center" vertical="center" wrapText="1"/>
    </xf>
    <xf numFmtId="0" fontId="108" fillId="13" borderId="78" xfId="0" applyFont="1" applyFill="1" applyBorder="1" applyAlignment="1">
      <alignment horizontal="center" vertical="center" wrapText="1"/>
    </xf>
    <xf numFmtId="0" fontId="109" fillId="13" borderId="72" xfId="0" applyFont="1" applyFill="1" applyBorder="1" applyAlignment="1">
      <alignment horizontal="center" vertical="center" textRotation="90" wrapText="1"/>
    </xf>
    <xf numFmtId="0" fontId="109" fillId="13" borderId="73" xfId="0" applyFont="1" applyFill="1" applyBorder="1" applyAlignment="1">
      <alignment horizontal="center" vertical="center" textRotation="90" wrapText="1"/>
    </xf>
    <xf numFmtId="0" fontId="109" fillId="13" borderId="76" xfId="0" applyFont="1" applyFill="1" applyBorder="1" applyAlignment="1">
      <alignment horizontal="center" vertical="center" textRotation="90" wrapText="1"/>
    </xf>
    <xf numFmtId="0" fontId="108" fillId="13" borderId="72" xfId="0" applyFont="1" applyFill="1" applyBorder="1" applyAlignment="1">
      <alignment horizontal="center" vertical="center" wrapText="1"/>
    </xf>
    <xf numFmtId="0" fontId="108" fillId="13" borderId="73" xfId="0" applyFont="1" applyFill="1" applyBorder="1" applyAlignment="1">
      <alignment horizontal="center" vertical="center" wrapText="1"/>
    </xf>
    <xf numFmtId="0" fontId="108" fillId="13" borderId="76" xfId="0" applyFont="1" applyFill="1" applyBorder="1" applyAlignment="1">
      <alignment horizontal="center" vertical="center" wrapText="1"/>
    </xf>
    <xf numFmtId="0" fontId="108" fillId="13" borderId="57" xfId="0" applyFont="1" applyFill="1" applyBorder="1" applyAlignment="1">
      <alignment horizontal="center" vertical="center" wrapText="1"/>
    </xf>
    <xf numFmtId="0" fontId="108" fillId="13" borderId="58" xfId="0" applyFont="1" applyFill="1" applyBorder="1" applyAlignment="1">
      <alignment horizontal="center" vertical="center" wrapText="1"/>
    </xf>
    <xf numFmtId="0" fontId="108" fillId="13" borderId="60" xfId="0" applyFont="1" applyFill="1" applyBorder="1" applyAlignment="1">
      <alignment horizontal="center" vertical="center" wrapText="1"/>
    </xf>
    <xf numFmtId="0" fontId="107" fillId="0" borderId="12" xfId="0" applyFont="1" applyBorder="1" applyAlignment="1">
      <alignment horizontal="right" wrapText="1"/>
    </xf>
    <xf numFmtId="0" fontId="107" fillId="0" borderId="13" xfId="0" applyFont="1" applyBorder="1" applyAlignment="1">
      <alignment horizontal="right" wrapText="1"/>
    </xf>
    <xf numFmtId="0" fontId="107" fillId="0" borderId="53" xfId="0" applyFont="1" applyBorder="1" applyAlignment="1">
      <alignment horizontal="right" wrapText="1"/>
    </xf>
    <xf numFmtId="0" fontId="107" fillId="0" borderId="54" xfId="0" applyFont="1" applyBorder="1" applyAlignment="1">
      <alignment horizontal="right" wrapText="1"/>
    </xf>
    <xf numFmtId="0" fontId="107" fillId="0" borderId="56" xfId="0" applyFont="1" applyBorder="1" applyAlignment="1">
      <alignment horizontal="right" wrapText="1"/>
    </xf>
    <xf numFmtId="0" fontId="77" fillId="5" borderId="61" xfId="0" applyFont="1" applyFill="1" applyBorder="1" applyAlignment="1">
      <alignment horizontal="center" vertical="center" wrapText="1"/>
    </xf>
    <xf numFmtId="0" fontId="110" fillId="13" borderId="57" xfId="0" applyFont="1" applyFill="1" applyBorder="1" applyAlignment="1">
      <alignment horizontal="center" vertical="center" textRotation="90" wrapText="1"/>
    </xf>
    <xf numFmtId="0" fontId="110" fillId="13" borderId="58" xfId="0" applyFont="1" applyFill="1" applyBorder="1" applyAlignment="1">
      <alignment horizontal="center" vertical="center" textRotation="90" wrapText="1"/>
    </xf>
    <xf numFmtId="0" fontId="110" fillId="13" borderId="60" xfId="0" applyFont="1" applyFill="1" applyBorder="1" applyAlignment="1">
      <alignment horizontal="center" vertical="center" textRotation="90" wrapText="1"/>
    </xf>
    <xf numFmtId="0" fontId="77" fillId="5" borderId="57" xfId="0" applyFont="1" applyFill="1" applyBorder="1" applyAlignment="1">
      <alignment horizontal="center" vertical="center" textRotation="90" wrapText="1"/>
    </xf>
    <xf numFmtId="0" fontId="77" fillId="5" borderId="58" xfId="0" applyFont="1" applyFill="1" applyBorder="1" applyAlignment="1">
      <alignment horizontal="center" vertical="center" textRotation="90" wrapText="1"/>
    </xf>
    <xf numFmtId="0" fontId="77" fillId="5" borderId="60" xfId="0" applyFont="1" applyFill="1" applyBorder="1" applyAlignment="1">
      <alignment horizontal="center" vertical="center" textRotation="90" wrapText="1"/>
    </xf>
    <xf numFmtId="0" fontId="111" fillId="10" borderId="57" xfId="0" applyFont="1" applyFill="1" applyBorder="1" applyAlignment="1">
      <alignment horizontal="center" vertical="center" textRotation="90" wrapText="1"/>
    </xf>
    <xf numFmtId="0" fontId="111" fillId="10" borderId="58" xfId="0" applyFont="1" applyFill="1" applyBorder="1" applyAlignment="1">
      <alignment horizontal="center" vertical="center" textRotation="90" wrapText="1"/>
    </xf>
    <xf numFmtId="0" fontId="111" fillId="10" borderId="60" xfId="0" applyFont="1" applyFill="1" applyBorder="1" applyAlignment="1">
      <alignment horizontal="center" vertical="center" textRotation="90" wrapText="1"/>
    </xf>
    <xf numFmtId="0" fontId="112" fillId="9" borderId="57" xfId="0" applyFont="1" applyFill="1" applyBorder="1" applyAlignment="1">
      <alignment horizontal="center" vertical="center" textRotation="90" wrapText="1"/>
    </xf>
    <xf numFmtId="0" fontId="112" fillId="9" borderId="58" xfId="0" applyFont="1" applyFill="1" applyBorder="1" applyAlignment="1">
      <alignment horizontal="center" vertical="center" textRotation="90" wrapText="1"/>
    </xf>
    <xf numFmtId="0" fontId="112" fillId="9" borderId="60" xfId="0" applyFont="1" applyFill="1" applyBorder="1" applyAlignment="1">
      <alignment horizontal="center" vertical="center" textRotation="90" wrapText="1"/>
    </xf>
    <xf numFmtId="0" fontId="75" fillId="8" borderId="61" xfId="0" applyFont="1" applyFill="1" applyBorder="1" applyAlignment="1">
      <alignment horizontal="center" vertical="center" textRotation="90" wrapText="1"/>
    </xf>
    <xf numFmtId="0" fontId="75" fillId="8" borderId="58" xfId="0" applyFont="1" applyFill="1" applyBorder="1" applyAlignment="1">
      <alignment horizontal="center" vertical="center" textRotation="90" wrapText="1"/>
    </xf>
    <xf numFmtId="0" fontId="75" fillId="8" borderId="59" xfId="0" applyFont="1" applyFill="1" applyBorder="1" applyAlignment="1">
      <alignment horizontal="center" vertical="center" textRotation="90" wrapText="1"/>
    </xf>
    <xf numFmtId="0" fontId="95" fillId="9" borderId="61" xfId="0" applyFont="1" applyFill="1" applyBorder="1" applyAlignment="1">
      <alignment horizontal="center" vertical="center" wrapText="1"/>
    </xf>
    <xf numFmtId="0" fontId="95" fillId="9" borderId="59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178" fontId="2" fillId="33" borderId="47" xfId="48" applyNumberFormat="1" applyFont="1" applyFill="1" applyBorder="1" applyAlignment="1">
      <alignment horizontal="center" vertical="center" wrapText="1"/>
    </xf>
    <xf numFmtId="178" fontId="2" fillId="33" borderId="48" xfId="48" applyNumberFormat="1" applyFont="1" applyFill="1" applyBorder="1" applyAlignment="1">
      <alignment horizontal="center" vertical="center" wrapText="1"/>
    </xf>
    <xf numFmtId="178" fontId="2" fillId="33" borderId="49" xfId="48" applyNumberFormat="1" applyFont="1" applyFill="1" applyBorder="1" applyAlignment="1">
      <alignment horizontal="center" vertical="center" wrapText="1"/>
    </xf>
    <xf numFmtId="178" fontId="2" fillId="16" borderId="51" xfId="48" applyNumberFormat="1" applyFont="1" applyFill="1" applyBorder="1" applyAlignment="1">
      <alignment horizontal="center" vertical="center" wrapText="1"/>
    </xf>
    <xf numFmtId="178" fontId="2" fillId="16" borderId="48" xfId="48" applyNumberFormat="1" applyFont="1" applyFill="1" applyBorder="1" applyAlignment="1">
      <alignment horizontal="center" vertical="center" wrapText="1"/>
    </xf>
    <xf numFmtId="178" fontId="2" fillId="16" borderId="50" xfId="48" applyNumberFormat="1" applyFont="1" applyFill="1" applyBorder="1" applyAlignment="1">
      <alignment horizontal="center" vertical="center" wrapText="1"/>
    </xf>
    <xf numFmtId="178" fontId="2" fillId="14" borderId="51" xfId="48" applyNumberFormat="1" applyFont="1" applyFill="1" applyBorder="1" applyAlignment="1">
      <alignment horizontal="center" vertical="center" wrapText="1"/>
    </xf>
    <xf numFmtId="178" fontId="2" fillId="14" borderId="48" xfId="48" applyNumberFormat="1" applyFont="1" applyFill="1" applyBorder="1" applyAlignment="1">
      <alignment horizontal="center" vertical="center" wrapText="1"/>
    </xf>
    <xf numFmtId="178" fontId="2" fillId="14" borderId="49" xfId="48" applyNumberFormat="1" applyFont="1" applyFill="1" applyBorder="1" applyAlignment="1">
      <alignment horizontal="center" vertical="center" wrapText="1"/>
    </xf>
    <xf numFmtId="178" fontId="2" fillId="17" borderId="47" xfId="48" applyNumberFormat="1" applyFont="1" applyFill="1" applyBorder="1" applyAlignment="1">
      <alignment horizontal="center" vertical="center" wrapText="1"/>
    </xf>
    <xf numFmtId="178" fontId="2" fillId="17" borderId="48" xfId="48" applyNumberFormat="1" applyFont="1" applyFill="1" applyBorder="1" applyAlignment="1">
      <alignment horizontal="center" vertical="center" wrapText="1"/>
    </xf>
    <xf numFmtId="178" fontId="2" fillId="17" borderId="49" xfId="48" applyNumberFormat="1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zoomScale="80" zoomScaleNormal="80" zoomScaleSheetLayoutView="50" zoomScalePageLayoutView="0" workbookViewId="0" topLeftCell="A1">
      <selection activeCell="D56" sqref="D56:D58"/>
    </sheetView>
  </sheetViews>
  <sheetFormatPr defaultColWidth="11.421875" defaultRowHeight="15"/>
  <cols>
    <col min="1" max="1" width="7.00390625" style="6" customWidth="1"/>
    <col min="2" max="2" width="30.28125" style="6" customWidth="1"/>
    <col min="3" max="3" width="5.57421875" style="6" customWidth="1"/>
    <col min="4" max="4" width="31.8515625" style="170" customWidth="1"/>
    <col min="5" max="5" width="9.421875" style="170" customWidth="1"/>
    <col min="6" max="6" width="53.00390625" style="9" customWidth="1"/>
    <col min="7" max="7" width="19.00390625" style="179" customWidth="1"/>
    <col min="8" max="8" width="19.8515625" style="179" customWidth="1"/>
    <col min="9" max="9" width="18.28125" style="179" customWidth="1"/>
    <col min="10" max="11" width="22.00390625" style="179" customWidth="1"/>
    <col min="12" max="12" width="19.8515625" style="179" customWidth="1"/>
    <col min="13" max="13" width="19.28125" style="179" customWidth="1"/>
    <col min="14" max="14" width="20.57421875" style="179" customWidth="1"/>
    <col min="15" max="15" width="20.7109375" style="179" customWidth="1"/>
    <col min="16" max="16" width="20.28125" style="179" customWidth="1"/>
    <col min="17" max="17" width="20.7109375" style="179" customWidth="1"/>
    <col min="18" max="18" width="18.140625" style="179" customWidth="1"/>
    <col min="19" max="19" width="17.57421875" style="179" customWidth="1"/>
    <col min="20" max="20" width="19.421875" style="179" customWidth="1"/>
    <col min="21" max="21" width="21.8515625" style="179" customWidth="1"/>
    <col min="22" max="23" width="18.8515625" style="179" customWidth="1"/>
    <col min="24" max="24" width="19.140625" style="179" customWidth="1"/>
    <col min="25" max="25" width="22.140625" style="179" customWidth="1"/>
    <col min="26" max="26" width="21.28125" style="179" customWidth="1"/>
    <col min="27" max="16384" width="11.421875" style="6" customWidth="1"/>
  </cols>
  <sheetData>
    <row r="1" spans="1:26" ht="15.75">
      <c r="A1" s="567" t="s">
        <v>107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</row>
    <row r="2" spans="1:26" ht="33" customHeight="1">
      <c r="A2" s="567" t="s">
        <v>106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</row>
    <row r="3" ht="16.5" thickBot="1">
      <c r="G3" s="178"/>
    </row>
    <row r="4" spans="1:26" ht="17.25" customHeight="1" thickBot="1" thickTop="1">
      <c r="A4" s="519" t="s">
        <v>119</v>
      </c>
      <c r="B4" s="562" t="s">
        <v>121</v>
      </c>
      <c r="C4" s="510" t="s">
        <v>119</v>
      </c>
      <c r="D4" s="519" t="s">
        <v>104</v>
      </c>
      <c r="E4" s="519" t="s">
        <v>119</v>
      </c>
      <c r="F4" s="519" t="s">
        <v>105</v>
      </c>
      <c r="G4" s="550" t="s">
        <v>94</v>
      </c>
      <c r="H4" s="551"/>
      <c r="I4" s="551"/>
      <c r="J4" s="551"/>
      <c r="K4" s="552"/>
      <c r="L4" s="553" t="s">
        <v>95</v>
      </c>
      <c r="M4" s="554"/>
      <c r="N4" s="554"/>
      <c r="O4" s="554"/>
      <c r="P4" s="555"/>
      <c r="Q4" s="556" t="s">
        <v>96</v>
      </c>
      <c r="R4" s="557"/>
      <c r="S4" s="557"/>
      <c r="T4" s="557"/>
      <c r="U4" s="558"/>
      <c r="V4" s="559" t="s">
        <v>97</v>
      </c>
      <c r="W4" s="560"/>
      <c r="X4" s="560"/>
      <c r="Y4" s="560"/>
      <c r="Z4" s="561"/>
    </row>
    <row r="5" spans="1:26" ht="63.75" customHeight="1" thickBot="1" thickTop="1">
      <c r="A5" s="520"/>
      <c r="B5" s="563"/>
      <c r="C5" s="511"/>
      <c r="D5" s="520"/>
      <c r="E5" s="520"/>
      <c r="F5" s="520"/>
      <c r="G5" s="180" t="s">
        <v>98</v>
      </c>
      <c r="H5" s="181" t="s">
        <v>99</v>
      </c>
      <c r="I5" s="181" t="s">
        <v>100</v>
      </c>
      <c r="J5" s="181" t="s">
        <v>101</v>
      </c>
      <c r="K5" s="182" t="s">
        <v>102</v>
      </c>
      <c r="L5" s="184" t="s">
        <v>98</v>
      </c>
      <c r="M5" s="185" t="s">
        <v>99</v>
      </c>
      <c r="N5" s="185" t="s">
        <v>100</v>
      </c>
      <c r="O5" s="185" t="s">
        <v>101</v>
      </c>
      <c r="P5" s="191" t="s">
        <v>102</v>
      </c>
      <c r="Q5" s="186" t="s">
        <v>98</v>
      </c>
      <c r="R5" s="187" t="s">
        <v>99</v>
      </c>
      <c r="S5" s="187" t="s">
        <v>100</v>
      </c>
      <c r="T5" s="187" t="s">
        <v>101</v>
      </c>
      <c r="U5" s="183" t="s">
        <v>102</v>
      </c>
      <c r="V5" s="188" t="s">
        <v>98</v>
      </c>
      <c r="W5" s="189" t="s">
        <v>99</v>
      </c>
      <c r="X5" s="189" t="s">
        <v>100</v>
      </c>
      <c r="Y5" s="189" t="s">
        <v>101</v>
      </c>
      <c r="Z5" s="190" t="s">
        <v>102</v>
      </c>
    </row>
    <row r="6" spans="1:26" ht="80.25" customHeight="1" thickTop="1">
      <c r="A6" s="584">
        <v>1</v>
      </c>
      <c r="B6" s="574" t="s">
        <v>89</v>
      </c>
      <c r="C6" s="512">
        <v>1</v>
      </c>
      <c r="D6" s="526" t="s">
        <v>6</v>
      </c>
      <c r="E6" s="171">
        <v>1</v>
      </c>
      <c r="F6" s="192" t="s">
        <v>7</v>
      </c>
      <c r="G6" s="216">
        <v>2000000</v>
      </c>
      <c r="H6" s="217">
        <v>0</v>
      </c>
      <c r="I6" s="217">
        <v>0</v>
      </c>
      <c r="J6" s="217">
        <v>0</v>
      </c>
      <c r="K6" s="218">
        <f>+G6+H6+I6+J6</f>
        <v>2000000</v>
      </c>
      <c r="L6" s="219">
        <f>+(G6*0.04)+G6</f>
        <v>2080000</v>
      </c>
      <c r="M6" s="217">
        <f aca="true" t="shared" si="0" ref="M6:M70">+(H6*0.04)+H6</f>
        <v>0</v>
      </c>
      <c r="N6" s="217">
        <f>+(I6*0.04)+I6</f>
        <v>0</v>
      </c>
      <c r="O6" s="217">
        <v>0</v>
      </c>
      <c r="P6" s="220">
        <f>+L6+M6+N6+O6</f>
        <v>2080000</v>
      </c>
      <c r="Q6" s="216">
        <f>+(L6*0.04)+L6</f>
        <v>2163200</v>
      </c>
      <c r="R6" s="217">
        <f aca="true" t="shared" si="1" ref="R6:T21">+(M6*0.04)+M6</f>
        <v>0</v>
      </c>
      <c r="S6" s="217">
        <f t="shared" si="1"/>
        <v>0</v>
      </c>
      <c r="T6" s="217">
        <v>0</v>
      </c>
      <c r="U6" s="218">
        <f>+Q6+R6+S6+T6</f>
        <v>2163200</v>
      </c>
      <c r="V6" s="219">
        <f>+(Q6*0.04)+Q6</f>
        <v>2249728</v>
      </c>
      <c r="W6" s="217">
        <f aca="true" t="shared" si="2" ref="W6:W70">+(R6*0.04)+R6</f>
        <v>0</v>
      </c>
      <c r="X6" s="217">
        <f aca="true" t="shared" si="3" ref="X6:Y70">+(S6*0.04)+S6</f>
        <v>0</v>
      </c>
      <c r="Y6" s="217">
        <v>0</v>
      </c>
      <c r="Z6" s="218">
        <f>+V6+W6+X6+Y6</f>
        <v>2249728</v>
      </c>
    </row>
    <row r="7" spans="1:26" ht="28.5" customHeight="1">
      <c r="A7" s="585"/>
      <c r="B7" s="575"/>
      <c r="C7" s="513"/>
      <c r="D7" s="524"/>
      <c r="E7" s="172">
        <v>2</v>
      </c>
      <c r="F7" s="193" t="s">
        <v>8</v>
      </c>
      <c r="G7" s="221">
        <v>37865680</v>
      </c>
      <c r="H7" s="222">
        <v>0</v>
      </c>
      <c r="I7" s="222">
        <v>25300000</v>
      </c>
      <c r="J7" s="222">
        <v>63797360</v>
      </c>
      <c r="K7" s="223">
        <f aca="true" t="shared" si="4" ref="K7:K47">+G7+H7+I7+J7</f>
        <v>126963040</v>
      </c>
      <c r="L7" s="224">
        <f aca="true" t="shared" si="5" ref="L7:L71">+(G7*0.04)+G7</f>
        <v>39380307.2</v>
      </c>
      <c r="M7" s="222">
        <f t="shared" si="0"/>
        <v>0</v>
      </c>
      <c r="N7" s="222">
        <f>+(I7*0.04)+I7</f>
        <v>26312000</v>
      </c>
      <c r="O7" s="222">
        <f>+(J7*0.04)+J7</f>
        <v>66349254.4</v>
      </c>
      <c r="P7" s="225">
        <f aca="true" t="shared" si="6" ref="P7:P47">+L7+M7+N7+O7</f>
        <v>132041561.6</v>
      </c>
      <c r="Q7" s="221">
        <f aca="true" t="shared" si="7" ref="Q7:Q71">+(L7*0.04)+L7</f>
        <v>40955519.488000005</v>
      </c>
      <c r="R7" s="222">
        <f t="shared" si="1"/>
        <v>0</v>
      </c>
      <c r="S7" s="222">
        <f t="shared" si="1"/>
        <v>27364480</v>
      </c>
      <c r="T7" s="222">
        <f t="shared" si="1"/>
        <v>69003224.576</v>
      </c>
      <c r="U7" s="223">
        <f aca="true" t="shared" si="8" ref="U7:U47">+Q7+R7+S7+T7</f>
        <v>137323224.064</v>
      </c>
      <c r="V7" s="224">
        <f aca="true" t="shared" si="9" ref="V7:V71">+(Q7*0.04)+Q7</f>
        <v>42593740.26752</v>
      </c>
      <c r="W7" s="222">
        <f t="shared" si="2"/>
        <v>0</v>
      </c>
      <c r="X7" s="222">
        <f t="shared" si="3"/>
        <v>28459059.2</v>
      </c>
      <c r="Y7" s="222">
        <f t="shared" si="3"/>
        <v>71763353.55904001</v>
      </c>
      <c r="Z7" s="223">
        <f aca="true" t="shared" si="10" ref="Z7:Z47">+V7+W7+X7+Y7</f>
        <v>142816153.02656</v>
      </c>
    </row>
    <row r="8" spans="1:26" ht="33.75" customHeight="1">
      <c r="A8" s="585"/>
      <c r="B8" s="575"/>
      <c r="C8" s="513"/>
      <c r="D8" s="524"/>
      <c r="E8" s="172">
        <v>3</v>
      </c>
      <c r="F8" s="193" t="s">
        <v>9</v>
      </c>
      <c r="G8" s="221">
        <v>8525041</v>
      </c>
      <c r="H8" s="222">
        <v>0</v>
      </c>
      <c r="I8" s="222">
        <v>0</v>
      </c>
      <c r="J8" s="222">
        <v>0</v>
      </c>
      <c r="K8" s="223">
        <f t="shared" si="4"/>
        <v>8525041</v>
      </c>
      <c r="L8" s="224">
        <f t="shared" si="5"/>
        <v>8866042.64</v>
      </c>
      <c r="M8" s="222">
        <f t="shared" si="0"/>
        <v>0</v>
      </c>
      <c r="N8" s="222">
        <f>+(I8*0.04)+I8</f>
        <v>0</v>
      </c>
      <c r="O8" s="222">
        <v>0</v>
      </c>
      <c r="P8" s="225">
        <f t="shared" si="6"/>
        <v>8866042.64</v>
      </c>
      <c r="Q8" s="221">
        <f t="shared" si="7"/>
        <v>9220684.345600002</v>
      </c>
      <c r="R8" s="222">
        <f t="shared" si="1"/>
        <v>0</v>
      </c>
      <c r="S8" s="222">
        <f t="shared" si="1"/>
        <v>0</v>
      </c>
      <c r="T8" s="222">
        <v>0</v>
      </c>
      <c r="U8" s="223">
        <f t="shared" si="8"/>
        <v>9220684.345600002</v>
      </c>
      <c r="V8" s="224">
        <f t="shared" si="9"/>
        <v>9589511.719424002</v>
      </c>
      <c r="W8" s="222">
        <f t="shared" si="2"/>
        <v>0</v>
      </c>
      <c r="X8" s="222">
        <f t="shared" si="3"/>
        <v>0</v>
      </c>
      <c r="Y8" s="222">
        <v>0</v>
      </c>
      <c r="Z8" s="223">
        <f t="shared" si="10"/>
        <v>9589511.719424002</v>
      </c>
    </row>
    <row r="9" spans="1:26" ht="39.75" customHeight="1">
      <c r="A9" s="585"/>
      <c r="B9" s="575"/>
      <c r="C9" s="513"/>
      <c r="D9" s="524"/>
      <c r="E9" s="172">
        <v>4</v>
      </c>
      <c r="F9" s="193" t="s">
        <v>10</v>
      </c>
      <c r="G9" s="221">
        <v>0</v>
      </c>
      <c r="H9" s="222">
        <v>0</v>
      </c>
      <c r="I9" s="222">
        <v>0</v>
      </c>
      <c r="J9" s="222">
        <v>0</v>
      </c>
      <c r="K9" s="223">
        <f t="shared" si="4"/>
        <v>0</v>
      </c>
      <c r="L9" s="224">
        <f t="shared" si="5"/>
        <v>0</v>
      </c>
      <c r="M9" s="222">
        <f t="shared" si="0"/>
        <v>0</v>
      </c>
      <c r="N9" s="222">
        <v>4000000</v>
      </c>
      <c r="O9" s="222">
        <v>0</v>
      </c>
      <c r="P9" s="225">
        <f t="shared" si="6"/>
        <v>4000000</v>
      </c>
      <c r="Q9" s="221">
        <f t="shared" si="7"/>
        <v>0</v>
      </c>
      <c r="R9" s="222">
        <f t="shared" si="1"/>
        <v>0</v>
      </c>
      <c r="S9" s="222">
        <v>0</v>
      </c>
      <c r="T9" s="222">
        <v>0</v>
      </c>
      <c r="U9" s="223">
        <f t="shared" si="8"/>
        <v>0</v>
      </c>
      <c r="V9" s="224">
        <f t="shared" si="9"/>
        <v>0</v>
      </c>
      <c r="W9" s="222">
        <f t="shared" si="2"/>
        <v>0</v>
      </c>
      <c r="X9" s="222">
        <f t="shared" si="3"/>
        <v>0</v>
      </c>
      <c r="Y9" s="222">
        <v>0</v>
      </c>
      <c r="Z9" s="223">
        <f t="shared" si="10"/>
        <v>0</v>
      </c>
    </row>
    <row r="10" spans="1:26" ht="36" customHeight="1">
      <c r="A10" s="585"/>
      <c r="B10" s="575"/>
      <c r="C10" s="513"/>
      <c r="D10" s="524"/>
      <c r="E10" s="172">
        <v>5</v>
      </c>
      <c r="F10" s="193" t="s">
        <v>11</v>
      </c>
      <c r="G10" s="221">
        <v>0</v>
      </c>
      <c r="H10" s="222">
        <v>0</v>
      </c>
      <c r="I10" s="222">
        <v>2000000</v>
      </c>
      <c r="J10" s="222">
        <v>0</v>
      </c>
      <c r="K10" s="223">
        <f t="shared" si="4"/>
        <v>2000000</v>
      </c>
      <c r="L10" s="224">
        <f t="shared" si="5"/>
        <v>0</v>
      </c>
      <c r="M10" s="222">
        <f t="shared" si="0"/>
        <v>0</v>
      </c>
      <c r="N10" s="222">
        <f aca="true" t="shared" si="11" ref="N10:N51">+(I10*0.04)+I10</f>
        <v>2080000</v>
      </c>
      <c r="O10" s="222">
        <v>0</v>
      </c>
      <c r="P10" s="225">
        <f t="shared" si="6"/>
        <v>2080000</v>
      </c>
      <c r="Q10" s="221">
        <f t="shared" si="7"/>
        <v>0</v>
      </c>
      <c r="R10" s="222">
        <f t="shared" si="1"/>
        <v>0</v>
      </c>
      <c r="S10" s="222">
        <f t="shared" si="1"/>
        <v>2163200</v>
      </c>
      <c r="T10" s="222">
        <v>0</v>
      </c>
      <c r="U10" s="223">
        <f t="shared" si="8"/>
        <v>2163200</v>
      </c>
      <c r="V10" s="224">
        <f t="shared" si="9"/>
        <v>0</v>
      </c>
      <c r="W10" s="222">
        <f t="shared" si="2"/>
        <v>0</v>
      </c>
      <c r="X10" s="222">
        <f t="shared" si="3"/>
        <v>2249728</v>
      </c>
      <c r="Y10" s="222">
        <v>0</v>
      </c>
      <c r="Z10" s="223">
        <f t="shared" si="10"/>
        <v>2249728</v>
      </c>
    </row>
    <row r="11" spans="1:26" ht="30.75" customHeight="1">
      <c r="A11" s="585"/>
      <c r="B11" s="575"/>
      <c r="C11" s="513"/>
      <c r="D11" s="524"/>
      <c r="E11" s="172">
        <v>6</v>
      </c>
      <c r="F11" s="193" t="s">
        <v>12</v>
      </c>
      <c r="G11" s="221">
        <v>0</v>
      </c>
      <c r="H11" s="222">
        <v>0</v>
      </c>
      <c r="I11" s="222">
        <v>2000000</v>
      </c>
      <c r="J11" s="222">
        <v>0</v>
      </c>
      <c r="K11" s="223">
        <f t="shared" si="4"/>
        <v>2000000</v>
      </c>
      <c r="L11" s="224">
        <f t="shared" si="5"/>
        <v>0</v>
      </c>
      <c r="M11" s="222">
        <f t="shared" si="0"/>
        <v>0</v>
      </c>
      <c r="N11" s="222">
        <f t="shared" si="11"/>
        <v>2080000</v>
      </c>
      <c r="O11" s="222">
        <v>0</v>
      </c>
      <c r="P11" s="225">
        <f t="shared" si="6"/>
        <v>2080000</v>
      </c>
      <c r="Q11" s="221">
        <f t="shared" si="7"/>
        <v>0</v>
      </c>
      <c r="R11" s="222">
        <f t="shared" si="1"/>
        <v>0</v>
      </c>
      <c r="S11" s="222">
        <f t="shared" si="1"/>
        <v>2163200</v>
      </c>
      <c r="T11" s="222">
        <v>0</v>
      </c>
      <c r="U11" s="223">
        <f t="shared" si="8"/>
        <v>2163200</v>
      </c>
      <c r="V11" s="224">
        <f t="shared" si="9"/>
        <v>0</v>
      </c>
      <c r="W11" s="222">
        <f t="shared" si="2"/>
        <v>0</v>
      </c>
      <c r="X11" s="222">
        <f t="shared" si="3"/>
        <v>2249728</v>
      </c>
      <c r="Y11" s="222">
        <v>0</v>
      </c>
      <c r="Z11" s="223">
        <f t="shared" si="10"/>
        <v>2249728</v>
      </c>
    </row>
    <row r="12" spans="1:26" ht="40.5" customHeight="1" thickBot="1">
      <c r="A12" s="585"/>
      <c r="B12" s="575"/>
      <c r="C12" s="514"/>
      <c r="D12" s="527"/>
      <c r="E12" s="173">
        <v>7</v>
      </c>
      <c r="F12" s="194" t="s">
        <v>13</v>
      </c>
      <c r="G12" s="226">
        <v>6698437</v>
      </c>
      <c r="H12" s="227">
        <v>0</v>
      </c>
      <c r="I12" s="227">
        <v>5000000</v>
      </c>
      <c r="J12" s="227">
        <v>0</v>
      </c>
      <c r="K12" s="228">
        <f t="shared" si="4"/>
        <v>11698437</v>
      </c>
      <c r="L12" s="229">
        <f t="shared" si="5"/>
        <v>6966374.48</v>
      </c>
      <c r="M12" s="227">
        <f t="shared" si="0"/>
        <v>0</v>
      </c>
      <c r="N12" s="227">
        <f t="shared" si="11"/>
        <v>5200000</v>
      </c>
      <c r="O12" s="227">
        <v>40000000</v>
      </c>
      <c r="P12" s="230">
        <f t="shared" si="6"/>
        <v>52166374.480000004</v>
      </c>
      <c r="Q12" s="226">
        <f t="shared" si="7"/>
        <v>7245029.4592</v>
      </c>
      <c r="R12" s="227">
        <f t="shared" si="1"/>
        <v>0</v>
      </c>
      <c r="S12" s="227">
        <f t="shared" si="1"/>
        <v>5408000</v>
      </c>
      <c r="T12" s="227">
        <v>0</v>
      </c>
      <c r="U12" s="228">
        <f t="shared" si="8"/>
        <v>12653029.4592</v>
      </c>
      <c r="V12" s="229">
        <f t="shared" si="9"/>
        <v>7534830.637568001</v>
      </c>
      <c r="W12" s="227">
        <f t="shared" si="2"/>
        <v>0</v>
      </c>
      <c r="X12" s="227">
        <f t="shared" si="3"/>
        <v>5624320</v>
      </c>
      <c r="Y12" s="227">
        <v>0</v>
      </c>
      <c r="Z12" s="228">
        <f t="shared" si="10"/>
        <v>13159150.637568</v>
      </c>
    </row>
    <row r="13" spans="1:26" ht="33.75" customHeight="1" thickTop="1">
      <c r="A13" s="585"/>
      <c r="B13" s="575"/>
      <c r="C13" s="515">
        <v>2</v>
      </c>
      <c r="D13" s="523" t="s">
        <v>14</v>
      </c>
      <c r="E13" s="174">
        <v>8</v>
      </c>
      <c r="F13" s="195" t="s">
        <v>15</v>
      </c>
      <c r="G13" s="231">
        <v>0</v>
      </c>
      <c r="H13" s="232">
        <v>0</v>
      </c>
      <c r="I13" s="232">
        <v>1000000</v>
      </c>
      <c r="J13" s="232">
        <v>0</v>
      </c>
      <c r="K13" s="233">
        <f t="shared" si="4"/>
        <v>1000000</v>
      </c>
      <c r="L13" s="234">
        <f t="shared" si="5"/>
        <v>0</v>
      </c>
      <c r="M13" s="232">
        <f t="shared" si="0"/>
        <v>0</v>
      </c>
      <c r="N13" s="232">
        <f t="shared" si="11"/>
        <v>1040000</v>
      </c>
      <c r="O13" s="232">
        <v>0</v>
      </c>
      <c r="P13" s="235">
        <f t="shared" si="6"/>
        <v>1040000</v>
      </c>
      <c r="Q13" s="231">
        <f t="shared" si="7"/>
        <v>0</v>
      </c>
      <c r="R13" s="232">
        <f t="shared" si="1"/>
        <v>0</v>
      </c>
      <c r="S13" s="232">
        <f t="shared" si="1"/>
        <v>1081600</v>
      </c>
      <c r="T13" s="232">
        <v>0</v>
      </c>
      <c r="U13" s="233">
        <f t="shared" si="8"/>
        <v>1081600</v>
      </c>
      <c r="V13" s="234">
        <f t="shared" si="9"/>
        <v>0</v>
      </c>
      <c r="W13" s="232">
        <f t="shared" si="2"/>
        <v>0</v>
      </c>
      <c r="X13" s="232">
        <f t="shared" si="3"/>
        <v>1124864</v>
      </c>
      <c r="Y13" s="232">
        <v>0</v>
      </c>
      <c r="Z13" s="218">
        <f t="shared" si="10"/>
        <v>1124864</v>
      </c>
    </row>
    <row r="14" spans="1:26" ht="32.25" customHeight="1">
      <c r="A14" s="585"/>
      <c r="B14" s="575"/>
      <c r="C14" s="516"/>
      <c r="D14" s="524"/>
      <c r="E14" s="172">
        <v>9</v>
      </c>
      <c r="F14" s="193" t="s">
        <v>17</v>
      </c>
      <c r="G14" s="221">
        <v>0</v>
      </c>
      <c r="H14" s="222">
        <v>0</v>
      </c>
      <c r="I14" s="222">
        <v>0</v>
      </c>
      <c r="J14" s="222">
        <v>0</v>
      </c>
      <c r="K14" s="223">
        <f t="shared" si="4"/>
        <v>0</v>
      </c>
      <c r="L14" s="224">
        <f t="shared" si="5"/>
        <v>0</v>
      </c>
      <c r="M14" s="222">
        <f t="shared" si="0"/>
        <v>0</v>
      </c>
      <c r="N14" s="222">
        <f t="shared" si="11"/>
        <v>0</v>
      </c>
      <c r="O14" s="222">
        <v>0</v>
      </c>
      <c r="P14" s="225">
        <f t="shared" si="6"/>
        <v>0</v>
      </c>
      <c r="Q14" s="221">
        <f t="shared" si="7"/>
        <v>0</v>
      </c>
      <c r="R14" s="222">
        <f t="shared" si="1"/>
        <v>0</v>
      </c>
      <c r="S14" s="222">
        <f t="shared" si="1"/>
        <v>0</v>
      </c>
      <c r="T14" s="222">
        <v>0</v>
      </c>
      <c r="U14" s="223">
        <f t="shared" si="8"/>
        <v>0</v>
      </c>
      <c r="V14" s="224">
        <f t="shared" si="9"/>
        <v>0</v>
      </c>
      <c r="W14" s="222">
        <f t="shared" si="2"/>
        <v>0</v>
      </c>
      <c r="X14" s="222">
        <f t="shared" si="3"/>
        <v>0</v>
      </c>
      <c r="Y14" s="222">
        <v>0</v>
      </c>
      <c r="Z14" s="223">
        <f t="shared" si="10"/>
        <v>0</v>
      </c>
    </row>
    <row r="15" spans="1:26" ht="34.5" customHeight="1">
      <c r="A15" s="585"/>
      <c r="B15" s="575"/>
      <c r="C15" s="516"/>
      <c r="D15" s="524"/>
      <c r="E15" s="172">
        <v>10</v>
      </c>
      <c r="F15" s="193" t="s">
        <v>16</v>
      </c>
      <c r="G15" s="221">
        <v>0</v>
      </c>
      <c r="H15" s="222">
        <v>0</v>
      </c>
      <c r="I15" s="222">
        <v>0</v>
      </c>
      <c r="J15" s="222">
        <v>0</v>
      </c>
      <c r="K15" s="223">
        <f t="shared" si="4"/>
        <v>0</v>
      </c>
      <c r="L15" s="224">
        <f t="shared" si="5"/>
        <v>0</v>
      </c>
      <c r="M15" s="222">
        <f t="shared" si="0"/>
        <v>0</v>
      </c>
      <c r="N15" s="222">
        <f t="shared" si="11"/>
        <v>0</v>
      </c>
      <c r="O15" s="222">
        <v>0</v>
      </c>
      <c r="P15" s="225">
        <f t="shared" si="6"/>
        <v>0</v>
      </c>
      <c r="Q15" s="221">
        <f t="shared" si="7"/>
        <v>0</v>
      </c>
      <c r="R15" s="222">
        <f t="shared" si="1"/>
        <v>0</v>
      </c>
      <c r="S15" s="222">
        <f t="shared" si="1"/>
        <v>0</v>
      </c>
      <c r="T15" s="222">
        <v>0</v>
      </c>
      <c r="U15" s="223">
        <f t="shared" si="8"/>
        <v>0</v>
      </c>
      <c r="V15" s="224">
        <f t="shared" si="9"/>
        <v>0</v>
      </c>
      <c r="W15" s="222">
        <f t="shared" si="2"/>
        <v>0</v>
      </c>
      <c r="X15" s="222">
        <f t="shared" si="3"/>
        <v>0</v>
      </c>
      <c r="Y15" s="222">
        <v>0</v>
      </c>
      <c r="Z15" s="223">
        <f t="shared" si="10"/>
        <v>0</v>
      </c>
    </row>
    <row r="16" spans="1:26" ht="57.75" customHeight="1">
      <c r="A16" s="585"/>
      <c r="B16" s="575"/>
      <c r="C16" s="516"/>
      <c r="D16" s="524"/>
      <c r="E16" s="172">
        <v>11</v>
      </c>
      <c r="F16" s="193" t="s">
        <v>18</v>
      </c>
      <c r="G16" s="221">
        <v>0</v>
      </c>
      <c r="H16" s="222">
        <v>0</v>
      </c>
      <c r="I16" s="222">
        <v>1000000</v>
      </c>
      <c r="J16" s="222">
        <v>0</v>
      </c>
      <c r="K16" s="223">
        <f t="shared" si="4"/>
        <v>1000000</v>
      </c>
      <c r="L16" s="224">
        <f t="shared" si="5"/>
        <v>0</v>
      </c>
      <c r="M16" s="222">
        <f t="shared" si="0"/>
        <v>0</v>
      </c>
      <c r="N16" s="222">
        <f t="shared" si="11"/>
        <v>1040000</v>
      </c>
      <c r="O16" s="222">
        <v>0</v>
      </c>
      <c r="P16" s="225">
        <f t="shared" si="6"/>
        <v>1040000</v>
      </c>
      <c r="Q16" s="221">
        <f t="shared" si="7"/>
        <v>0</v>
      </c>
      <c r="R16" s="222">
        <f t="shared" si="1"/>
        <v>0</v>
      </c>
      <c r="S16" s="222">
        <f t="shared" si="1"/>
        <v>1081600</v>
      </c>
      <c r="T16" s="222">
        <v>0</v>
      </c>
      <c r="U16" s="223">
        <f t="shared" si="8"/>
        <v>1081600</v>
      </c>
      <c r="V16" s="224">
        <f t="shared" si="9"/>
        <v>0</v>
      </c>
      <c r="W16" s="222">
        <f t="shared" si="2"/>
        <v>0</v>
      </c>
      <c r="X16" s="222">
        <f t="shared" si="3"/>
        <v>1124864</v>
      </c>
      <c r="Y16" s="222">
        <v>0</v>
      </c>
      <c r="Z16" s="223">
        <f t="shared" si="10"/>
        <v>1124864</v>
      </c>
    </row>
    <row r="17" spans="1:26" ht="37.5" customHeight="1">
      <c r="A17" s="585"/>
      <c r="B17" s="575"/>
      <c r="C17" s="516"/>
      <c r="D17" s="524"/>
      <c r="E17" s="172">
        <v>12</v>
      </c>
      <c r="F17" s="193" t="s">
        <v>19</v>
      </c>
      <c r="G17" s="221">
        <v>291213488</v>
      </c>
      <c r="H17" s="222">
        <v>0</v>
      </c>
      <c r="I17" s="222">
        <v>0</v>
      </c>
      <c r="J17" s="222">
        <v>123846405</v>
      </c>
      <c r="K17" s="223">
        <f t="shared" si="4"/>
        <v>415059893</v>
      </c>
      <c r="L17" s="224">
        <f t="shared" si="5"/>
        <v>302862027.52</v>
      </c>
      <c r="M17" s="222">
        <f t="shared" si="0"/>
        <v>0</v>
      </c>
      <c r="N17" s="222">
        <f t="shared" si="11"/>
        <v>0</v>
      </c>
      <c r="O17" s="222">
        <v>0</v>
      </c>
      <c r="P17" s="225">
        <f t="shared" si="6"/>
        <v>302862027.52</v>
      </c>
      <c r="Q17" s="221">
        <f t="shared" si="7"/>
        <v>314976508.62079996</v>
      </c>
      <c r="R17" s="222">
        <f t="shared" si="1"/>
        <v>0</v>
      </c>
      <c r="S17" s="222">
        <f t="shared" si="1"/>
        <v>0</v>
      </c>
      <c r="T17" s="222">
        <v>0</v>
      </c>
      <c r="U17" s="223">
        <f t="shared" si="8"/>
        <v>314976508.62079996</v>
      </c>
      <c r="V17" s="224">
        <f t="shared" si="9"/>
        <v>327575568.96563196</v>
      </c>
      <c r="W17" s="222">
        <f t="shared" si="2"/>
        <v>0</v>
      </c>
      <c r="X17" s="222">
        <f t="shared" si="3"/>
        <v>0</v>
      </c>
      <c r="Y17" s="222">
        <v>0</v>
      </c>
      <c r="Z17" s="223">
        <f t="shared" si="10"/>
        <v>327575568.96563196</v>
      </c>
    </row>
    <row r="18" spans="1:26" ht="42.75" customHeight="1">
      <c r="A18" s="585"/>
      <c r="B18" s="575"/>
      <c r="C18" s="516"/>
      <c r="D18" s="524"/>
      <c r="E18" s="172">
        <v>13</v>
      </c>
      <c r="F18" s="193" t="s">
        <v>20</v>
      </c>
      <c r="G18" s="221">
        <v>0</v>
      </c>
      <c r="H18" s="222">
        <v>0</v>
      </c>
      <c r="I18" s="222">
        <v>0</v>
      </c>
      <c r="J18" s="222">
        <v>0</v>
      </c>
      <c r="K18" s="223">
        <f t="shared" si="4"/>
        <v>0</v>
      </c>
      <c r="L18" s="224">
        <f t="shared" si="5"/>
        <v>0</v>
      </c>
      <c r="M18" s="222">
        <f t="shared" si="0"/>
        <v>0</v>
      </c>
      <c r="N18" s="222">
        <f t="shared" si="11"/>
        <v>0</v>
      </c>
      <c r="O18" s="222">
        <v>0</v>
      </c>
      <c r="P18" s="225">
        <f t="shared" si="6"/>
        <v>0</v>
      </c>
      <c r="Q18" s="221">
        <f t="shared" si="7"/>
        <v>0</v>
      </c>
      <c r="R18" s="222">
        <f t="shared" si="1"/>
        <v>0</v>
      </c>
      <c r="S18" s="222">
        <f t="shared" si="1"/>
        <v>0</v>
      </c>
      <c r="T18" s="222">
        <v>0</v>
      </c>
      <c r="U18" s="223">
        <f t="shared" si="8"/>
        <v>0</v>
      </c>
      <c r="V18" s="224">
        <f t="shared" si="9"/>
        <v>0</v>
      </c>
      <c r="W18" s="222">
        <f t="shared" si="2"/>
        <v>0</v>
      </c>
      <c r="X18" s="222">
        <f t="shared" si="3"/>
        <v>0</v>
      </c>
      <c r="Y18" s="222">
        <v>0</v>
      </c>
      <c r="Z18" s="223">
        <f t="shared" si="10"/>
        <v>0</v>
      </c>
    </row>
    <row r="19" spans="1:26" ht="27.75" customHeight="1" thickBot="1">
      <c r="A19" s="585"/>
      <c r="B19" s="575"/>
      <c r="C19" s="517"/>
      <c r="D19" s="525"/>
      <c r="E19" s="175">
        <v>14</v>
      </c>
      <c r="F19" s="196" t="s">
        <v>21</v>
      </c>
      <c r="G19" s="236">
        <v>0</v>
      </c>
      <c r="H19" s="237">
        <v>0</v>
      </c>
      <c r="I19" s="237">
        <v>0</v>
      </c>
      <c r="J19" s="237">
        <v>0</v>
      </c>
      <c r="K19" s="238">
        <f t="shared" si="4"/>
        <v>0</v>
      </c>
      <c r="L19" s="239">
        <f t="shared" si="5"/>
        <v>0</v>
      </c>
      <c r="M19" s="237">
        <f t="shared" si="0"/>
        <v>0</v>
      </c>
      <c r="N19" s="237">
        <f t="shared" si="11"/>
        <v>0</v>
      </c>
      <c r="O19" s="237">
        <v>0</v>
      </c>
      <c r="P19" s="240">
        <f t="shared" si="6"/>
        <v>0</v>
      </c>
      <c r="Q19" s="236">
        <f t="shared" si="7"/>
        <v>0</v>
      </c>
      <c r="R19" s="237">
        <f t="shared" si="1"/>
        <v>0</v>
      </c>
      <c r="S19" s="237">
        <f t="shared" si="1"/>
        <v>0</v>
      </c>
      <c r="T19" s="237">
        <v>0</v>
      </c>
      <c r="U19" s="238">
        <f t="shared" si="8"/>
        <v>0</v>
      </c>
      <c r="V19" s="239">
        <f t="shared" si="9"/>
        <v>0</v>
      </c>
      <c r="W19" s="237">
        <f t="shared" si="2"/>
        <v>0</v>
      </c>
      <c r="X19" s="237">
        <f t="shared" si="3"/>
        <v>0</v>
      </c>
      <c r="Y19" s="237">
        <v>0</v>
      </c>
      <c r="Z19" s="228">
        <f t="shared" si="10"/>
        <v>0</v>
      </c>
    </row>
    <row r="20" spans="1:26" ht="46.5" customHeight="1" thickTop="1">
      <c r="A20" s="585"/>
      <c r="B20" s="575"/>
      <c r="C20" s="512">
        <v>3</v>
      </c>
      <c r="D20" s="526" t="s">
        <v>23</v>
      </c>
      <c r="E20" s="171">
        <v>15</v>
      </c>
      <c r="F20" s="192" t="s">
        <v>22</v>
      </c>
      <c r="G20" s="216">
        <v>0</v>
      </c>
      <c r="H20" s="217">
        <v>0</v>
      </c>
      <c r="I20" s="217">
        <v>15000000</v>
      </c>
      <c r="J20" s="217">
        <v>0</v>
      </c>
      <c r="K20" s="218">
        <f t="shared" si="4"/>
        <v>15000000</v>
      </c>
      <c r="L20" s="219">
        <f t="shared" si="5"/>
        <v>0</v>
      </c>
      <c r="M20" s="217">
        <f t="shared" si="0"/>
        <v>0</v>
      </c>
      <c r="N20" s="217">
        <f t="shared" si="11"/>
        <v>15600000</v>
      </c>
      <c r="O20" s="217">
        <v>0</v>
      </c>
      <c r="P20" s="220">
        <f t="shared" si="6"/>
        <v>15600000</v>
      </c>
      <c r="Q20" s="216">
        <f t="shared" si="7"/>
        <v>0</v>
      </c>
      <c r="R20" s="217">
        <f t="shared" si="1"/>
        <v>0</v>
      </c>
      <c r="S20" s="217">
        <f t="shared" si="1"/>
        <v>16224000</v>
      </c>
      <c r="T20" s="217">
        <v>0</v>
      </c>
      <c r="U20" s="218">
        <f t="shared" si="8"/>
        <v>16224000</v>
      </c>
      <c r="V20" s="219">
        <f t="shared" si="9"/>
        <v>0</v>
      </c>
      <c r="W20" s="217">
        <f t="shared" si="2"/>
        <v>0</v>
      </c>
      <c r="X20" s="217">
        <f t="shared" si="3"/>
        <v>16872960</v>
      </c>
      <c r="Y20" s="217">
        <v>0</v>
      </c>
      <c r="Z20" s="218">
        <f t="shared" si="10"/>
        <v>16872960</v>
      </c>
    </row>
    <row r="21" spans="1:26" ht="46.5" customHeight="1" thickBot="1">
      <c r="A21" s="585"/>
      <c r="B21" s="575"/>
      <c r="C21" s="514"/>
      <c r="D21" s="527"/>
      <c r="E21" s="173">
        <v>16</v>
      </c>
      <c r="F21" s="194" t="s">
        <v>24</v>
      </c>
      <c r="G21" s="226">
        <v>0</v>
      </c>
      <c r="H21" s="227">
        <v>0</v>
      </c>
      <c r="I21" s="227">
        <v>0</v>
      </c>
      <c r="J21" s="227">
        <v>0</v>
      </c>
      <c r="K21" s="228">
        <f t="shared" si="4"/>
        <v>0</v>
      </c>
      <c r="L21" s="229">
        <f t="shared" si="5"/>
        <v>0</v>
      </c>
      <c r="M21" s="227">
        <f t="shared" si="0"/>
        <v>0</v>
      </c>
      <c r="N21" s="227">
        <f t="shared" si="11"/>
        <v>0</v>
      </c>
      <c r="O21" s="227">
        <v>0</v>
      </c>
      <c r="P21" s="230">
        <f t="shared" si="6"/>
        <v>0</v>
      </c>
      <c r="Q21" s="226">
        <f t="shared" si="7"/>
        <v>0</v>
      </c>
      <c r="R21" s="227">
        <f t="shared" si="1"/>
        <v>0</v>
      </c>
      <c r="S21" s="227">
        <f t="shared" si="1"/>
        <v>0</v>
      </c>
      <c r="T21" s="227">
        <v>0</v>
      </c>
      <c r="U21" s="228">
        <f t="shared" si="8"/>
        <v>0</v>
      </c>
      <c r="V21" s="229">
        <f t="shared" si="9"/>
        <v>0</v>
      </c>
      <c r="W21" s="227">
        <f t="shared" si="2"/>
        <v>0</v>
      </c>
      <c r="X21" s="227">
        <f t="shared" si="3"/>
        <v>0</v>
      </c>
      <c r="Y21" s="227">
        <v>0</v>
      </c>
      <c r="Z21" s="228">
        <f t="shared" si="10"/>
        <v>0</v>
      </c>
    </row>
    <row r="22" spans="1:26" ht="40.5" customHeight="1" thickTop="1">
      <c r="A22" s="585"/>
      <c r="B22" s="575"/>
      <c r="C22" s="512">
        <v>4</v>
      </c>
      <c r="D22" s="526" t="s">
        <v>25</v>
      </c>
      <c r="E22" s="171">
        <v>17</v>
      </c>
      <c r="F22" s="192" t="s">
        <v>26</v>
      </c>
      <c r="G22" s="216">
        <v>14316611</v>
      </c>
      <c r="H22" s="217">
        <v>0</v>
      </c>
      <c r="I22" s="217">
        <v>0</v>
      </c>
      <c r="J22" s="217">
        <v>0</v>
      </c>
      <c r="K22" s="218">
        <f t="shared" si="4"/>
        <v>14316611</v>
      </c>
      <c r="L22" s="219">
        <f t="shared" si="5"/>
        <v>14889275.44</v>
      </c>
      <c r="M22" s="217">
        <f t="shared" si="0"/>
        <v>0</v>
      </c>
      <c r="N22" s="217">
        <f t="shared" si="11"/>
        <v>0</v>
      </c>
      <c r="O22" s="217">
        <v>0</v>
      </c>
      <c r="P22" s="220">
        <f t="shared" si="6"/>
        <v>14889275.44</v>
      </c>
      <c r="Q22" s="216">
        <f t="shared" si="7"/>
        <v>15484846.4576</v>
      </c>
      <c r="R22" s="217">
        <f aca="true" t="shared" si="12" ref="R22:R84">+(M22*0.04)+M22</f>
        <v>0</v>
      </c>
      <c r="S22" s="217">
        <f aca="true" t="shared" si="13" ref="S22:S84">+(N22*0.04)+N22</f>
        <v>0</v>
      </c>
      <c r="T22" s="217">
        <v>0</v>
      </c>
      <c r="U22" s="218">
        <f t="shared" si="8"/>
        <v>15484846.4576</v>
      </c>
      <c r="V22" s="219">
        <f t="shared" si="9"/>
        <v>16104240.315903999</v>
      </c>
      <c r="W22" s="217">
        <f t="shared" si="2"/>
        <v>0</v>
      </c>
      <c r="X22" s="217">
        <f t="shared" si="3"/>
        <v>0</v>
      </c>
      <c r="Y22" s="217">
        <v>0</v>
      </c>
      <c r="Z22" s="218">
        <f t="shared" si="10"/>
        <v>16104240.315903999</v>
      </c>
    </row>
    <row r="23" spans="1:26" ht="57" customHeight="1">
      <c r="A23" s="585"/>
      <c r="B23" s="575"/>
      <c r="C23" s="513"/>
      <c r="D23" s="524"/>
      <c r="E23" s="172">
        <v>18</v>
      </c>
      <c r="F23" s="193" t="s">
        <v>27</v>
      </c>
      <c r="G23" s="221">
        <v>2815860</v>
      </c>
      <c r="H23" s="222">
        <v>0</v>
      </c>
      <c r="I23" s="222">
        <v>0</v>
      </c>
      <c r="J23" s="222">
        <v>0</v>
      </c>
      <c r="K23" s="223">
        <f t="shared" si="4"/>
        <v>2815860</v>
      </c>
      <c r="L23" s="224">
        <f t="shared" si="5"/>
        <v>2928494.4</v>
      </c>
      <c r="M23" s="222">
        <f t="shared" si="0"/>
        <v>0</v>
      </c>
      <c r="N23" s="222">
        <f t="shared" si="11"/>
        <v>0</v>
      </c>
      <c r="O23" s="222">
        <v>0</v>
      </c>
      <c r="P23" s="225">
        <f t="shared" si="6"/>
        <v>2928494.4</v>
      </c>
      <c r="Q23" s="221">
        <f t="shared" si="7"/>
        <v>3045634.176</v>
      </c>
      <c r="R23" s="222">
        <f t="shared" si="12"/>
        <v>0</v>
      </c>
      <c r="S23" s="222">
        <f t="shared" si="13"/>
        <v>0</v>
      </c>
      <c r="T23" s="222">
        <v>0</v>
      </c>
      <c r="U23" s="223">
        <f t="shared" si="8"/>
        <v>3045634.176</v>
      </c>
      <c r="V23" s="224">
        <f t="shared" si="9"/>
        <v>3167459.54304</v>
      </c>
      <c r="W23" s="222">
        <f t="shared" si="2"/>
        <v>0</v>
      </c>
      <c r="X23" s="222">
        <f t="shared" si="3"/>
        <v>0</v>
      </c>
      <c r="Y23" s="222">
        <v>0</v>
      </c>
      <c r="Z23" s="223">
        <f t="shared" si="10"/>
        <v>3167459.54304</v>
      </c>
    </row>
    <row r="24" spans="1:26" ht="40.5" customHeight="1" thickBot="1">
      <c r="A24" s="585"/>
      <c r="B24" s="575"/>
      <c r="C24" s="518"/>
      <c r="D24" s="525"/>
      <c r="E24" s="175">
        <v>19</v>
      </c>
      <c r="F24" s="196" t="s">
        <v>28</v>
      </c>
      <c r="G24" s="236">
        <v>1000000</v>
      </c>
      <c r="H24" s="237">
        <v>0</v>
      </c>
      <c r="I24" s="237">
        <v>0</v>
      </c>
      <c r="J24" s="237">
        <v>0</v>
      </c>
      <c r="K24" s="238">
        <f t="shared" si="4"/>
        <v>1000000</v>
      </c>
      <c r="L24" s="239">
        <f t="shared" si="5"/>
        <v>1040000</v>
      </c>
      <c r="M24" s="237">
        <f t="shared" si="0"/>
        <v>0</v>
      </c>
      <c r="N24" s="237">
        <f t="shared" si="11"/>
        <v>0</v>
      </c>
      <c r="O24" s="237">
        <v>0</v>
      </c>
      <c r="P24" s="240">
        <f t="shared" si="6"/>
        <v>1040000</v>
      </c>
      <c r="Q24" s="236">
        <f t="shared" si="7"/>
        <v>1081600</v>
      </c>
      <c r="R24" s="237">
        <f t="shared" si="12"/>
        <v>0</v>
      </c>
      <c r="S24" s="237">
        <f t="shared" si="13"/>
        <v>0</v>
      </c>
      <c r="T24" s="237">
        <v>0</v>
      </c>
      <c r="U24" s="238">
        <f t="shared" si="8"/>
        <v>1081600</v>
      </c>
      <c r="V24" s="239">
        <f t="shared" si="9"/>
        <v>1124864</v>
      </c>
      <c r="W24" s="237">
        <f t="shared" si="2"/>
        <v>0</v>
      </c>
      <c r="X24" s="237">
        <f t="shared" si="3"/>
        <v>0</v>
      </c>
      <c r="Y24" s="237">
        <v>0</v>
      </c>
      <c r="Z24" s="238">
        <f t="shared" si="10"/>
        <v>1124864</v>
      </c>
    </row>
    <row r="25" spans="1:26" ht="58.5" customHeight="1" thickTop="1">
      <c r="A25" s="585"/>
      <c r="B25" s="575"/>
      <c r="C25" s="512">
        <v>5</v>
      </c>
      <c r="D25" s="526" t="s">
        <v>29</v>
      </c>
      <c r="E25" s="171">
        <v>20</v>
      </c>
      <c r="F25" s="192" t="s">
        <v>30</v>
      </c>
      <c r="G25" s="216">
        <v>0</v>
      </c>
      <c r="H25" s="217">
        <v>0</v>
      </c>
      <c r="I25" s="217">
        <v>1000000</v>
      </c>
      <c r="J25" s="217">
        <v>0</v>
      </c>
      <c r="K25" s="218">
        <f t="shared" si="4"/>
        <v>1000000</v>
      </c>
      <c r="L25" s="219">
        <f t="shared" si="5"/>
        <v>0</v>
      </c>
      <c r="M25" s="217">
        <f t="shared" si="0"/>
        <v>0</v>
      </c>
      <c r="N25" s="217">
        <f t="shared" si="11"/>
        <v>1040000</v>
      </c>
      <c r="O25" s="217">
        <v>0</v>
      </c>
      <c r="P25" s="220">
        <f t="shared" si="6"/>
        <v>1040000</v>
      </c>
      <c r="Q25" s="216">
        <f t="shared" si="7"/>
        <v>0</v>
      </c>
      <c r="R25" s="217">
        <f t="shared" si="12"/>
        <v>0</v>
      </c>
      <c r="S25" s="217">
        <f t="shared" si="13"/>
        <v>1081600</v>
      </c>
      <c r="T25" s="217">
        <v>0</v>
      </c>
      <c r="U25" s="218">
        <f t="shared" si="8"/>
        <v>1081600</v>
      </c>
      <c r="V25" s="219">
        <f t="shared" si="9"/>
        <v>0</v>
      </c>
      <c r="W25" s="217">
        <f t="shared" si="2"/>
        <v>0</v>
      </c>
      <c r="X25" s="217">
        <f t="shared" si="3"/>
        <v>1124864</v>
      </c>
      <c r="Y25" s="217">
        <v>0</v>
      </c>
      <c r="Z25" s="218">
        <f t="shared" si="10"/>
        <v>1124864</v>
      </c>
    </row>
    <row r="26" spans="1:26" ht="51" customHeight="1">
      <c r="A26" s="585"/>
      <c r="B26" s="575"/>
      <c r="C26" s="513"/>
      <c r="D26" s="524"/>
      <c r="E26" s="172">
        <v>21</v>
      </c>
      <c r="F26" s="193" t="s">
        <v>117</v>
      </c>
      <c r="G26" s="221">
        <v>0</v>
      </c>
      <c r="H26" s="222">
        <v>0</v>
      </c>
      <c r="I26" s="222">
        <v>1000000</v>
      </c>
      <c r="J26" s="222">
        <v>0</v>
      </c>
      <c r="K26" s="223">
        <f t="shared" si="4"/>
        <v>1000000</v>
      </c>
      <c r="L26" s="224">
        <f t="shared" si="5"/>
        <v>0</v>
      </c>
      <c r="M26" s="222">
        <f t="shared" si="0"/>
        <v>0</v>
      </c>
      <c r="N26" s="222">
        <f t="shared" si="11"/>
        <v>1040000</v>
      </c>
      <c r="O26" s="222">
        <v>0</v>
      </c>
      <c r="P26" s="225">
        <f t="shared" si="6"/>
        <v>1040000</v>
      </c>
      <c r="Q26" s="221">
        <f t="shared" si="7"/>
        <v>0</v>
      </c>
      <c r="R26" s="222">
        <f t="shared" si="12"/>
        <v>0</v>
      </c>
      <c r="S26" s="222">
        <f t="shared" si="13"/>
        <v>1081600</v>
      </c>
      <c r="T26" s="222">
        <v>0</v>
      </c>
      <c r="U26" s="223">
        <f t="shared" si="8"/>
        <v>1081600</v>
      </c>
      <c r="V26" s="224">
        <f t="shared" si="9"/>
        <v>0</v>
      </c>
      <c r="W26" s="222">
        <f t="shared" si="2"/>
        <v>0</v>
      </c>
      <c r="X26" s="222">
        <f t="shared" si="3"/>
        <v>1124864</v>
      </c>
      <c r="Y26" s="222">
        <v>0</v>
      </c>
      <c r="Z26" s="223">
        <f t="shared" si="10"/>
        <v>1124864</v>
      </c>
    </row>
    <row r="27" spans="1:26" ht="42" customHeight="1" thickBot="1">
      <c r="A27" s="585"/>
      <c r="B27" s="575"/>
      <c r="C27" s="514"/>
      <c r="D27" s="527"/>
      <c r="E27" s="173">
        <v>22</v>
      </c>
      <c r="F27" s="194" t="s">
        <v>108</v>
      </c>
      <c r="G27" s="226">
        <v>0</v>
      </c>
      <c r="H27" s="227">
        <v>0</v>
      </c>
      <c r="I27" s="227">
        <v>1000000</v>
      </c>
      <c r="J27" s="227">
        <v>0</v>
      </c>
      <c r="K27" s="228">
        <f t="shared" si="4"/>
        <v>1000000</v>
      </c>
      <c r="L27" s="229">
        <f t="shared" si="5"/>
        <v>0</v>
      </c>
      <c r="M27" s="227">
        <f t="shared" si="0"/>
        <v>0</v>
      </c>
      <c r="N27" s="227">
        <f t="shared" si="11"/>
        <v>1040000</v>
      </c>
      <c r="O27" s="227">
        <v>0</v>
      </c>
      <c r="P27" s="230">
        <f t="shared" si="6"/>
        <v>1040000</v>
      </c>
      <c r="Q27" s="226">
        <f t="shared" si="7"/>
        <v>0</v>
      </c>
      <c r="R27" s="227">
        <f t="shared" si="12"/>
        <v>0</v>
      </c>
      <c r="S27" s="227">
        <f t="shared" si="13"/>
        <v>1081600</v>
      </c>
      <c r="T27" s="227">
        <v>0</v>
      </c>
      <c r="U27" s="228">
        <f t="shared" si="8"/>
        <v>1081600</v>
      </c>
      <c r="V27" s="229">
        <f t="shared" si="9"/>
        <v>0</v>
      </c>
      <c r="W27" s="227">
        <f t="shared" si="2"/>
        <v>0</v>
      </c>
      <c r="X27" s="227">
        <f t="shared" si="3"/>
        <v>1124864</v>
      </c>
      <c r="Y27" s="227">
        <v>0</v>
      </c>
      <c r="Z27" s="228">
        <f t="shared" si="10"/>
        <v>1124864</v>
      </c>
    </row>
    <row r="28" spans="1:26" ht="42.75" customHeight="1" thickTop="1">
      <c r="A28" s="585"/>
      <c r="B28" s="575"/>
      <c r="C28" s="515">
        <v>6</v>
      </c>
      <c r="D28" s="523" t="s">
        <v>31</v>
      </c>
      <c r="E28" s="174">
        <v>23</v>
      </c>
      <c r="F28" s="195" t="s">
        <v>109</v>
      </c>
      <c r="G28" s="231">
        <v>0</v>
      </c>
      <c r="H28" s="232">
        <v>0</v>
      </c>
      <c r="I28" s="232">
        <v>1000000</v>
      </c>
      <c r="J28" s="232">
        <v>0</v>
      </c>
      <c r="K28" s="233">
        <f t="shared" si="4"/>
        <v>1000000</v>
      </c>
      <c r="L28" s="234">
        <f t="shared" si="5"/>
        <v>0</v>
      </c>
      <c r="M28" s="232">
        <f t="shared" si="0"/>
        <v>0</v>
      </c>
      <c r="N28" s="232">
        <f t="shared" si="11"/>
        <v>1040000</v>
      </c>
      <c r="O28" s="232">
        <v>0</v>
      </c>
      <c r="P28" s="235">
        <f t="shared" si="6"/>
        <v>1040000</v>
      </c>
      <c r="Q28" s="231">
        <f t="shared" si="7"/>
        <v>0</v>
      </c>
      <c r="R28" s="232">
        <f t="shared" si="12"/>
        <v>0</v>
      </c>
      <c r="S28" s="232">
        <f t="shared" si="13"/>
        <v>1081600</v>
      </c>
      <c r="T28" s="232">
        <v>0</v>
      </c>
      <c r="U28" s="233">
        <f t="shared" si="8"/>
        <v>1081600</v>
      </c>
      <c r="V28" s="234">
        <f t="shared" si="9"/>
        <v>0</v>
      </c>
      <c r="W28" s="232">
        <f t="shared" si="2"/>
        <v>0</v>
      </c>
      <c r="X28" s="232">
        <f t="shared" si="3"/>
        <v>1124864</v>
      </c>
      <c r="Y28" s="232">
        <v>0</v>
      </c>
      <c r="Z28" s="218">
        <f t="shared" si="10"/>
        <v>1124864</v>
      </c>
    </row>
    <row r="29" spans="1:26" ht="63">
      <c r="A29" s="585"/>
      <c r="B29" s="575"/>
      <c r="C29" s="516"/>
      <c r="D29" s="524"/>
      <c r="E29" s="172">
        <v>24</v>
      </c>
      <c r="F29" s="193" t="s">
        <v>110</v>
      </c>
      <c r="G29" s="221">
        <v>0</v>
      </c>
      <c r="H29" s="222">
        <v>0</v>
      </c>
      <c r="I29" s="222">
        <v>1000000</v>
      </c>
      <c r="J29" s="222">
        <v>0</v>
      </c>
      <c r="K29" s="223">
        <f t="shared" si="4"/>
        <v>1000000</v>
      </c>
      <c r="L29" s="224">
        <f t="shared" si="5"/>
        <v>0</v>
      </c>
      <c r="M29" s="222">
        <f t="shared" si="0"/>
        <v>0</v>
      </c>
      <c r="N29" s="222">
        <f t="shared" si="11"/>
        <v>1040000</v>
      </c>
      <c r="O29" s="222">
        <v>0</v>
      </c>
      <c r="P29" s="225">
        <f t="shared" si="6"/>
        <v>1040000</v>
      </c>
      <c r="Q29" s="221">
        <f t="shared" si="7"/>
        <v>0</v>
      </c>
      <c r="R29" s="222">
        <f t="shared" si="12"/>
        <v>0</v>
      </c>
      <c r="S29" s="222">
        <f t="shared" si="13"/>
        <v>1081600</v>
      </c>
      <c r="T29" s="222">
        <v>0</v>
      </c>
      <c r="U29" s="223">
        <f t="shared" si="8"/>
        <v>1081600</v>
      </c>
      <c r="V29" s="224">
        <f t="shared" si="9"/>
        <v>0</v>
      </c>
      <c r="W29" s="222">
        <f t="shared" si="2"/>
        <v>0</v>
      </c>
      <c r="X29" s="222">
        <f t="shared" si="3"/>
        <v>1124864</v>
      </c>
      <c r="Y29" s="222">
        <v>0</v>
      </c>
      <c r="Z29" s="223">
        <f t="shared" si="10"/>
        <v>1124864</v>
      </c>
    </row>
    <row r="30" spans="1:26" ht="63.75" thickBot="1">
      <c r="A30" s="585"/>
      <c r="B30" s="575"/>
      <c r="C30" s="517"/>
      <c r="D30" s="525"/>
      <c r="E30" s="175">
        <v>25</v>
      </c>
      <c r="F30" s="196" t="s">
        <v>111</v>
      </c>
      <c r="G30" s="236">
        <v>0</v>
      </c>
      <c r="H30" s="237">
        <v>0</v>
      </c>
      <c r="I30" s="237">
        <v>1000000</v>
      </c>
      <c r="J30" s="237">
        <v>0</v>
      </c>
      <c r="K30" s="238">
        <f t="shared" si="4"/>
        <v>1000000</v>
      </c>
      <c r="L30" s="239">
        <f t="shared" si="5"/>
        <v>0</v>
      </c>
      <c r="M30" s="237">
        <f t="shared" si="0"/>
        <v>0</v>
      </c>
      <c r="N30" s="237">
        <f t="shared" si="11"/>
        <v>1040000</v>
      </c>
      <c r="O30" s="237">
        <v>0</v>
      </c>
      <c r="P30" s="240">
        <f t="shared" si="6"/>
        <v>1040000</v>
      </c>
      <c r="Q30" s="236">
        <f t="shared" si="7"/>
        <v>0</v>
      </c>
      <c r="R30" s="237">
        <f t="shared" si="12"/>
        <v>0</v>
      </c>
      <c r="S30" s="237">
        <f t="shared" si="13"/>
        <v>1081600</v>
      </c>
      <c r="T30" s="237">
        <v>0</v>
      </c>
      <c r="U30" s="238">
        <f t="shared" si="8"/>
        <v>1081600</v>
      </c>
      <c r="V30" s="239">
        <f t="shared" si="9"/>
        <v>0</v>
      </c>
      <c r="W30" s="237">
        <f t="shared" si="2"/>
        <v>0</v>
      </c>
      <c r="X30" s="237">
        <f t="shared" si="3"/>
        <v>1124864</v>
      </c>
      <c r="Y30" s="237">
        <v>0</v>
      </c>
      <c r="Z30" s="228">
        <f t="shared" si="10"/>
        <v>1124864</v>
      </c>
    </row>
    <row r="31" spans="1:26" ht="33.75" customHeight="1" thickTop="1">
      <c r="A31" s="585"/>
      <c r="B31" s="575"/>
      <c r="C31" s="512">
        <v>7</v>
      </c>
      <c r="D31" s="526" t="s">
        <v>32</v>
      </c>
      <c r="E31" s="171">
        <v>26</v>
      </c>
      <c r="F31" s="192" t="s">
        <v>33</v>
      </c>
      <c r="G31" s="216">
        <v>5000000</v>
      </c>
      <c r="H31" s="217">
        <v>0</v>
      </c>
      <c r="I31" s="217">
        <v>0</v>
      </c>
      <c r="J31" s="217">
        <v>0</v>
      </c>
      <c r="K31" s="218">
        <f t="shared" si="4"/>
        <v>5000000</v>
      </c>
      <c r="L31" s="219">
        <f t="shared" si="5"/>
        <v>5200000</v>
      </c>
      <c r="M31" s="217">
        <f t="shared" si="0"/>
        <v>0</v>
      </c>
      <c r="N31" s="217">
        <f t="shared" si="11"/>
        <v>0</v>
      </c>
      <c r="O31" s="217">
        <v>0</v>
      </c>
      <c r="P31" s="220">
        <f t="shared" si="6"/>
        <v>5200000</v>
      </c>
      <c r="Q31" s="216">
        <f t="shared" si="7"/>
        <v>5408000</v>
      </c>
      <c r="R31" s="217">
        <f t="shared" si="12"/>
        <v>0</v>
      </c>
      <c r="S31" s="217">
        <f t="shared" si="13"/>
        <v>0</v>
      </c>
      <c r="T31" s="217">
        <v>0</v>
      </c>
      <c r="U31" s="218">
        <f t="shared" si="8"/>
        <v>5408000</v>
      </c>
      <c r="V31" s="219">
        <f t="shared" si="9"/>
        <v>5624320</v>
      </c>
      <c r="W31" s="217">
        <f t="shared" si="2"/>
        <v>0</v>
      </c>
      <c r="X31" s="217">
        <f t="shared" si="3"/>
        <v>0</v>
      </c>
      <c r="Y31" s="217">
        <v>0</v>
      </c>
      <c r="Z31" s="218">
        <f t="shared" si="10"/>
        <v>5624320</v>
      </c>
    </row>
    <row r="32" spans="1:26" ht="33" customHeight="1">
      <c r="A32" s="585"/>
      <c r="B32" s="575"/>
      <c r="C32" s="513"/>
      <c r="D32" s="524"/>
      <c r="E32" s="172">
        <v>27</v>
      </c>
      <c r="F32" s="193" t="s">
        <v>34</v>
      </c>
      <c r="G32" s="221">
        <v>2500000</v>
      </c>
      <c r="H32" s="222">
        <v>0</v>
      </c>
      <c r="I32" s="222">
        <v>0</v>
      </c>
      <c r="J32" s="222">
        <v>0</v>
      </c>
      <c r="K32" s="223">
        <f t="shared" si="4"/>
        <v>2500000</v>
      </c>
      <c r="L32" s="224">
        <f t="shared" si="5"/>
        <v>2600000</v>
      </c>
      <c r="M32" s="222">
        <f t="shared" si="0"/>
        <v>0</v>
      </c>
      <c r="N32" s="222">
        <f t="shared" si="11"/>
        <v>0</v>
      </c>
      <c r="O32" s="222">
        <v>0</v>
      </c>
      <c r="P32" s="225">
        <f t="shared" si="6"/>
        <v>2600000</v>
      </c>
      <c r="Q32" s="221">
        <f t="shared" si="7"/>
        <v>2704000</v>
      </c>
      <c r="R32" s="222">
        <f t="shared" si="12"/>
        <v>0</v>
      </c>
      <c r="S32" s="222">
        <f t="shared" si="13"/>
        <v>0</v>
      </c>
      <c r="T32" s="222">
        <v>0</v>
      </c>
      <c r="U32" s="223">
        <f t="shared" si="8"/>
        <v>2704000</v>
      </c>
      <c r="V32" s="224">
        <f t="shared" si="9"/>
        <v>2812160</v>
      </c>
      <c r="W32" s="222">
        <f t="shared" si="2"/>
        <v>0</v>
      </c>
      <c r="X32" s="222">
        <f t="shared" si="3"/>
        <v>0</v>
      </c>
      <c r="Y32" s="222">
        <v>0</v>
      </c>
      <c r="Z32" s="223">
        <f t="shared" si="10"/>
        <v>2812160</v>
      </c>
    </row>
    <row r="33" spans="1:26" ht="31.5" customHeight="1">
      <c r="A33" s="585"/>
      <c r="B33" s="575"/>
      <c r="C33" s="513"/>
      <c r="D33" s="524"/>
      <c r="E33" s="172">
        <v>28</v>
      </c>
      <c r="F33" s="193" t="s">
        <v>35</v>
      </c>
      <c r="G33" s="221">
        <v>1000000</v>
      </c>
      <c r="H33" s="222">
        <v>0</v>
      </c>
      <c r="I33" s="222">
        <v>0</v>
      </c>
      <c r="J33" s="222">
        <v>0</v>
      </c>
      <c r="K33" s="223">
        <f t="shared" si="4"/>
        <v>1000000</v>
      </c>
      <c r="L33" s="224">
        <f t="shared" si="5"/>
        <v>1040000</v>
      </c>
      <c r="M33" s="222">
        <f t="shared" si="0"/>
        <v>0</v>
      </c>
      <c r="N33" s="222">
        <f t="shared" si="11"/>
        <v>0</v>
      </c>
      <c r="O33" s="222">
        <v>0</v>
      </c>
      <c r="P33" s="225">
        <f t="shared" si="6"/>
        <v>1040000</v>
      </c>
      <c r="Q33" s="221">
        <f t="shared" si="7"/>
        <v>1081600</v>
      </c>
      <c r="R33" s="222">
        <f t="shared" si="12"/>
        <v>0</v>
      </c>
      <c r="S33" s="222">
        <f t="shared" si="13"/>
        <v>0</v>
      </c>
      <c r="T33" s="222">
        <v>0</v>
      </c>
      <c r="U33" s="223">
        <f t="shared" si="8"/>
        <v>1081600</v>
      </c>
      <c r="V33" s="224">
        <f t="shared" si="9"/>
        <v>1124864</v>
      </c>
      <c r="W33" s="222">
        <f t="shared" si="2"/>
        <v>0</v>
      </c>
      <c r="X33" s="222">
        <f t="shared" si="3"/>
        <v>0</v>
      </c>
      <c r="Y33" s="222">
        <v>0</v>
      </c>
      <c r="Z33" s="223">
        <f t="shared" si="10"/>
        <v>1124864</v>
      </c>
    </row>
    <row r="34" spans="1:26" ht="31.5" customHeight="1">
      <c r="A34" s="585"/>
      <c r="B34" s="575"/>
      <c r="C34" s="513"/>
      <c r="D34" s="524"/>
      <c r="E34" s="172">
        <v>29</v>
      </c>
      <c r="F34" s="193" t="s">
        <v>36</v>
      </c>
      <c r="G34" s="221">
        <v>2500000</v>
      </c>
      <c r="H34" s="222">
        <v>0</v>
      </c>
      <c r="I34" s="222">
        <v>0</v>
      </c>
      <c r="J34" s="222">
        <v>0</v>
      </c>
      <c r="K34" s="223">
        <f t="shared" si="4"/>
        <v>2500000</v>
      </c>
      <c r="L34" s="224">
        <f t="shared" si="5"/>
        <v>2600000</v>
      </c>
      <c r="M34" s="222">
        <f t="shared" si="0"/>
        <v>0</v>
      </c>
      <c r="N34" s="222">
        <f t="shared" si="11"/>
        <v>0</v>
      </c>
      <c r="O34" s="222">
        <v>0</v>
      </c>
      <c r="P34" s="225">
        <f t="shared" si="6"/>
        <v>2600000</v>
      </c>
      <c r="Q34" s="221">
        <f t="shared" si="7"/>
        <v>2704000</v>
      </c>
      <c r="R34" s="222">
        <f t="shared" si="12"/>
        <v>0</v>
      </c>
      <c r="S34" s="222">
        <f t="shared" si="13"/>
        <v>0</v>
      </c>
      <c r="T34" s="222">
        <v>0</v>
      </c>
      <c r="U34" s="223">
        <f t="shared" si="8"/>
        <v>2704000</v>
      </c>
      <c r="V34" s="224">
        <f t="shared" si="9"/>
        <v>2812160</v>
      </c>
      <c r="W34" s="222">
        <f t="shared" si="2"/>
        <v>0</v>
      </c>
      <c r="X34" s="222">
        <f t="shared" si="3"/>
        <v>0</v>
      </c>
      <c r="Y34" s="222">
        <v>0</v>
      </c>
      <c r="Z34" s="223">
        <f t="shared" si="10"/>
        <v>2812160</v>
      </c>
    </row>
    <row r="35" spans="1:26" ht="31.5" customHeight="1" thickBot="1">
      <c r="A35" s="585"/>
      <c r="B35" s="575"/>
      <c r="C35" s="514"/>
      <c r="D35" s="525"/>
      <c r="E35" s="173">
        <v>30</v>
      </c>
      <c r="F35" s="194" t="s">
        <v>120</v>
      </c>
      <c r="G35" s="226">
        <f>3000000+2500000</f>
        <v>5500000</v>
      </c>
      <c r="H35" s="227">
        <v>0</v>
      </c>
      <c r="I35" s="227">
        <v>0</v>
      </c>
      <c r="J35" s="227">
        <v>0</v>
      </c>
      <c r="K35" s="228">
        <f t="shared" si="4"/>
        <v>5500000</v>
      </c>
      <c r="L35" s="229">
        <f t="shared" si="5"/>
        <v>5720000</v>
      </c>
      <c r="M35" s="227">
        <f t="shared" si="0"/>
        <v>0</v>
      </c>
      <c r="N35" s="227">
        <f t="shared" si="11"/>
        <v>0</v>
      </c>
      <c r="O35" s="227">
        <v>0</v>
      </c>
      <c r="P35" s="230">
        <f t="shared" si="6"/>
        <v>5720000</v>
      </c>
      <c r="Q35" s="226">
        <f t="shared" si="7"/>
        <v>5948800</v>
      </c>
      <c r="R35" s="227">
        <f t="shared" si="12"/>
        <v>0</v>
      </c>
      <c r="S35" s="227">
        <f t="shared" si="13"/>
        <v>0</v>
      </c>
      <c r="T35" s="227">
        <v>0</v>
      </c>
      <c r="U35" s="228">
        <f t="shared" si="8"/>
        <v>5948800</v>
      </c>
      <c r="V35" s="229">
        <f t="shared" si="9"/>
        <v>6186752</v>
      </c>
      <c r="W35" s="227">
        <f t="shared" si="2"/>
        <v>0</v>
      </c>
      <c r="X35" s="227">
        <f t="shared" si="3"/>
        <v>0</v>
      </c>
      <c r="Y35" s="227">
        <v>0</v>
      </c>
      <c r="Z35" s="228">
        <f t="shared" si="10"/>
        <v>6186752</v>
      </c>
    </row>
    <row r="36" spans="1:26" ht="39" customHeight="1" thickTop="1">
      <c r="A36" s="585"/>
      <c r="B36" s="575"/>
      <c r="C36" s="515">
        <v>8</v>
      </c>
      <c r="D36" s="526" t="s">
        <v>38</v>
      </c>
      <c r="E36" s="174">
        <v>31</v>
      </c>
      <c r="F36" s="195" t="s">
        <v>39</v>
      </c>
      <c r="G36" s="231">
        <v>5200000</v>
      </c>
      <c r="H36" s="232">
        <v>0</v>
      </c>
      <c r="I36" s="232"/>
      <c r="J36" s="232">
        <v>0</v>
      </c>
      <c r="K36" s="233">
        <f t="shared" si="4"/>
        <v>5200000</v>
      </c>
      <c r="L36" s="234">
        <f t="shared" si="5"/>
        <v>5408000</v>
      </c>
      <c r="M36" s="232">
        <f t="shared" si="0"/>
        <v>0</v>
      </c>
      <c r="N36" s="232">
        <f t="shared" si="11"/>
        <v>0</v>
      </c>
      <c r="O36" s="232">
        <v>0</v>
      </c>
      <c r="P36" s="235">
        <f t="shared" si="6"/>
        <v>5408000</v>
      </c>
      <c r="Q36" s="231">
        <f t="shared" si="7"/>
        <v>5624320</v>
      </c>
      <c r="R36" s="232">
        <f t="shared" si="12"/>
        <v>0</v>
      </c>
      <c r="S36" s="232">
        <f t="shared" si="13"/>
        <v>0</v>
      </c>
      <c r="T36" s="232">
        <v>0</v>
      </c>
      <c r="U36" s="233">
        <f t="shared" si="8"/>
        <v>5624320</v>
      </c>
      <c r="V36" s="234">
        <f t="shared" si="9"/>
        <v>5849292.8</v>
      </c>
      <c r="W36" s="232">
        <f t="shared" si="2"/>
        <v>0</v>
      </c>
      <c r="X36" s="232">
        <f t="shared" si="3"/>
        <v>0</v>
      </c>
      <c r="Y36" s="232">
        <v>0</v>
      </c>
      <c r="Z36" s="233">
        <f t="shared" si="10"/>
        <v>5849292.8</v>
      </c>
    </row>
    <row r="37" spans="1:26" ht="45" customHeight="1">
      <c r="A37" s="585"/>
      <c r="B37" s="575"/>
      <c r="C37" s="516"/>
      <c r="D37" s="524"/>
      <c r="E37" s="172">
        <v>32</v>
      </c>
      <c r="F37" s="193" t="s">
        <v>40</v>
      </c>
      <c r="G37" s="221">
        <v>32500000</v>
      </c>
      <c r="H37" s="222">
        <v>0</v>
      </c>
      <c r="I37" s="222">
        <v>11500000</v>
      </c>
      <c r="J37" s="222">
        <v>0</v>
      </c>
      <c r="K37" s="223">
        <f t="shared" si="4"/>
        <v>44000000</v>
      </c>
      <c r="L37" s="224">
        <f t="shared" si="5"/>
        <v>33800000</v>
      </c>
      <c r="M37" s="222">
        <f t="shared" si="0"/>
        <v>0</v>
      </c>
      <c r="N37" s="222">
        <f t="shared" si="11"/>
        <v>11960000</v>
      </c>
      <c r="O37" s="222">
        <v>0</v>
      </c>
      <c r="P37" s="225">
        <f t="shared" si="6"/>
        <v>45760000</v>
      </c>
      <c r="Q37" s="221">
        <f t="shared" si="7"/>
        <v>35152000</v>
      </c>
      <c r="R37" s="222">
        <f t="shared" si="12"/>
        <v>0</v>
      </c>
      <c r="S37" s="222">
        <f t="shared" si="13"/>
        <v>12438400</v>
      </c>
      <c r="T37" s="222">
        <v>0</v>
      </c>
      <c r="U37" s="223">
        <f t="shared" si="8"/>
        <v>47590400</v>
      </c>
      <c r="V37" s="224">
        <f t="shared" si="9"/>
        <v>36558080</v>
      </c>
      <c r="W37" s="222">
        <f t="shared" si="2"/>
        <v>0</v>
      </c>
      <c r="X37" s="222">
        <f t="shared" si="3"/>
        <v>12935936</v>
      </c>
      <c r="Y37" s="222">
        <v>0</v>
      </c>
      <c r="Z37" s="223">
        <f t="shared" si="10"/>
        <v>49494016</v>
      </c>
    </row>
    <row r="38" spans="1:26" ht="38.25" customHeight="1" thickBot="1">
      <c r="A38" s="585"/>
      <c r="B38" s="575"/>
      <c r="C38" s="517"/>
      <c r="D38" s="527"/>
      <c r="E38" s="175">
        <v>33</v>
      </c>
      <c r="F38" s="196" t="s">
        <v>41</v>
      </c>
      <c r="G38" s="236">
        <v>2800000</v>
      </c>
      <c r="H38" s="237">
        <v>0</v>
      </c>
      <c r="I38" s="237"/>
      <c r="J38" s="237">
        <v>0</v>
      </c>
      <c r="K38" s="238">
        <f t="shared" si="4"/>
        <v>2800000</v>
      </c>
      <c r="L38" s="239">
        <f t="shared" si="5"/>
        <v>2912000</v>
      </c>
      <c r="M38" s="237">
        <f t="shared" si="0"/>
        <v>0</v>
      </c>
      <c r="N38" s="237">
        <f t="shared" si="11"/>
        <v>0</v>
      </c>
      <c r="O38" s="237">
        <v>0</v>
      </c>
      <c r="P38" s="240">
        <f t="shared" si="6"/>
        <v>2912000</v>
      </c>
      <c r="Q38" s="236">
        <f t="shared" si="7"/>
        <v>3028480</v>
      </c>
      <c r="R38" s="237">
        <f t="shared" si="12"/>
        <v>0</v>
      </c>
      <c r="S38" s="237">
        <f t="shared" si="13"/>
        <v>0</v>
      </c>
      <c r="T38" s="237">
        <v>0</v>
      </c>
      <c r="U38" s="238">
        <f t="shared" si="8"/>
        <v>3028480</v>
      </c>
      <c r="V38" s="239">
        <f t="shared" si="9"/>
        <v>3149619.2</v>
      </c>
      <c r="W38" s="237">
        <f t="shared" si="2"/>
        <v>0</v>
      </c>
      <c r="X38" s="237">
        <f t="shared" si="3"/>
        <v>0</v>
      </c>
      <c r="Y38" s="237">
        <v>0</v>
      </c>
      <c r="Z38" s="238">
        <f t="shared" si="10"/>
        <v>3149619.2</v>
      </c>
    </row>
    <row r="39" spans="1:26" ht="123.75" customHeight="1" thickBot="1" thickTop="1">
      <c r="A39" s="585"/>
      <c r="B39" s="575"/>
      <c r="C39" s="176">
        <v>9</v>
      </c>
      <c r="D39" s="2" t="s">
        <v>42</v>
      </c>
      <c r="E39" s="2">
        <v>34</v>
      </c>
      <c r="F39" s="197" t="s">
        <v>43</v>
      </c>
      <c r="G39" s="241">
        <v>2300000</v>
      </c>
      <c r="H39" s="242">
        <v>0</v>
      </c>
      <c r="I39" s="242">
        <v>0</v>
      </c>
      <c r="J39" s="242">
        <v>0</v>
      </c>
      <c r="K39" s="243">
        <f t="shared" si="4"/>
        <v>2300000</v>
      </c>
      <c r="L39" s="244">
        <f t="shared" si="5"/>
        <v>2392000</v>
      </c>
      <c r="M39" s="242">
        <f t="shared" si="0"/>
        <v>0</v>
      </c>
      <c r="N39" s="242">
        <f t="shared" si="11"/>
        <v>0</v>
      </c>
      <c r="O39" s="242">
        <v>0</v>
      </c>
      <c r="P39" s="245">
        <f t="shared" si="6"/>
        <v>2392000</v>
      </c>
      <c r="Q39" s="241">
        <f t="shared" si="7"/>
        <v>2487680</v>
      </c>
      <c r="R39" s="242">
        <f t="shared" si="12"/>
        <v>0</v>
      </c>
      <c r="S39" s="242">
        <f t="shared" si="13"/>
        <v>0</v>
      </c>
      <c r="T39" s="242">
        <v>0</v>
      </c>
      <c r="U39" s="243">
        <f t="shared" si="8"/>
        <v>2487680</v>
      </c>
      <c r="V39" s="244">
        <f t="shared" si="9"/>
        <v>2587187.2</v>
      </c>
      <c r="W39" s="242">
        <f t="shared" si="2"/>
        <v>0</v>
      </c>
      <c r="X39" s="242">
        <f t="shared" si="3"/>
        <v>0</v>
      </c>
      <c r="Y39" s="242">
        <v>0</v>
      </c>
      <c r="Z39" s="243">
        <f t="shared" si="10"/>
        <v>2587187.2</v>
      </c>
    </row>
    <row r="40" spans="1:26" ht="60" customHeight="1" thickBot="1" thickTop="1">
      <c r="A40" s="585"/>
      <c r="B40" s="575"/>
      <c r="C40" s="212">
        <v>10</v>
      </c>
      <c r="D40" s="177" t="s">
        <v>44</v>
      </c>
      <c r="E40" s="3">
        <v>35</v>
      </c>
      <c r="F40" s="198" t="s">
        <v>0</v>
      </c>
      <c r="G40" s="246">
        <v>5100000</v>
      </c>
      <c r="H40" s="247">
        <v>0</v>
      </c>
      <c r="I40" s="247">
        <v>0</v>
      </c>
      <c r="J40" s="247">
        <v>0</v>
      </c>
      <c r="K40" s="248">
        <f t="shared" si="4"/>
        <v>5100000</v>
      </c>
      <c r="L40" s="249">
        <f t="shared" si="5"/>
        <v>5304000</v>
      </c>
      <c r="M40" s="247">
        <f t="shared" si="0"/>
        <v>0</v>
      </c>
      <c r="N40" s="247">
        <f t="shared" si="11"/>
        <v>0</v>
      </c>
      <c r="O40" s="247">
        <v>0</v>
      </c>
      <c r="P40" s="243">
        <f t="shared" si="6"/>
        <v>5304000</v>
      </c>
      <c r="Q40" s="246">
        <f t="shared" si="7"/>
        <v>5516160</v>
      </c>
      <c r="R40" s="247">
        <f t="shared" si="12"/>
        <v>0</v>
      </c>
      <c r="S40" s="247">
        <f t="shared" si="13"/>
        <v>0</v>
      </c>
      <c r="T40" s="247">
        <v>0</v>
      </c>
      <c r="U40" s="248">
        <f t="shared" si="8"/>
        <v>5516160</v>
      </c>
      <c r="V40" s="249">
        <f t="shared" si="9"/>
        <v>5736806.4</v>
      </c>
      <c r="W40" s="247">
        <f t="shared" si="2"/>
        <v>0</v>
      </c>
      <c r="X40" s="247">
        <f t="shared" si="3"/>
        <v>0</v>
      </c>
      <c r="Y40" s="247">
        <v>0</v>
      </c>
      <c r="Z40" s="248">
        <f t="shared" si="10"/>
        <v>5736806.4</v>
      </c>
    </row>
    <row r="41" spans="1:26" ht="31.5" customHeight="1" thickTop="1">
      <c r="A41" s="585"/>
      <c r="B41" s="575"/>
      <c r="C41" s="512">
        <v>11</v>
      </c>
      <c r="D41" s="526" t="s">
        <v>45</v>
      </c>
      <c r="E41" s="171">
        <v>36</v>
      </c>
      <c r="F41" s="192" t="s">
        <v>46</v>
      </c>
      <c r="G41" s="216">
        <v>16000000</v>
      </c>
      <c r="H41" s="217">
        <v>0</v>
      </c>
      <c r="I41" s="217">
        <f>3000000+6425000</f>
        <v>9425000</v>
      </c>
      <c r="J41" s="217">
        <v>0</v>
      </c>
      <c r="K41" s="218">
        <f t="shared" si="4"/>
        <v>25425000</v>
      </c>
      <c r="L41" s="219">
        <f t="shared" si="5"/>
        <v>16640000</v>
      </c>
      <c r="M41" s="217">
        <f t="shared" si="0"/>
        <v>0</v>
      </c>
      <c r="N41" s="217">
        <f t="shared" si="11"/>
        <v>9802000</v>
      </c>
      <c r="O41" s="217">
        <v>0</v>
      </c>
      <c r="P41" s="250">
        <f>+L41+M41+N41+O41</f>
        <v>26442000</v>
      </c>
      <c r="Q41" s="216">
        <f t="shared" si="7"/>
        <v>17305600</v>
      </c>
      <c r="R41" s="217">
        <f t="shared" si="12"/>
        <v>0</v>
      </c>
      <c r="S41" s="217">
        <f t="shared" si="13"/>
        <v>10194080</v>
      </c>
      <c r="T41" s="217">
        <v>0</v>
      </c>
      <c r="U41" s="218">
        <f t="shared" si="8"/>
        <v>27499680</v>
      </c>
      <c r="V41" s="219">
        <f t="shared" si="9"/>
        <v>17997824</v>
      </c>
      <c r="W41" s="217">
        <f t="shared" si="2"/>
        <v>0</v>
      </c>
      <c r="X41" s="217">
        <f t="shared" si="3"/>
        <v>10601843.2</v>
      </c>
      <c r="Y41" s="217">
        <v>0</v>
      </c>
      <c r="Z41" s="218">
        <f>+V41+W41+X41+Y41</f>
        <v>28599667.2</v>
      </c>
    </row>
    <row r="42" spans="1:26" ht="41.25" customHeight="1">
      <c r="A42" s="585"/>
      <c r="B42" s="575"/>
      <c r="C42" s="513"/>
      <c r="D42" s="524"/>
      <c r="E42" s="172">
        <v>37</v>
      </c>
      <c r="F42" s="193" t="s">
        <v>47</v>
      </c>
      <c r="G42" s="221">
        <v>10500000</v>
      </c>
      <c r="H42" s="222">
        <v>0</v>
      </c>
      <c r="I42" s="222">
        <v>0</v>
      </c>
      <c r="J42" s="222">
        <v>0</v>
      </c>
      <c r="K42" s="223">
        <f t="shared" si="4"/>
        <v>10500000</v>
      </c>
      <c r="L42" s="224">
        <f t="shared" si="5"/>
        <v>10920000</v>
      </c>
      <c r="M42" s="222">
        <f t="shared" si="0"/>
        <v>0</v>
      </c>
      <c r="N42" s="222">
        <f t="shared" si="11"/>
        <v>0</v>
      </c>
      <c r="O42" s="222">
        <v>0</v>
      </c>
      <c r="P42" s="225">
        <f t="shared" si="6"/>
        <v>10920000</v>
      </c>
      <c r="Q42" s="221">
        <f t="shared" si="7"/>
        <v>11356800</v>
      </c>
      <c r="R42" s="222">
        <f t="shared" si="12"/>
        <v>0</v>
      </c>
      <c r="S42" s="222">
        <f t="shared" si="13"/>
        <v>0</v>
      </c>
      <c r="T42" s="222">
        <v>0</v>
      </c>
      <c r="U42" s="223">
        <f t="shared" si="8"/>
        <v>11356800</v>
      </c>
      <c r="V42" s="224">
        <f t="shared" si="9"/>
        <v>11811072</v>
      </c>
      <c r="W42" s="222">
        <f t="shared" si="2"/>
        <v>0</v>
      </c>
      <c r="X42" s="222">
        <f t="shared" si="3"/>
        <v>0</v>
      </c>
      <c r="Y42" s="222">
        <v>0</v>
      </c>
      <c r="Z42" s="223">
        <f t="shared" si="10"/>
        <v>11811072</v>
      </c>
    </row>
    <row r="43" spans="1:26" ht="33.75" customHeight="1">
      <c r="A43" s="585"/>
      <c r="B43" s="575"/>
      <c r="C43" s="513"/>
      <c r="D43" s="524"/>
      <c r="E43" s="172">
        <v>38</v>
      </c>
      <c r="F43" s="193" t="s">
        <v>118</v>
      </c>
      <c r="G43" s="221">
        <v>3273986</v>
      </c>
      <c r="H43" s="222">
        <v>0</v>
      </c>
      <c r="I43" s="222">
        <v>4000000</v>
      </c>
      <c r="J43" s="222">
        <v>8000000</v>
      </c>
      <c r="K43" s="223">
        <f t="shared" si="4"/>
        <v>15273986</v>
      </c>
      <c r="L43" s="224">
        <f t="shared" si="5"/>
        <v>3404945.44</v>
      </c>
      <c r="M43" s="222">
        <f t="shared" si="0"/>
        <v>0</v>
      </c>
      <c r="N43" s="222">
        <f t="shared" si="11"/>
        <v>4160000</v>
      </c>
      <c r="O43" s="222">
        <v>8000000</v>
      </c>
      <c r="P43" s="225">
        <f t="shared" si="6"/>
        <v>15564945.44</v>
      </c>
      <c r="Q43" s="221">
        <f t="shared" si="7"/>
        <v>3541143.2576</v>
      </c>
      <c r="R43" s="222">
        <f t="shared" si="12"/>
        <v>0</v>
      </c>
      <c r="S43" s="222">
        <f t="shared" si="13"/>
        <v>4326400</v>
      </c>
      <c r="T43" s="222">
        <v>8000000</v>
      </c>
      <c r="U43" s="223">
        <f t="shared" si="8"/>
        <v>15867543.2576</v>
      </c>
      <c r="V43" s="224">
        <f t="shared" si="9"/>
        <v>3682788.987904</v>
      </c>
      <c r="W43" s="222">
        <f t="shared" si="2"/>
        <v>0</v>
      </c>
      <c r="X43" s="222">
        <f t="shared" si="3"/>
        <v>4499456</v>
      </c>
      <c r="Y43" s="222">
        <v>8000000</v>
      </c>
      <c r="Z43" s="223">
        <f>+V43+W43+X43+Y43</f>
        <v>16182244.987904001</v>
      </c>
    </row>
    <row r="44" spans="1:26" ht="30.75" customHeight="1" thickBot="1">
      <c r="A44" s="585"/>
      <c r="B44" s="575"/>
      <c r="C44" s="514"/>
      <c r="D44" s="527"/>
      <c r="E44" s="173">
        <v>39</v>
      </c>
      <c r="F44" s="194" t="s">
        <v>48</v>
      </c>
      <c r="G44" s="226">
        <v>0</v>
      </c>
      <c r="H44" s="227">
        <v>0</v>
      </c>
      <c r="I44" s="227">
        <v>3825000</v>
      </c>
      <c r="J44" s="227">
        <v>0</v>
      </c>
      <c r="K44" s="228">
        <f t="shared" si="4"/>
        <v>3825000</v>
      </c>
      <c r="L44" s="229">
        <f t="shared" si="5"/>
        <v>0</v>
      </c>
      <c r="M44" s="227">
        <f t="shared" si="0"/>
        <v>0</v>
      </c>
      <c r="N44" s="227">
        <f t="shared" si="11"/>
        <v>3978000</v>
      </c>
      <c r="O44" s="227">
        <v>0</v>
      </c>
      <c r="P44" s="230">
        <f t="shared" si="6"/>
        <v>3978000</v>
      </c>
      <c r="Q44" s="226">
        <f t="shared" si="7"/>
        <v>0</v>
      </c>
      <c r="R44" s="227">
        <f t="shared" si="12"/>
        <v>0</v>
      </c>
      <c r="S44" s="227">
        <f t="shared" si="13"/>
        <v>4137120</v>
      </c>
      <c r="T44" s="227">
        <v>0</v>
      </c>
      <c r="U44" s="228">
        <f t="shared" si="8"/>
        <v>4137120</v>
      </c>
      <c r="V44" s="229">
        <f t="shared" si="9"/>
        <v>0</v>
      </c>
      <c r="W44" s="227">
        <f t="shared" si="2"/>
        <v>0</v>
      </c>
      <c r="X44" s="227">
        <f t="shared" si="3"/>
        <v>4302604.8</v>
      </c>
      <c r="Y44" s="227">
        <v>0</v>
      </c>
      <c r="Z44" s="228">
        <f t="shared" si="10"/>
        <v>4302604.8</v>
      </c>
    </row>
    <row r="45" spans="1:26" ht="32.25" thickTop="1">
      <c r="A45" s="585"/>
      <c r="B45" s="575"/>
      <c r="C45" s="512">
        <v>12</v>
      </c>
      <c r="D45" s="526" t="s">
        <v>49</v>
      </c>
      <c r="E45" s="171">
        <v>40</v>
      </c>
      <c r="F45" s="192" t="s">
        <v>50</v>
      </c>
      <c r="G45" s="216">
        <f>13283827+11000000+8064087</f>
        <v>32347914</v>
      </c>
      <c r="H45" s="217">
        <v>0</v>
      </c>
      <c r="I45" s="217">
        <v>0</v>
      </c>
      <c r="J45" s="217">
        <v>100000000</v>
      </c>
      <c r="K45" s="218">
        <f t="shared" si="4"/>
        <v>132347914</v>
      </c>
      <c r="L45" s="219">
        <f t="shared" si="5"/>
        <v>33641830.56</v>
      </c>
      <c r="M45" s="217">
        <f t="shared" si="0"/>
        <v>0</v>
      </c>
      <c r="N45" s="217">
        <f t="shared" si="11"/>
        <v>0</v>
      </c>
      <c r="O45" s="217">
        <v>15000000</v>
      </c>
      <c r="P45" s="220">
        <f>+O45+N45+M45+L45</f>
        <v>48641830.56</v>
      </c>
      <c r="Q45" s="216">
        <f t="shared" si="7"/>
        <v>34987503.782400005</v>
      </c>
      <c r="R45" s="217">
        <f t="shared" si="12"/>
        <v>0</v>
      </c>
      <c r="S45" s="217">
        <f t="shared" si="13"/>
        <v>0</v>
      </c>
      <c r="T45" s="217">
        <v>15000000</v>
      </c>
      <c r="U45" s="218">
        <f t="shared" si="8"/>
        <v>49987503.782400005</v>
      </c>
      <c r="V45" s="219">
        <f t="shared" si="9"/>
        <v>36387003.933696</v>
      </c>
      <c r="W45" s="217">
        <f t="shared" si="2"/>
        <v>0</v>
      </c>
      <c r="X45" s="217">
        <f t="shared" si="3"/>
        <v>0</v>
      </c>
      <c r="Y45" s="217">
        <v>15000000</v>
      </c>
      <c r="Z45" s="218">
        <f t="shared" si="10"/>
        <v>51387003.933696</v>
      </c>
    </row>
    <row r="46" spans="1:26" ht="31.5">
      <c r="A46" s="585"/>
      <c r="B46" s="575"/>
      <c r="C46" s="513"/>
      <c r="D46" s="524"/>
      <c r="E46" s="172">
        <v>41</v>
      </c>
      <c r="F46" s="193" t="s">
        <v>51</v>
      </c>
      <c r="G46" s="221"/>
      <c r="H46" s="222">
        <v>0</v>
      </c>
      <c r="I46" s="222">
        <v>0</v>
      </c>
      <c r="J46" s="222">
        <v>0</v>
      </c>
      <c r="K46" s="223">
        <f t="shared" si="4"/>
        <v>0</v>
      </c>
      <c r="L46" s="224">
        <f t="shared" si="5"/>
        <v>0</v>
      </c>
      <c r="M46" s="222">
        <f t="shared" si="0"/>
        <v>0</v>
      </c>
      <c r="N46" s="222">
        <f t="shared" si="11"/>
        <v>0</v>
      </c>
      <c r="O46" s="222">
        <v>0</v>
      </c>
      <c r="P46" s="225">
        <f t="shared" si="6"/>
        <v>0</v>
      </c>
      <c r="Q46" s="221">
        <f t="shared" si="7"/>
        <v>0</v>
      </c>
      <c r="R46" s="222">
        <f t="shared" si="12"/>
        <v>0</v>
      </c>
      <c r="S46" s="222">
        <f t="shared" si="13"/>
        <v>0</v>
      </c>
      <c r="T46" s="222">
        <v>0</v>
      </c>
      <c r="U46" s="223">
        <f t="shared" si="8"/>
        <v>0</v>
      </c>
      <c r="V46" s="224">
        <f t="shared" si="9"/>
        <v>0</v>
      </c>
      <c r="W46" s="222">
        <f t="shared" si="2"/>
        <v>0</v>
      </c>
      <c r="X46" s="222">
        <f t="shared" si="3"/>
        <v>0</v>
      </c>
      <c r="Y46" s="222">
        <v>0</v>
      </c>
      <c r="Z46" s="223">
        <f t="shared" si="10"/>
        <v>0</v>
      </c>
    </row>
    <row r="47" spans="1:26" ht="24.75" customHeight="1" thickBot="1">
      <c r="A47" s="586"/>
      <c r="B47" s="576"/>
      <c r="C47" s="514"/>
      <c r="D47" s="527"/>
      <c r="E47" s="173">
        <v>42</v>
      </c>
      <c r="F47" s="194" t="s">
        <v>52</v>
      </c>
      <c r="G47" s="226">
        <v>7350735</v>
      </c>
      <c r="H47" s="227">
        <v>0</v>
      </c>
      <c r="I47" s="227">
        <v>0</v>
      </c>
      <c r="J47" s="227">
        <v>0</v>
      </c>
      <c r="K47" s="228">
        <f t="shared" si="4"/>
        <v>7350735</v>
      </c>
      <c r="L47" s="229">
        <f t="shared" si="5"/>
        <v>7644764.4</v>
      </c>
      <c r="M47" s="227">
        <f t="shared" si="0"/>
        <v>0</v>
      </c>
      <c r="N47" s="227">
        <f t="shared" si="11"/>
        <v>0</v>
      </c>
      <c r="O47" s="227">
        <v>0</v>
      </c>
      <c r="P47" s="230">
        <f t="shared" si="6"/>
        <v>7644764.4</v>
      </c>
      <c r="Q47" s="226">
        <f t="shared" si="7"/>
        <v>7950554.976000001</v>
      </c>
      <c r="R47" s="227">
        <f t="shared" si="12"/>
        <v>0</v>
      </c>
      <c r="S47" s="227">
        <f t="shared" si="13"/>
        <v>0</v>
      </c>
      <c r="T47" s="227">
        <v>0</v>
      </c>
      <c r="U47" s="228">
        <f t="shared" si="8"/>
        <v>7950554.976000001</v>
      </c>
      <c r="V47" s="229">
        <f t="shared" si="9"/>
        <v>8268577.175040001</v>
      </c>
      <c r="W47" s="227">
        <f t="shared" si="2"/>
        <v>0</v>
      </c>
      <c r="X47" s="227">
        <f t="shared" si="3"/>
        <v>0</v>
      </c>
      <c r="Y47" s="227">
        <v>0</v>
      </c>
      <c r="Z47" s="228">
        <f t="shared" si="10"/>
        <v>8268577.175040001</v>
      </c>
    </row>
    <row r="48" spans="1:26" ht="45.75" customHeight="1" thickTop="1">
      <c r="A48" s="587">
        <v>2</v>
      </c>
      <c r="B48" s="577" t="s">
        <v>90</v>
      </c>
      <c r="C48" s="507">
        <v>13</v>
      </c>
      <c r="D48" s="538" t="s">
        <v>53</v>
      </c>
      <c r="E48" s="171">
        <v>43</v>
      </c>
      <c r="F48" s="199" t="s">
        <v>54</v>
      </c>
      <c r="G48" s="251">
        <v>41200000</v>
      </c>
      <c r="H48" s="252">
        <v>0</v>
      </c>
      <c r="I48" s="252">
        <v>0</v>
      </c>
      <c r="J48" s="252">
        <v>0</v>
      </c>
      <c r="K48" s="253">
        <f>+G48+H48+I48+J48</f>
        <v>41200000</v>
      </c>
      <c r="L48" s="254">
        <f t="shared" si="5"/>
        <v>42848000</v>
      </c>
      <c r="M48" s="254">
        <f t="shared" si="0"/>
        <v>0</v>
      </c>
      <c r="N48" s="254">
        <f t="shared" si="11"/>
        <v>0</v>
      </c>
      <c r="O48" s="254">
        <v>0</v>
      </c>
      <c r="P48" s="253">
        <f>+L48+M48+N48+O48</f>
        <v>42848000</v>
      </c>
      <c r="Q48" s="255">
        <f t="shared" si="7"/>
        <v>44561920</v>
      </c>
      <c r="R48" s="254">
        <f t="shared" si="12"/>
        <v>0</v>
      </c>
      <c r="S48" s="254">
        <f t="shared" si="13"/>
        <v>0</v>
      </c>
      <c r="T48" s="254">
        <v>0</v>
      </c>
      <c r="U48" s="253">
        <f>+Q48+R48+S48+T48</f>
        <v>44561920</v>
      </c>
      <c r="V48" s="255">
        <f t="shared" si="9"/>
        <v>46344396.8</v>
      </c>
      <c r="W48" s="254">
        <f t="shared" si="2"/>
        <v>0</v>
      </c>
      <c r="X48" s="254">
        <f t="shared" si="3"/>
        <v>0</v>
      </c>
      <c r="Y48" s="252">
        <v>0</v>
      </c>
      <c r="Z48" s="253">
        <f>+V48+W48+X48+Y48</f>
        <v>46344396.8</v>
      </c>
    </row>
    <row r="49" spans="1:26" ht="39.75" customHeight="1">
      <c r="A49" s="588"/>
      <c r="B49" s="578"/>
      <c r="C49" s="508"/>
      <c r="D49" s="539"/>
      <c r="E49" s="172">
        <v>44</v>
      </c>
      <c r="F49" s="200" t="s">
        <v>55</v>
      </c>
      <c r="G49" s="256">
        <v>2000000</v>
      </c>
      <c r="H49" s="254">
        <v>0</v>
      </c>
      <c r="I49" s="254">
        <v>0</v>
      </c>
      <c r="J49" s="254">
        <v>5000000</v>
      </c>
      <c r="K49" s="257">
        <f aca="true" t="shared" si="14" ref="K49:K58">+G49+H49+I49+J49</f>
        <v>7000000</v>
      </c>
      <c r="L49" s="254">
        <f t="shared" si="5"/>
        <v>2080000</v>
      </c>
      <c r="M49" s="254">
        <f t="shared" si="0"/>
        <v>0</v>
      </c>
      <c r="N49" s="254">
        <f t="shared" si="11"/>
        <v>0</v>
      </c>
      <c r="O49" s="254">
        <v>5000000</v>
      </c>
      <c r="P49" s="257">
        <f aca="true" t="shared" si="15" ref="P49:P58">+L49+M49+N49+O49</f>
        <v>7080000</v>
      </c>
      <c r="Q49" s="255">
        <f t="shared" si="7"/>
        <v>2163200</v>
      </c>
      <c r="R49" s="254">
        <f t="shared" si="12"/>
        <v>0</v>
      </c>
      <c r="S49" s="254">
        <f t="shared" si="13"/>
        <v>0</v>
      </c>
      <c r="T49" s="254">
        <v>5000000</v>
      </c>
      <c r="U49" s="257">
        <f aca="true" t="shared" si="16" ref="U49:U58">+Q49+R49+S49+T49</f>
        <v>7163200</v>
      </c>
      <c r="V49" s="255">
        <f t="shared" si="9"/>
        <v>2249728</v>
      </c>
      <c r="W49" s="254">
        <f t="shared" si="2"/>
        <v>0</v>
      </c>
      <c r="X49" s="254">
        <f t="shared" si="3"/>
        <v>0</v>
      </c>
      <c r="Y49" s="254">
        <v>5000000</v>
      </c>
      <c r="Z49" s="257">
        <f aca="true" t="shared" si="17" ref="Z49:Z58">+V49+W49+X49+Y49</f>
        <v>7249728</v>
      </c>
    </row>
    <row r="50" spans="1:26" ht="33" customHeight="1">
      <c r="A50" s="588"/>
      <c r="B50" s="578"/>
      <c r="C50" s="508"/>
      <c r="D50" s="539"/>
      <c r="E50" s="172">
        <v>45</v>
      </c>
      <c r="F50" s="200" t="s">
        <v>56</v>
      </c>
      <c r="G50" s="256">
        <v>6500000</v>
      </c>
      <c r="H50" s="254">
        <v>0</v>
      </c>
      <c r="I50" s="254">
        <v>0</v>
      </c>
      <c r="J50" s="254">
        <v>6000000</v>
      </c>
      <c r="K50" s="257">
        <f t="shared" si="14"/>
        <v>12500000</v>
      </c>
      <c r="L50" s="254">
        <f t="shared" si="5"/>
        <v>6760000</v>
      </c>
      <c r="M50" s="254">
        <f t="shared" si="0"/>
        <v>0</v>
      </c>
      <c r="N50" s="254">
        <f t="shared" si="11"/>
        <v>0</v>
      </c>
      <c r="O50" s="254">
        <v>6000000</v>
      </c>
      <c r="P50" s="257">
        <f t="shared" si="15"/>
        <v>12760000</v>
      </c>
      <c r="Q50" s="255">
        <f t="shared" si="7"/>
        <v>7030400</v>
      </c>
      <c r="R50" s="254">
        <f t="shared" si="12"/>
        <v>0</v>
      </c>
      <c r="S50" s="254">
        <f t="shared" si="13"/>
        <v>0</v>
      </c>
      <c r="T50" s="254">
        <v>6000000</v>
      </c>
      <c r="U50" s="257">
        <f t="shared" si="16"/>
        <v>13030400</v>
      </c>
      <c r="V50" s="255">
        <f t="shared" si="9"/>
        <v>7311616</v>
      </c>
      <c r="W50" s="254">
        <f t="shared" si="2"/>
        <v>0</v>
      </c>
      <c r="X50" s="254">
        <f t="shared" si="3"/>
        <v>0</v>
      </c>
      <c r="Y50" s="254">
        <v>6000000</v>
      </c>
      <c r="Z50" s="257">
        <f t="shared" si="17"/>
        <v>13311616</v>
      </c>
    </row>
    <row r="51" spans="1:26" ht="32.25" customHeight="1">
      <c r="A51" s="588"/>
      <c r="B51" s="578"/>
      <c r="C51" s="508"/>
      <c r="D51" s="539"/>
      <c r="E51" s="172">
        <v>46</v>
      </c>
      <c r="F51" s="200" t="s">
        <v>57</v>
      </c>
      <c r="G51" s="256">
        <v>8500000</v>
      </c>
      <c r="H51" s="254">
        <v>0</v>
      </c>
      <c r="I51" s="254">
        <v>0</v>
      </c>
      <c r="J51" s="254">
        <v>10000000</v>
      </c>
      <c r="K51" s="257">
        <f t="shared" si="14"/>
        <v>18500000</v>
      </c>
      <c r="L51" s="254">
        <v>28840000</v>
      </c>
      <c r="M51" s="254">
        <f t="shared" si="0"/>
        <v>0</v>
      </c>
      <c r="N51" s="254">
        <f t="shared" si="11"/>
        <v>0</v>
      </c>
      <c r="O51" s="254">
        <v>30000000</v>
      </c>
      <c r="P51" s="257">
        <f t="shared" si="15"/>
        <v>58840000</v>
      </c>
      <c r="Q51" s="255">
        <f t="shared" si="7"/>
        <v>29993600</v>
      </c>
      <c r="R51" s="254">
        <f t="shared" si="12"/>
        <v>0</v>
      </c>
      <c r="S51" s="254">
        <f t="shared" si="13"/>
        <v>0</v>
      </c>
      <c r="T51" s="254">
        <v>30000000</v>
      </c>
      <c r="U51" s="257">
        <f t="shared" si="16"/>
        <v>59993600</v>
      </c>
      <c r="V51" s="255">
        <f t="shared" si="9"/>
        <v>31193344</v>
      </c>
      <c r="W51" s="254">
        <f t="shared" si="2"/>
        <v>0</v>
      </c>
      <c r="X51" s="254">
        <f t="shared" si="3"/>
        <v>0</v>
      </c>
      <c r="Y51" s="254">
        <v>30000000</v>
      </c>
      <c r="Z51" s="257">
        <f t="shared" si="17"/>
        <v>61193344</v>
      </c>
    </row>
    <row r="52" spans="1:26" ht="32.25" customHeight="1">
      <c r="A52" s="588"/>
      <c r="B52" s="578"/>
      <c r="C52" s="508"/>
      <c r="D52" s="539"/>
      <c r="E52" s="335">
        <v>47</v>
      </c>
      <c r="F52" s="200" t="s">
        <v>127</v>
      </c>
      <c r="G52" s="256">
        <v>5000000</v>
      </c>
      <c r="H52" s="254">
        <v>0</v>
      </c>
      <c r="I52" s="254">
        <v>0</v>
      </c>
      <c r="J52" s="254">
        <v>0</v>
      </c>
      <c r="K52" s="257">
        <f t="shared" si="14"/>
        <v>5000000</v>
      </c>
      <c r="L52" s="254">
        <v>5000000</v>
      </c>
      <c r="M52" s="254">
        <v>0</v>
      </c>
      <c r="N52" s="254">
        <v>0</v>
      </c>
      <c r="O52" s="254">
        <v>30000000</v>
      </c>
      <c r="P52" s="257">
        <f t="shared" si="15"/>
        <v>35000000</v>
      </c>
      <c r="Q52" s="255">
        <f t="shared" si="7"/>
        <v>5200000</v>
      </c>
      <c r="R52" s="254">
        <v>0</v>
      </c>
      <c r="S52" s="254">
        <v>0</v>
      </c>
      <c r="T52" s="254">
        <v>45000000</v>
      </c>
      <c r="U52" s="257">
        <f t="shared" si="16"/>
        <v>50200000</v>
      </c>
      <c r="V52" s="255">
        <f t="shared" si="9"/>
        <v>5408000</v>
      </c>
      <c r="W52" s="254">
        <v>0</v>
      </c>
      <c r="X52" s="254">
        <v>0</v>
      </c>
      <c r="Y52" s="254">
        <v>30000000</v>
      </c>
      <c r="Z52" s="257">
        <f t="shared" si="17"/>
        <v>35408000</v>
      </c>
    </row>
    <row r="53" spans="1:26" ht="38.25" customHeight="1">
      <c r="A53" s="588"/>
      <c r="B53" s="578"/>
      <c r="C53" s="508"/>
      <c r="D53" s="539"/>
      <c r="E53" s="335">
        <v>48</v>
      </c>
      <c r="F53" s="200" t="s">
        <v>58</v>
      </c>
      <c r="G53" s="256">
        <v>2000000</v>
      </c>
      <c r="H53" s="254">
        <v>0</v>
      </c>
      <c r="I53" s="254">
        <v>0</v>
      </c>
      <c r="J53" s="254">
        <v>5000000</v>
      </c>
      <c r="K53" s="257">
        <f t="shared" si="14"/>
        <v>7000000</v>
      </c>
      <c r="L53" s="254">
        <v>12080000</v>
      </c>
      <c r="M53" s="254">
        <f t="shared" si="0"/>
        <v>0</v>
      </c>
      <c r="N53" s="254">
        <f aca="true" t="shared" si="18" ref="N53:N70">+(I53*0.04)+I53</f>
        <v>0</v>
      </c>
      <c r="O53" s="254">
        <v>5000000</v>
      </c>
      <c r="P53" s="257">
        <f t="shared" si="15"/>
        <v>17080000</v>
      </c>
      <c r="Q53" s="255">
        <f t="shared" si="7"/>
        <v>12563200</v>
      </c>
      <c r="R53" s="254">
        <f t="shared" si="12"/>
        <v>0</v>
      </c>
      <c r="S53" s="254">
        <f t="shared" si="13"/>
        <v>0</v>
      </c>
      <c r="T53" s="254">
        <v>5000000</v>
      </c>
      <c r="U53" s="257">
        <f t="shared" si="16"/>
        <v>17563200</v>
      </c>
      <c r="V53" s="255">
        <f t="shared" si="9"/>
        <v>13065728</v>
      </c>
      <c r="W53" s="254">
        <f t="shared" si="2"/>
        <v>0</v>
      </c>
      <c r="X53" s="254">
        <f t="shared" si="3"/>
        <v>0</v>
      </c>
      <c r="Y53" s="254">
        <v>5000000</v>
      </c>
      <c r="Z53" s="257">
        <f t="shared" si="17"/>
        <v>18065728</v>
      </c>
    </row>
    <row r="54" spans="1:26" ht="30" customHeight="1">
      <c r="A54" s="588"/>
      <c r="B54" s="578"/>
      <c r="C54" s="508"/>
      <c r="D54" s="539"/>
      <c r="E54" s="335">
        <v>49</v>
      </c>
      <c r="F54" s="200" t="s">
        <v>59</v>
      </c>
      <c r="G54" s="256">
        <v>1500000</v>
      </c>
      <c r="H54" s="254">
        <v>0</v>
      </c>
      <c r="I54" s="254">
        <v>0</v>
      </c>
      <c r="J54" s="254">
        <v>2000000</v>
      </c>
      <c r="K54" s="257">
        <f t="shared" si="14"/>
        <v>3500000</v>
      </c>
      <c r="L54" s="254">
        <v>2000000</v>
      </c>
      <c r="M54" s="254">
        <f t="shared" si="0"/>
        <v>0</v>
      </c>
      <c r="N54" s="254">
        <f t="shared" si="18"/>
        <v>0</v>
      </c>
      <c r="O54" s="254">
        <v>2000000</v>
      </c>
      <c r="P54" s="257">
        <f t="shared" si="15"/>
        <v>4000000</v>
      </c>
      <c r="Q54" s="255">
        <f t="shared" si="7"/>
        <v>2080000</v>
      </c>
      <c r="R54" s="254">
        <f t="shared" si="12"/>
        <v>0</v>
      </c>
      <c r="S54" s="254">
        <f t="shared" si="13"/>
        <v>0</v>
      </c>
      <c r="T54" s="254">
        <v>2000000</v>
      </c>
      <c r="U54" s="257">
        <f t="shared" si="16"/>
        <v>4080000</v>
      </c>
      <c r="V54" s="255">
        <f t="shared" si="9"/>
        <v>2163200</v>
      </c>
      <c r="W54" s="254">
        <f t="shared" si="2"/>
        <v>0</v>
      </c>
      <c r="X54" s="254">
        <f t="shared" si="3"/>
        <v>0</v>
      </c>
      <c r="Y54" s="254">
        <v>2000000</v>
      </c>
      <c r="Z54" s="257">
        <f t="shared" si="17"/>
        <v>4163200</v>
      </c>
    </row>
    <row r="55" spans="1:26" ht="56.25" customHeight="1" thickBot="1">
      <c r="A55" s="588"/>
      <c r="B55" s="578"/>
      <c r="C55" s="509"/>
      <c r="D55" s="540"/>
      <c r="E55" s="173">
        <v>50</v>
      </c>
      <c r="F55" s="201" t="s">
        <v>60</v>
      </c>
      <c r="G55" s="258">
        <v>7200000</v>
      </c>
      <c r="H55" s="259">
        <v>0</v>
      </c>
      <c r="I55" s="259">
        <v>0</v>
      </c>
      <c r="J55" s="259">
        <v>5000000</v>
      </c>
      <c r="K55" s="260">
        <f t="shared" si="14"/>
        <v>12200000</v>
      </c>
      <c r="L55" s="261">
        <f t="shared" si="5"/>
        <v>7488000</v>
      </c>
      <c r="M55" s="261">
        <f t="shared" si="0"/>
        <v>0</v>
      </c>
      <c r="N55" s="261">
        <f t="shared" si="18"/>
        <v>0</v>
      </c>
      <c r="O55" s="261">
        <v>5000000</v>
      </c>
      <c r="P55" s="262">
        <f t="shared" si="15"/>
        <v>12488000</v>
      </c>
      <c r="Q55" s="263">
        <f t="shared" si="7"/>
        <v>7787520</v>
      </c>
      <c r="R55" s="261">
        <f t="shared" si="12"/>
        <v>0</v>
      </c>
      <c r="S55" s="261">
        <f t="shared" si="13"/>
        <v>0</v>
      </c>
      <c r="T55" s="261">
        <v>5000000</v>
      </c>
      <c r="U55" s="262">
        <f t="shared" si="16"/>
        <v>12787520</v>
      </c>
      <c r="V55" s="263">
        <f t="shared" si="9"/>
        <v>8099020.8</v>
      </c>
      <c r="W55" s="261">
        <f t="shared" si="2"/>
        <v>0</v>
      </c>
      <c r="X55" s="261">
        <f t="shared" si="3"/>
        <v>0</v>
      </c>
      <c r="Y55" s="259">
        <v>5000000</v>
      </c>
      <c r="Z55" s="260">
        <f t="shared" si="17"/>
        <v>13099020.8</v>
      </c>
    </row>
    <row r="56" spans="1:26" ht="53.25" customHeight="1" thickTop="1">
      <c r="A56" s="588"/>
      <c r="B56" s="578"/>
      <c r="C56" s="507">
        <v>14</v>
      </c>
      <c r="D56" s="538" t="s">
        <v>61</v>
      </c>
      <c r="E56" s="337">
        <v>51</v>
      </c>
      <c r="F56" s="154" t="s">
        <v>62</v>
      </c>
      <c r="G56" s="251">
        <v>12000000</v>
      </c>
      <c r="H56" s="252">
        <v>0</v>
      </c>
      <c r="I56" s="252">
        <v>0</v>
      </c>
      <c r="J56" s="252">
        <v>0</v>
      </c>
      <c r="K56" s="253">
        <f t="shared" si="14"/>
        <v>12000000</v>
      </c>
      <c r="L56" s="251">
        <f t="shared" si="5"/>
        <v>12480000</v>
      </c>
      <c r="M56" s="252">
        <f t="shared" si="0"/>
        <v>0</v>
      </c>
      <c r="N56" s="252">
        <f t="shared" si="18"/>
        <v>0</v>
      </c>
      <c r="O56" s="252">
        <v>0</v>
      </c>
      <c r="P56" s="253">
        <f t="shared" si="15"/>
        <v>12480000</v>
      </c>
      <c r="Q56" s="264">
        <f t="shared" si="7"/>
        <v>12979200</v>
      </c>
      <c r="R56" s="252">
        <f t="shared" si="12"/>
        <v>0</v>
      </c>
      <c r="S56" s="252">
        <f t="shared" si="13"/>
        <v>0</v>
      </c>
      <c r="T56" s="252">
        <v>0</v>
      </c>
      <c r="U56" s="253">
        <f t="shared" si="16"/>
        <v>12979200</v>
      </c>
      <c r="V56" s="264">
        <f t="shared" si="9"/>
        <v>13498368</v>
      </c>
      <c r="W56" s="252">
        <f t="shared" si="2"/>
        <v>0</v>
      </c>
      <c r="X56" s="265">
        <f t="shared" si="3"/>
        <v>0</v>
      </c>
      <c r="Y56" s="266">
        <v>0</v>
      </c>
      <c r="Z56" s="253">
        <f t="shared" si="17"/>
        <v>13498368</v>
      </c>
    </row>
    <row r="57" spans="1:26" ht="51.75" customHeight="1">
      <c r="A57" s="588"/>
      <c r="B57" s="578"/>
      <c r="C57" s="508"/>
      <c r="D57" s="539"/>
      <c r="E57" s="335">
        <v>52</v>
      </c>
      <c r="F57" s="200" t="s">
        <v>126</v>
      </c>
      <c r="G57" s="256">
        <v>24000000</v>
      </c>
      <c r="H57" s="254">
        <v>0</v>
      </c>
      <c r="I57" s="254">
        <v>0</v>
      </c>
      <c r="J57" s="254">
        <v>40000000</v>
      </c>
      <c r="K57" s="257">
        <f t="shared" si="14"/>
        <v>64000000</v>
      </c>
      <c r="L57" s="256">
        <f t="shared" si="5"/>
        <v>24960000</v>
      </c>
      <c r="M57" s="254">
        <f t="shared" si="0"/>
        <v>0</v>
      </c>
      <c r="N57" s="254">
        <f t="shared" si="18"/>
        <v>0</v>
      </c>
      <c r="O57" s="254">
        <v>80000000</v>
      </c>
      <c r="P57" s="257">
        <f t="shared" si="15"/>
        <v>104960000</v>
      </c>
      <c r="Q57" s="255">
        <f t="shared" si="7"/>
        <v>25958400</v>
      </c>
      <c r="R57" s="254">
        <f t="shared" si="12"/>
        <v>0</v>
      </c>
      <c r="S57" s="254">
        <f t="shared" si="13"/>
        <v>0</v>
      </c>
      <c r="T57" s="254">
        <v>0</v>
      </c>
      <c r="U57" s="257">
        <f t="shared" si="16"/>
        <v>25958400</v>
      </c>
      <c r="V57" s="255">
        <f t="shared" si="9"/>
        <v>26996736</v>
      </c>
      <c r="W57" s="254">
        <f t="shared" si="2"/>
        <v>0</v>
      </c>
      <c r="X57" s="267">
        <f t="shared" si="3"/>
        <v>0</v>
      </c>
      <c r="Y57" s="254">
        <v>0</v>
      </c>
      <c r="Z57" s="257">
        <f t="shared" si="17"/>
        <v>26996736</v>
      </c>
    </row>
    <row r="58" spans="1:26" ht="39" customHeight="1" thickBot="1">
      <c r="A58" s="589"/>
      <c r="B58" s="579"/>
      <c r="C58" s="509"/>
      <c r="D58" s="540"/>
      <c r="E58" s="331">
        <v>53</v>
      </c>
      <c r="F58" s="201" t="s">
        <v>64</v>
      </c>
      <c r="G58" s="258">
        <v>18300000</v>
      </c>
      <c r="H58" s="259">
        <v>5500000</v>
      </c>
      <c r="I58" s="259">
        <v>26500000</v>
      </c>
      <c r="J58" s="259">
        <v>20000000</v>
      </c>
      <c r="K58" s="260">
        <f t="shared" si="14"/>
        <v>70300000</v>
      </c>
      <c r="L58" s="258">
        <f t="shared" si="5"/>
        <v>19032000</v>
      </c>
      <c r="M58" s="259">
        <f t="shared" si="0"/>
        <v>5720000</v>
      </c>
      <c r="N58" s="259">
        <f t="shared" si="18"/>
        <v>27560000</v>
      </c>
      <c r="O58" s="259">
        <v>20000000</v>
      </c>
      <c r="P58" s="260">
        <f t="shared" si="15"/>
        <v>72312000</v>
      </c>
      <c r="Q58" s="268">
        <f t="shared" si="7"/>
        <v>19793280</v>
      </c>
      <c r="R58" s="259">
        <f t="shared" si="12"/>
        <v>5948800</v>
      </c>
      <c r="S58" s="259">
        <f t="shared" si="13"/>
        <v>28662400</v>
      </c>
      <c r="T58" s="259">
        <v>20000000</v>
      </c>
      <c r="U58" s="260">
        <f t="shared" si="16"/>
        <v>74404480</v>
      </c>
      <c r="V58" s="268">
        <f t="shared" si="9"/>
        <v>20585011.2</v>
      </c>
      <c r="W58" s="259">
        <f t="shared" si="2"/>
        <v>6186752</v>
      </c>
      <c r="X58" s="269">
        <f t="shared" si="3"/>
        <v>29808896</v>
      </c>
      <c r="Y58" s="259">
        <v>20000000</v>
      </c>
      <c r="Z58" s="260">
        <f t="shared" si="17"/>
        <v>76580659.2</v>
      </c>
    </row>
    <row r="59" spans="1:26" ht="45" customHeight="1" thickTop="1">
      <c r="A59" s="590">
        <v>3</v>
      </c>
      <c r="B59" s="580" t="s">
        <v>91</v>
      </c>
      <c r="C59" s="531">
        <v>15</v>
      </c>
      <c r="D59" s="541" t="s">
        <v>65</v>
      </c>
      <c r="E59" s="337">
        <v>54</v>
      </c>
      <c r="F59" s="202" t="s">
        <v>66</v>
      </c>
      <c r="G59" s="270">
        <f>30000000+30000000+10931250</f>
        <v>70931250</v>
      </c>
      <c r="H59" s="271">
        <v>0</v>
      </c>
      <c r="I59" s="271">
        <v>10000000</v>
      </c>
      <c r="J59" s="271">
        <v>900000000</v>
      </c>
      <c r="K59" s="272">
        <f>SUM(G59:J59)</f>
        <v>980931250</v>
      </c>
      <c r="L59" s="273">
        <f t="shared" si="5"/>
        <v>73768500</v>
      </c>
      <c r="M59" s="274">
        <f t="shared" si="0"/>
        <v>0</v>
      </c>
      <c r="N59" s="274">
        <f t="shared" si="18"/>
        <v>10400000</v>
      </c>
      <c r="O59" s="274">
        <v>900000000</v>
      </c>
      <c r="P59" s="275">
        <f>SUM(L59:O59)</f>
        <v>984168500</v>
      </c>
      <c r="Q59" s="276">
        <f t="shared" si="7"/>
        <v>76719240</v>
      </c>
      <c r="R59" s="274">
        <f t="shared" si="12"/>
        <v>0</v>
      </c>
      <c r="S59" s="274">
        <f t="shared" si="13"/>
        <v>10816000</v>
      </c>
      <c r="T59" s="274">
        <v>400000000</v>
      </c>
      <c r="U59" s="275">
        <f>SUM(Q59:T59)</f>
        <v>487535240</v>
      </c>
      <c r="V59" s="276">
        <f t="shared" si="9"/>
        <v>79788009.6</v>
      </c>
      <c r="W59" s="274">
        <f t="shared" si="2"/>
        <v>0</v>
      </c>
      <c r="X59" s="274">
        <f t="shared" si="3"/>
        <v>11248640</v>
      </c>
      <c r="Y59" s="271">
        <v>300000000</v>
      </c>
      <c r="Z59" s="275">
        <f>SUM(V59:Y59)</f>
        <v>391036649.6</v>
      </c>
    </row>
    <row r="60" spans="1:26" ht="35.25" customHeight="1">
      <c r="A60" s="591"/>
      <c r="B60" s="581"/>
      <c r="C60" s="532"/>
      <c r="D60" s="532"/>
      <c r="E60" s="335">
        <v>55</v>
      </c>
      <c r="F60" s="203" t="s">
        <v>67</v>
      </c>
      <c r="G60" s="277">
        <v>5000000</v>
      </c>
      <c r="H60" s="278">
        <v>0</v>
      </c>
      <c r="I60" s="278">
        <v>5000000</v>
      </c>
      <c r="J60" s="278">
        <v>0</v>
      </c>
      <c r="K60" s="272">
        <f>SUM(G60:J60)</f>
        <v>10000000</v>
      </c>
      <c r="L60" s="277">
        <f t="shared" si="5"/>
        <v>5200000</v>
      </c>
      <c r="M60" s="278">
        <f t="shared" si="0"/>
        <v>0</v>
      </c>
      <c r="N60" s="278">
        <f t="shared" si="18"/>
        <v>5200000</v>
      </c>
      <c r="O60" s="278">
        <v>0</v>
      </c>
      <c r="P60" s="279">
        <f>SUM(L60:O60)</f>
        <v>10400000</v>
      </c>
      <c r="Q60" s="280">
        <f t="shared" si="7"/>
        <v>5408000</v>
      </c>
      <c r="R60" s="278">
        <f t="shared" si="12"/>
        <v>0</v>
      </c>
      <c r="S60" s="278">
        <f t="shared" si="13"/>
        <v>5408000</v>
      </c>
      <c r="T60" s="278">
        <v>0</v>
      </c>
      <c r="U60" s="279">
        <f>SUM(Q60:T60)</f>
        <v>10816000</v>
      </c>
      <c r="V60" s="280">
        <f t="shared" si="9"/>
        <v>5624320</v>
      </c>
      <c r="W60" s="278">
        <f t="shared" si="2"/>
        <v>0</v>
      </c>
      <c r="X60" s="278">
        <f t="shared" si="3"/>
        <v>5624320</v>
      </c>
      <c r="Y60" s="278">
        <v>0</v>
      </c>
      <c r="Z60" s="272">
        <f>SUM(V60:Y60)</f>
        <v>11248640</v>
      </c>
    </row>
    <row r="61" spans="1:26" ht="37.5" customHeight="1">
      <c r="A61" s="591"/>
      <c r="B61" s="581"/>
      <c r="C61" s="532"/>
      <c r="D61" s="532"/>
      <c r="E61" s="335">
        <v>56</v>
      </c>
      <c r="F61" s="203" t="s">
        <v>68</v>
      </c>
      <c r="G61" s="277">
        <v>2000000</v>
      </c>
      <c r="H61" s="278">
        <v>0</v>
      </c>
      <c r="I61" s="278">
        <v>0</v>
      </c>
      <c r="J61" s="278">
        <v>0</v>
      </c>
      <c r="K61" s="272">
        <f>SUM(G61:J61)</f>
        <v>2000000</v>
      </c>
      <c r="L61" s="277">
        <f t="shared" si="5"/>
        <v>2080000</v>
      </c>
      <c r="M61" s="278">
        <f t="shared" si="0"/>
        <v>0</v>
      </c>
      <c r="N61" s="278">
        <f t="shared" si="18"/>
        <v>0</v>
      </c>
      <c r="O61" s="278">
        <v>0</v>
      </c>
      <c r="P61" s="279">
        <f>SUM(L61:O61)</f>
        <v>2080000</v>
      </c>
      <c r="Q61" s="280">
        <f t="shared" si="7"/>
        <v>2163200</v>
      </c>
      <c r="R61" s="278">
        <f t="shared" si="12"/>
        <v>0</v>
      </c>
      <c r="S61" s="278">
        <f t="shared" si="13"/>
        <v>0</v>
      </c>
      <c r="T61" s="278">
        <v>0</v>
      </c>
      <c r="U61" s="279">
        <f>SUM(Q61:T61)</f>
        <v>2163200</v>
      </c>
      <c r="V61" s="280">
        <f t="shared" si="9"/>
        <v>2249728</v>
      </c>
      <c r="W61" s="278">
        <f t="shared" si="2"/>
        <v>0</v>
      </c>
      <c r="X61" s="278">
        <f t="shared" si="3"/>
        <v>0</v>
      </c>
      <c r="Y61" s="278">
        <v>0</v>
      </c>
      <c r="Z61" s="279">
        <f>SUM(V61:Y61)</f>
        <v>2249728</v>
      </c>
    </row>
    <row r="62" spans="1:26" ht="30" customHeight="1">
      <c r="A62" s="591"/>
      <c r="B62" s="581"/>
      <c r="C62" s="532"/>
      <c r="D62" s="532"/>
      <c r="E62" s="334">
        <v>57</v>
      </c>
      <c r="F62" s="203" t="s">
        <v>125</v>
      </c>
      <c r="G62" s="277">
        <v>21000000</v>
      </c>
      <c r="H62" s="278">
        <v>0</v>
      </c>
      <c r="I62" s="278">
        <v>5000000</v>
      </c>
      <c r="J62" s="278">
        <v>0</v>
      </c>
      <c r="K62" s="272">
        <f>SUM(G62:J62)</f>
        <v>26000000</v>
      </c>
      <c r="L62" s="277">
        <f t="shared" si="5"/>
        <v>21840000</v>
      </c>
      <c r="M62" s="278">
        <f t="shared" si="0"/>
        <v>0</v>
      </c>
      <c r="N62" s="278">
        <f t="shared" si="18"/>
        <v>5200000</v>
      </c>
      <c r="O62" s="278">
        <v>0</v>
      </c>
      <c r="P62" s="279">
        <f>SUM(L62:O62)</f>
        <v>27040000</v>
      </c>
      <c r="Q62" s="280">
        <f t="shared" si="7"/>
        <v>22713600</v>
      </c>
      <c r="R62" s="278">
        <f t="shared" si="12"/>
        <v>0</v>
      </c>
      <c r="S62" s="278">
        <f t="shared" si="13"/>
        <v>5408000</v>
      </c>
      <c r="T62" s="278">
        <v>0</v>
      </c>
      <c r="U62" s="279">
        <f>SUM(Q62:T62)</f>
        <v>28121600</v>
      </c>
      <c r="V62" s="280">
        <f t="shared" si="9"/>
        <v>23622144</v>
      </c>
      <c r="W62" s="278">
        <f t="shared" si="2"/>
        <v>0</v>
      </c>
      <c r="X62" s="278">
        <f t="shared" si="3"/>
        <v>5624320</v>
      </c>
      <c r="Y62" s="278">
        <v>0</v>
      </c>
      <c r="Z62" s="279">
        <f>SUM(V62:Y62)</f>
        <v>29246464</v>
      </c>
    </row>
    <row r="63" spans="1:26" ht="32.25" customHeight="1" thickBot="1">
      <c r="A63" s="591"/>
      <c r="B63" s="581"/>
      <c r="C63" s="533"/>
      <c r="D63" s="533"/>
      <c r="E63" s="338">
        <v>58</v>
      </c>
      <c r="F63" s="204" t="s">
        <v>70</v>
      </c>
      <c r="G63" s="281">
        <v>4000000</v>
      </c>
      <c r="H63" s="282">
        <v>0</v>
      </c>
      <c r="I63" s="282">
        <v>0</v>
      </c>
      <c r="J63" s="282">
        <v>0</v>
      </c>
      <c r="K63" s="272">
        <f>SUM(G63:J63)</f>
        <v>4000000</v>
      </c>
      <c r="L63" s="281">
        <f t="shared" si="5"/>
        <v>4160000</v>
      </c>
      <c r="M63" s="282">
        <f t="shared" si="0"/>
        <v>0</v>
      </c>
      <c r="N63" s="282">
        <f t="shared" si="18"/>
        <v>0</v>
      </c>
      <c r="O63" s="282">
        <v>50000000</v>
      </c>
      <c r="P63" s="283">
        <f>SUM(L63:O63)</f>
        <v>54160000</v>
      </c>
      <c r="Q63" s="284">
        <f t="shared" si="7"/>
        <v>4326400</v>
      </c>
      <c r="R63" s="282">
        <f t="shared" si="12"/>
        <v>0</v>
      </c>
      <c r="S63" s="282">
        <f t="shared" si="13"/>
        <v>0</v>
      </c>
      <c r="T63" s="282">
        <v>0</v>
      </c>
      <c r="U63" s="283">
        <f>SUM(Q63:T63)</f>
        <v>4326400</v>
      </c>
      <c r="V63" s="284">
        <f t="shared" si="9"/>
        <v>4499456</v>
      </c>
      <c r="W63" s="282">
        <f t="shared" si="2"/>
        <v>0</v>
      </c>
      <c r="X63" s="282">
        <f t="shared" si="3"/>
        <v>0</v>
      </c>
      <c r="Y63" s="282">
        <v>0</v>
      </c>
      <c r="Z63" s="283">
        <f>SUM(V63:Y63)</f>
        <v>4499456</v>
      </c>
    </row>
    <row r="64" spans="1:26" ht="56.25" customHeight="1" thickTop="1">
      <c r="A64" s="591"/>
      <c r="B64" s="581"/>
      <c r="C64" s="531">
        <v>16</v>
      </c>
      <c r="D64" s="531" t="s">
        <v>4</v>
      </c>
      <c r="E64" s="335">
        <v>59</v>
      </c>
      <c r="F64" s="205" t="s">
        <v>71</v>
      </c>
      <c r="G64" s="273">
        <f>30000000+18000000+12000000+2100000</f>
        <v>62100000</v>
      </c>
      <c r="H64" s="274">
        <v>0</v>
      </c>
      <c r="I64" s="274">
        <v>0</v>
      </c>
      <c r="J64" s="274">
        <v>0</v>
      </c>
      <c r="K64" s="275">
        <f aca="true" t="shared" si="19" ref="K64:K76">+G64+H64+I64+J64</f>
        <v>62100000</v>
      </c>
      <c r="L64" s="271">
        <f t="shared" si="5"/>
        <v>64584000</v>
      </c>
      <c r="M64" s="271">
        <f t="shared" si="0"/>
        <v>0</v>
      </c>
      <c r="N64" s="271">
        <f t="shared" si="18"/>
        <v>0</v>
      </c>
      <c r="O64" s="271">
        <v>0</v>
      </c>
      <c r="P64" s="272">
        <f aca="true" t="shared" si="20" ref="P64:P76">+L64+M64+N64+O64</f>
        <v>64584000</v>
      </c>
      <c r="Q64" s="285">
        <f t="shared" si="7"/>
        <v>67167360</v>
      </c>
      <c r="R64" s="271">
        <f t="shared" si="12"/>
        <v>0</v>
      </c>
      <c r="S64" s="271">
        <f t="shared" si="13"/>
        <v>0</v>
      </c>
      <c r="T64" s="271">
        <v>0</v>
      </c>
      <c r="U64" s="272">
        <f aca="true" t="shared" si="21" ref="U64:U76">+Q64+R64+S64+T64</f>
        <v>67167360</v>
      </c>
      <c r="V64" s="285">
        <f t="shared" si="9"/>
        <v>69854054.4</v>
      </c>
      <c r="W64" s="271">
        <f t="shared" si="2"/>
        <v>0</v>
      </c>
      <c r="X64" s="271">
        <f t="shared" si="3"/>
        <v>0</v>
      </c>
      <c r="Y64" s="271">
        <v>0</v>
      </c>
      <c r="Z64" s="271">
        <f aca="true" t="shared" si="22" ref="Z64:Z76">+V64+W64+X64+Y64</f>
        <v>69854054.4</v>
      </c>
    </row>
    <row r="65" spans="1:26" ht="65.25" customHeight="1">
      <c r="A65" s="591"/>
      <c r="B65" s="581"/>
      <c r="C65" s="532"/>
      <c r="D65" s="532"/>
      <c r="E65" s="335">
        <v>60</v>
      </c>
      <c r="F65" s="203" t="s">
        <v>72</v>
      </c>
      <c r="G65" s="277">
        <v>62500000</v>
      </c>
      <c r="H65" s="278">
        <v>0</v>
      </c>
      <c r="I65" s="278">
        <v>0</v>
      </c>
      <c r="J65" s="278">
        <v>0</v>
      </c>
      <c r="K65" s="279">
        <f t="shared" si="19"/>
        <v>62500000</v>
      </c>
      <c r="L65" s="278">
        <f t="shared" si="5"/>
        <v>65000000</v>
      </c>
      <c r="M65" s="278">
        <f t="shared" si="0"/>
        <v>0</v>
      </c>
      <c r="N65" s="278">
        <f t="shared" si="18"/>
        <v>0</v>
      </c>
      <c r="O65" s="278">
        <v>0</v>
      </c>
      <c r="P65" s="279">
        <f t="shared" si="20"/>
        <v>65000000</v>
      </c>
      <c r="Q65" s="280">
        <f t="shared" si="7"/>
        <v>67600000</v>
      </c>
      <c r="R65" s="278">
        <f t="shared" si="12"/>
        <v>0</v>
      </c>
      <c r="S65" s="278">
        <f t="shared" si="13"/>
        <v>0</v>
      </c>
      <c r="T65" s="278">
        <v>0</v>
      </c>
      <c r="U65" s="279">
        <f t="shared" si="21"/>
        <v>67600000</v>
      </c>
      <c r="V65" s="280">
        <f t="shared" si="9"/>
        <v>70304000</v>
      </c>
      <c r="W65" s="278">
        <f t="shared" si="2"/>
        <v>0</v>
      </c>
      <c r="X65" s="278">
        <f t="shared" si="3"/>
        <v>0</v>
      </c>
      <c r="Y65" s="278">
        <v>0</v>
      </c>
      <c r="Z65" s="278">
        <f t="shared" si="22"/>
        <v>70304000</v>
      </c>
    </row>
    <row r="66" spans="1:26" ht="104.25" customHeight="1">
      <c r="A66" s="591"/>
      <c r="B66" s="581"/>
      <c r="C66" s="532"/>
      <c r="D66" s="532"/>
      <c r="E66" s="334">
        <v>61</v>
      </c>
      <c r="F66" s="203" t="s">
        <v>112</v>
      </c>
      <c r="G66" s="277">
        <f>2400000+2000000+2000000</f>
        <v>6400000</v>
      </c>
      <c r="H66" s="278">
        <v>0</v>
      </c>
      <c r="I66" s="278">
        <v>0</v>
      </c>
      <c r="J66" s="278">
        <v>0</v>
      </c>
      <c r="K66" s="279">
        <f>+G66+H66+I66+J66</f>
        <v>6400000</v>
      </c>
      <c r="L66" s="278">
        <f t="shared" si="5"/>
        <v>6656000</v>
      </c>
      <c r="M66" s="278">
        <f t="shared" si="0"/>
        <v>0</v>
      </c>
      <c r="N66" s="278">
        <f t="shared" si="18"/>
        <v>0</v>
      </c>
      <c r="O66" s="278">
        <v>0</v>
      </c>
      <c r="P66" s="279">
        <f t="shared" si="20"/>
        <v>6656000</v>
      </c>
      <c r="Q66" s="280">
        <f t="shared" si="7"/>
        <v>6922240</v>
      </c>
      <c r="R66" s="278">
        <f t="shared" si="12"/>
        <v>0</v>
      </c>
      <c r="S66" s="278">
        <f t="shared" si="13"/>
        <v>0</v>
      </c>
      <c r="T66" s="278">
        <v>0</v>
      </c>
      <c r="U66" s="279">
        <f t="shared" si="21"/>
        <v>6922240</v>
      </c>
      <c r="V66" s="280">
        <f t="shared" si="9"/>
        <v>7199129.6</v>
      </c>
      <c r="W66" s="278">
        <f t="shared" si="2"/>
        <v>0</v>
      </c>
      <c r="X66" s="278">
        <f t="shared" si="3"/>
        <v>0</v>
      </c>
      <c r="Y66" s="278">
        <v>0</v>
      </c>
      <c r="Z66" s="278">
        <f t="shared" si="22"/>
        <v>7199129.6</v>
      </c>
    </row>
    <row r="67" spans="1:26" ht="74.25" customHeight="1">
      <c r="A67" s="591"/>
      <c r="B67" s="581"/>
      <c r="C67" s="532"/>
      <c r="D67" s="532"/>
      <c r="E67" s="335">
        <v>62</v>
      </c>
      <c r="F67" s="203" t="s">
        <v>73</v>
      </c>
      <c r="G67" s="277">
        <v>90600000</v>
      </c>
      <c r="H67" s="278">
        <v>0</v>
      </c>
      <c r="I67" s="278">
        <v>0</v>
      </c>
      <c r="J67" s="278">
        <v>200000000</v>
      </c>
      <c r="K67" s="279">
        <f>+G67+H67+I67+J67</f>
        <v>290600000</v>
      </c>
      <c r="L67" s="278">
        <f t="shared" si="5"/>
        <v>94224000</v>
      </c>
      <c r="M67" s="278">
        <f t="shared" si="0"/>
        <v>0</v>
      </c>
      <c r="N67" s="278">
        <f t="shared" si="18"/>
        <v>0</v>
      </c>
      <c r="O67" s="278">
        <v>300000000</v>
      </c>
      <c r="P67" s="279">
        <f t="shared" si="20"/>
        <v>394224000</v>
      </c>
      <c r="Q67" s="280">
        <f t="shared" si="7"/>
        <v>97992960</v>
      </c>
      <c r="R67" s="278">
        <f t="shared" si="12"/>
        <v>0</v>
      </c>
      <c r="S67" s="278">
        <f t="shared" si="13"/>
        <v>0</v>
      </c>
      <c r="T67" s="278">
        <v>300000000</v>
      </c>
      <c r="U67" s="279">
        <f t="shared" si="21"/>
        <v>397992960</v>
      </c>
      <c r="V67" s="280">
        <f t="shared" si="9"/>
        <v>101912678.4</v>
      </c>
      <c r="W67" s="278">
        <f t="shared" si="2"/>
        <v>0</v>
      </c>
      <c r="X67" s="278">
        <f t="shared" si="3"/>
        <v>0</v>
      </c>
      <c r="Y67" s="278">
        <v>200000000</v>
      </c>
      <c r="Z67" s="278">
        <f t="shared" si="22"/>
        <v>301912678.4</v>
      </c>
    </row>
    <row r="68" spans="1:26" ht="53.25" customHeight="1">
      <c r="A68" s="591"/>
      <c r="B68" s="581"/>
      <c r="C68" s="532"/>
      <c r="D68" s="532"/>
      <c r="E68" s="334">
        <v>63</v>
      </c>
      <c r="F68" s="203" t="s">
        <v>74</v>
      </c>
      <c r="G68" s="277">
        <v>3000000</v>
      </c>
      <c r="H68" s="278">
        <v>0</v>
      </c>
      <c r="I68" s="278">
        <v>0</v>
      </c>
      <c r="J68" s="278">
        <v>0</v>
      </c>
      <c r="K68" s="279">
        <f t="shared" si="19"/>
        <v>3000000</v>
      </c>
      <c r="L68" s="278">
        <f t="shared" si="5"/>
        <v>3120000</v>
      </c>
      <c r="M68" s="278">
        <f t="shared" si="0"/>
        <v>0</v>
      </c>
      <c r="N68" s="278">
        <f t="shared" si="18"/>
        <v>0</v>
      </c>
      <c r="O68" s="278">
        <v>0</v>
      </c>
      <c r="P68" s="279">
        <f t="shared" si="20"/>
        <v>3120000</v>
      </c>
      <c r="Q68" s="280">
        <f t="shared" si="7"/>
        <v>3244800</v>
      </c>
      <c r="R68" s="278">
        <f t="shared" si="12"/>
        <v>0</v>
      </c>
      <c r="S68" s="278">
        <f t="shared" si="13"/>
        <v>0</v>
      </c>
      <c r="T68" s="278">
        <v>0</v>
      </c>
      <c r="U68" s="279">
        <f t="shared" si="21"/>
        <v>3244800</v>
      </c>
      <c r="V68" s="280">
        <f t="shared" si="9"/>
        <v>3374592</v>
      </c>
      <c r="W68" s="278">
        <f t="shared" si="2"/>
        <v>0</v>
      </c>
      <c r="X68" s="278">
        <f t="shared" si="3"/>
        <v>0</v>
      </c>
      <c r="Y68" s="278">
        <v>0</v>
      </c>
      <c r="Z68" s="278">
        <f t="shared" si="22"/>
        <v>3374592</v>
      </c>
    </row>
    <row r="69" spans="1:26" ht="52.5" customHeight="1">
      <c r="A69" s="591"/>
      <c r="B69" s="581"/>
      <c r="C69" s="532"/>
      <c r="D69" s="532"/>
      <c r="E69" s="336">
        <v>64</v>
      </c>
      <c r="F69" s="203" t="s">
        <v>75</v>
      </c>
      <c r="G69" s="277">
        <v>5000000</v>
      </c>
      <c r="H69" s="278">
        <v>0</v>
      </c>
      <c r="I69" s="278">
        <v>0</v>
      </c>
      <c r="J69" s="278">
        <v>0</v>
      </c>
      <c r="K69" s="279">
        <f t="shared" si="19"/>
        <v>5000000</v>
      </c>
      <c r="L69" s="278">
        <f t="shared" si="5"/>
        <v>5200000</v>
      </c>
      <c r="M69" s="278">
        <f t="shared" si="0"/>
        <v>0</v>
      </c>
      <c r="N69" s="278">
        <f t="shared" si="18"/>
        <v>0</v>
      </c>
      <c r="O69" s="278">
        <v>0</v>
      </c>
      <c r="P69" s="279">
        <f t="shared" si="20"/>
        <v>5200000</v>
      </c>
      <c r="Q69" s="280">
        <f t="shared" si="7"/>
        <v>5408000</v>
      </c>
      <c r="R69" s="278">
        <f t="shared" si="12"/>
        <v>0</v>
      </c>
      <c r="S69" s="278">
        <f t="shared" si="13"/>
        <v>0</v>
      </c>
      <c r="T69" s="278">
        <v>0</v>
      </c>
      <c r="U69" s="279">
        <f t="shared" si="21"/>
        <v>5408000</v>
      </c>
      <c r="V69" s="280">
        <f t="shared" si="9"/>
        <v>5624320</v>
      </c>
      <c r="W69" s="278">
        <f t="shared" si="2"/>
        <v>0</v>
      </c>
      <c r="X69" s="278">
        <f t="shared" si="3"/>
        <v>0</v>
      </c>
      <c r="Y69" s="278">
        <v>0</v>
      </c>
      <c r="Z69" s="278">
        <f t="shared" si="22"/>
        <v>5624320</v>
      </c>
    </row>
    <row r="70" spans="1:26" ht="84" customHeight="1" thickBot="1">
      <c r="A70" s="591"/>
      <c r="B70" s="581"/>
      <c r="C70" s="533"/>
      <c r="D70" s="537"/>
      <c r="E70" s="338">
        <v>65</v>
      </c>
      <c r="F70" s="204" t="s">
        <v>76</v>
      </c>
      <c r="G70" s="281">
        <v>185421977</v>
      </c>
      <c r="H70" s="282">
        <v>0</v>
      </c>
      <c r="I70" s="282">
        <v>0</v>
      </c>
      <c r="J70" s="282">
        <v>0</v>
      </c>
      <c r="K70" s="283">
        <f t="shared" si="19"/>
        <v>185421977</v>
      </c>
      <c r="L70" s="286">
        <f t="shared" si="5"/>
        <v>192838856.08</v>
      </c>
      <c r="M70" s="286">
        <f t="shared" si="0"/>
        <v>0</v>
      </c>
      <c r="N70" s="286">
        <f t="shared" si="18"/>
        <v>0</v>
      </c>
      <c r="O70" s="286">
        <v>0</v>
      </c>
      <c r="P70" s="287">
        <f t="shared" si="20"/>
        <v>192838856.08</v>
      </c>
      <c r="Q70" s="288">
        <f t="shared" si="7"/>
        <v>200552410.32320002</v>
      </c>
      <c r="R70" s="286">
        <f t="shared" si="12"/>
        <v>0</v>
      </c>
      <c r="S70" s="286">
        <f t="shared" si="13"/>
        <v>0</v>
      </c>
      <c r="T70" s="286">
        <v>0</v>
      </c>
      <c r="U70" s="287">
        <f t="shared" si="21"/>
        <v>200552410.32320002</v>
      </c>
      <c r="V70" s="288">
        <f t="shared" si="9"/>
        <v>208574506.73612803</v>
      </c>
      <c r="W70" s="286">
        <f t="shared" si="2"/>
        <v>0</v>
      </c>
      <c r="X70" s="286">
        <f t="shared" si="3"/>
        <v>0</v>
      </c>
      <c r="Y70" s="286">
        <v>0</v>
      </c>
      <c r="Z70" s="286">
        <f t="shared" si="22"/>
        <v>208574506.73612803</v>
      </c>
    </row>
    <row r="71" spans="1:26" ht="37.5" customHeight="1" thickTop="1">
      <c r="A71" s="591"/>
      <c r="B71" s="581"/>
      <c r="C71" s="534">
        <v>17</v>
      </c>
      <c r="D71" s="531" t="s">
        <v>77</v>
      </c>
      <c r="E71" s="337">
        <v>66</v>
      </c>
      <c r="F71" s="205" t="s">
        <v>78</v>
      </c>
      <c r="G71" s="273">
        <v>0</v>
      </c>
      <c r="H71" s="274">
        <v>20500000</v>
      </c>
      <c r="I71" s="274">
        <v>0</v>
      </c>
      <c r="J71" s="274">
        <v>0</v>
      </c>
      <c r="K71" s="275">
        <f t="shared" si="19"/>
        <v>20500000</v>
      </c>
      <c r="L71" s="273">
        <f t="shared" si="5"/>
        <v>0</v>
      </c>
      <c r="M71" s="274">
        <f aca="true" t="shared" si="23" ref="M71:M84">+(H71*0.04)+H71</f>
        <v>21320000</v>
      </c>
      <c r="N71" s="274">
        <f aca="true" t="shared" si="24" ref="N71:N84">+(I71*0.04)+I71</f>
        <v>0</v>
      </c>
      <c r="O71" s="274">
        <v>10000000</v>
      </c>
      <c r="P71" s="275">
        <f t="shared" si="20"/>
        <v>31320000</v>
      </c>
      <c r="Q71" s="276">
        <f t="shared" si="7"/>
        <v>0</v>
      </c>
      <c r="R71" s="274">
        <f t="shared" si="12"/>
        <v>22172800</v>
      </c>
      <c r="S71" s="274">
        <f t="shared" si="13"/>
        <v>0</v>
      </c>
      <c r="T71" s="274">
        <v>10000000</v>
      </c>
      <c r="U71" s="275">
        <f t="shared" si="21"/>
        <v>32172800</v>
      </c>
      <c r="V71" s="276">
        <f t="shared" si="9"/>
        <v>0</v>
      </c>
      <c r="W71" s="274">
        <f aca="true" t="shared" si="25" ref="W71:W84">+(R71*0.04)+R71</f>
        <v>23059712</v>
      </c>
      <c r="X71" s="274">
        <f aca="true" t="shared" si="26" ref="X71:X84">+(S71*0.04)+S71</f>
        <v>0</v>
      </c>
      <c r="Y71" s="274">
        <v>20000000</v>
      </c>
      <c r="Z71" s="275">
        <f t="shared" si="22"/>
        <v>43059712</v>
      </c>
    </row>
    <row r="72" spans="1:26" ht="36" customHeight="1">
      <c r="A72" s="591"/>
      <c r="B72" s="581"/>
      <c r="C72" s="535"/>
      <c r="D72" s="532"/>
      <c r="E72" s="335">
        <v>67</v>
      </c>
      <c r="F72" s="203" t="s">
        <v>79</v>
      </c>
      <c r="G72" s="277">
        <v>54100000</v>
      </c>
      <c r="H72" s="278">
        <v>0</v>
      </c>
      <c r="I72" s="278">
        <v>0</v>
      </c>
      <c r="J72" s="278">
        <v>0</v>
      </c>
      <c r="K72" s="279">
        <f>+G72+H72+I72+J72</f>
        <v>54100000</v>
      </c>
      <c r="L72" s="277">
        <f aca="true" t="shared" si="27" ref="L72:L84">+(G72*0.04)+G72</f>
        <v>56264000</v>
      </c>
      <c r="M72" s="278">
        <f t="shared" si="23"/>
        <v>0</v>
      </c>
      <c r="N72" s="278">
        <f t="shared" si="24"/>
        <v>0</v>
      </c>
      <c r="O72" s="278">
        <v>80000000</v>
      </c>
      <c r="P72" s="279">
        <f>+L72+M72+N72+O72</f>
        <v>136264000</v>
      </c>
      <c r="Q72" s="280">
        <f aca="true" t="shared" si="28" ref="Q72:Q84">+(L72*0.04)+L72</f>
        <v>58514560</v>
      </c>
      <c r="R72" s="278">
        <f t="shared" si="12"/>
        <v>0</v>
      </c>
      <c r="S72" s="278">
        <f t="shared" si="13"/>
        <v>0</v>
      </c>
      <c r="T72" s="278">
        <v>20000000</v>
      </c>
      <c r="U72" s="279">
        <f t="shared" si="21"/>
        <v>78514560</v>
      </c>
      <c r="V72" s="280">
        <f aca="true" t="shared" si="29" ref="V72:V84">+(Q72*0.04)+Q72</f>
        <v>60855142.4</v>
      </c>
      <c r="W72" s="278">
        <f t="shared" si="25"/>
        <v>0</v>
      </c>
      <c r="X72" s="278">
        <f t="shared" si="26"/>
        <v>0</v>
      </c>
      <c r="Y72" s="278">
        <v>0</v>
      </c>
      <c r="Z72" s="279">
        <f t="shared" si="22"/>
        <v>60855142.4</v>
      </c>
    </row>
    <row r="73" spans="1:26" ht="50.25" customHeight="1" thickBot="1">
      <c r="A73" s="591"/>
      <c r="B73" s="581"/>
      <c r="C73" s="536"/>
      <c r="D73" s="533"/>
      <c r="E73" s="336">
        <v>68</v>
      </c>
      <c r="F73" s="203" t="s">
        <v>80</v>
      </c>
      <c r="G73" s="277">
        <v>0</v>
      </c>
      <c r="H73" s="278">
        <v>2500000</v>
      </c>
      <c r="I73" s="278">
        <v>0</v>
      </c>
      <c r="J73" s="278">
        <v>0</v>
      </c>
      <c r="K73" s="279">
        <f t="shared" si="19"/>
        <v>2500000</v>
      </c>
      <c r="L73" s="277">
        <f t="shared" si="27"/>
        <v>0</v>
      </c>
      <c r="M73" s="278">
        <f t="shared" si="23"/>
        <v>2600000</v>
      </c>
      <c r="N73" s="278">
        <f t="shared" si="24"/>
        <v>0</v>
      </c>
      <c r="O73" s="278">
        <v>0</v>
      </c>
      <c r="P73" s="279">
        <f t="shared" si="20"/>
        <v>2600000</v>
      </c>
      <c r="Q73" s="280">
        <f t="shared" si="28"/>
        <v>0</v>
      </c>
      <c r="R73" s="278">
        <f t="shared" si="12"/>
        <v>2704000</v>
      </c>
      <c r="S73" s="278">
        <f t="shared" si="13"/>
        <v>0</v>
      </c>
      <c r="T73" s="278">
        <v>0</v>
      </c>
      <c r="U73" s="279">
        <f t="shared" si="21"/>
        <v>2704000</v>
      </c>
      <c r="V73" s="280">
        <f t="shared" si="29"/>
        <v>0</v>
      </c>
      <c r="W73" s="278">
        <f t="shared" si="25"/>
        <v>2812160</v>
      </c>
      <c r="X73" s="278">
        <f t="shared" si="26"/>
        <v>0</v>
      </c>
      <c r="Y73" s="278">
        <v>0</v>
      </c>
      <c r="Z73" s="279">
        <f t="shared" si="22"/>
        <v>2812160</v>
      </c>
    </row>
    <row r="74" spans="1:26" ht="72.75" customHeight="1" thickBot="1" thickTop="1">
      <c r="A74" s="591"/>
      <c r="B74" s="581"/>
      <c r="C74" s="333">
        <v>18</v>
      </c>
      <c r="D74" s="214" t="s">
        <v>81</v>
      </c>
      <c r="E74" s="338">
        <v>69</v>
      </c>
      <c r="F74" s="203" t="s">
        <v>82</v>
      </c>
      <c r="G74" s="277">
        <f>12000000+11500000+18000000</f>
        <v>41500000</v>
      </c>
      <c r="H74" s="278">
        <v>2810430</v>
      </c>
      <c r="I74" s="278">
        <v>0</v>
      </c>
      <c r="J74" s="278">
        <v>0</v>
      </c>
      <c r="K74" s="279">
        <f t="shared" si="19"/>
        <v>44310430</v>
      </c>
      <c r="L74" s="277">
        <f t="shared" si="27"/>
        <v>43160000</v>
      </c>
      <c r="M74" s="278">
        <f t="shared" si="23"/>
        <v>2922847.2</v>
      </c>
      <c r="N74" s="278">
        <f t="shared" si="24"/>
        <v>0</v>
      </c>
      <c r="O74" s="278">
        <v>100000000</v>
      </c>
      <c r="P74" s="279">
        <f t="shared" si="20"/>
        <v>146082847.2</v>
      </c>
      <c r="Q74" s="280">
        <f t="shared" si="28"/>
        <v>44886400</v>
      </c>
      <c r="R74" s="278">
        <f t="shared" si="12"/>
        <v>3039761.088</v>
      </c>
      <c r="S74" s="278">
        <f t="shared" si="13"/>
        <v>0</v>
      </c>
      <c r="T74" s="278">
        <v>100000000</v>
      </c>
      <c r="U74" s="279">
        <f t="shared" si="21"/>
        <v>147926161.088</v>
      </c>
      <c r="V74" s="280">
        <f t="shared" si="29"/>
        <v>46681856</v>
      </c>
      <c r="W74" s="278">
        <f t="shared" si="25"/>
        <v>3161351.53152</v>
      </c>
      <c r="X74" s="278">
        <f t="shared" si="26"/>
        <v>0</v>
      </c>
      <c r="Y74" s="278">
        <v>0</v>
      </c>
      <c r="Z74" s="279">
        <f t="shared" si="22"/>
        <v>49843207.53152</v>
      </c>
    </row>
    <row r="75" spans="1:26" ht="58.5" customHeight="1" thickTop="1">
      <c r="A75" s="591"/>
      <c r="B75" s="581"/>
      <c r="C75" s="531">
        <v>19</v>
      </c>
      <c r="D75" s="531" t="s">
        <v>5</v>
      </c>
      <c r="E75" s="331">
        <v>70</v>
      </c>
      <c r="F75" s="203" t="s">
        <v>83</v>
      </c>
      <c r="G75" s="277">
        <v>0</v>
      </c>
      <c r="H75" s="278">
        <v>5000000</v>
      </c>
      <c r="I75" s="278">
        <v>0</v>
      </c>
      <c r="J75" s="278">
        <v>10000000</v>
      </c>
      <c r="K75" s="279">
        <f t="shared" si="19"/>
        <v>15000000</v>
      </c>
      <c r="L75" s="277">
        <f t="shared" si="27"/>
        <v>0</v>
      </c>
      <c r="M75" s="278">
        <f t="shared" si="23"/>
        <v>5200000</v>
      </c>
      <c r="N75" s="278">
        <f t="shared" si="24"/>
        <v>0</v>
      </c>
      <c r="O75" s="278">
        <v>0</v>
      </c>
      <c r="P75" s="279">
        <f>+L75+M75+N75+O75</f>
        <v>5200000</v>
      </c>
      <c r="Q75" s="280">
        <f t="shared" si="28"/>
        <v>0</v>
      </c>
      <c r="R75" s="278">
        <f t="shared" si="12"/>
        <v>5408000</v>
      </c>
      <c r="S75" s="278">
        <f t="shared" si="13"/>
        <v>0</v>
      </c>
      <c r="T75" s="278">
        <v>20000000</v>
      </c>
      <c r="U75" s="279">
        <f t="shared" si="21"/>
        <v>25408000</v>
      </c>
      <c r="V75" s="280">
        <f t="shared" si="29"/>
        <v>0</v>
      </c>
      <c r="W75" s="278">
        <f t="shared" si="25"/>
        <v>5624320</v>
      </c>
      <c r="X75" s="278">
        <f t="shared" si="26"/>
        <v>0</v>
      </c>
      <c r="Y75" s="278">
        <v>0</v>
      </c>
      <c r="Z75" s="279">
        <f t="shared" si="22"/>
        <v>5624320</v>
      </c>
    </row>
    <row r="76" spans="1:26" ht="44.25" customHeight="1" thickBot="1">
      <c r="A76" s="592"/>
      <c r="B76" s="581"/>
      <c r="C76" s="537"/>
      <c r="D76" s="533"/>
      <c r="E76" s="336">
        <v>71</v>
      </c>
      <c r="F76" s="204" t="s">
        <v>84</v>
      </c>
      <c r="G76" s="281">
        <f>18000000+4800000+14200000</f>
        <v>37000000</v>
      </c>
      <c r="H76" s="282">
        <v>1200000</v>
      </c>
      <c r="I76" s="282">
        <v>0</v>
      </c>
      <c r="J76" s="282">
        <v>0</v>
      </c>
      <c r="K76" s="283">
        <f t="shared" si="19"/>
        <v>38200000</v>
      </c>
      <c r="L76" s="281">
        <f t="shared" si="27"/>
        <v>38480000</v>
      </c>
      <c r="M76" s="282">
        <f t="shared" si="23"/>
        <v>1248000</v>
      </c>
      <c r="N76" s="282">
        <f t="shared" si="24"/>
        <v>0</v>
      </c>
      <c r="O76" s="282">
        <v>200000000</v>
      </c>
      <c r="P76" s="283">
        <f t="shared" si="20"/>
        <v>239728000</v>
      </c>
      <c r="Q76" s="284">
        <f t="shared" si="28"/>
        <v>40019200</v>
      </c>
      <c r="R76" s="282">
        <f t="shared" si="12"/>
        <v>1297920</v>
      </c>
      <c r="S76" s="282">
        <f t="shared" si="13"/>
        <v>0</v>
      </c>
      <c r="T76" s="282">
        <v>200000000</v>
      </c>
      <c r="U76" s="283">
        <f t="shared" si="21"/>
        <v>241317120</v>
      </c>
      <c r="V76" s="284">
        <f t="shared" si="29"/>
        <v>41619968</v>
      </c>
      <c r="W76" s="282">
        <f t="shared" si="25"/>
        <v>1349836.8</v>
      </c>
      <c r="X76" s="282">
        <f t="shared" si="26"/>
        <v>0</v>
      </c>
      <c r="Y76" s="282">
        <v>0</v>
      </c>
      <c r="Z76" s="283">
        <f t="shared" si="22"/>
        <v>42969804.8</v>
      </c>
    </row>
    <row r="77" spans="1:26" ht="48" customHeight="1" thickTop="1">
      <c r="A77" s="593">
        <v>4</v>
      </c>
      <c r="B77" s="582" t="s">
        <v>92</v>
      </c>
      <c r="C77" s="521">
        <v>20</v>
      </c>
      <c r="D77" s="521" t="s">
        <v>85</v>
      </c>
      <c r="E77" s="337">
        <v>72</v>
      </c>
      <c r="F77" s="206" t="s">
        <v>86</v>
      </c>
      <c r="G77" s="289">
        <f>118215522+2500000</f>
        <v>120715522</v>
      </c>
      <c r="H77" s="290">
        <v>28500000</v>
      </c>
      <c r="I77" s="290">
        <v>15950000</v>
      </c>
      <c r="J77" s="290">
        <v>0</v>
      </c>
      <c r="K77" s="291">
        <f aca="true" t="shared" si="30" ref="K77:K84">+G77+H77+I77+J77</f>
        <v>165165522</v>
      </c>
      <c r="L77" s="293">
        <v>95544142.88</v>
      </c>
      <c r="M77" s="293">
        <f t="shared" si="23"/>
        <v>29640000</v>
      </c>
      <c r="N77" s="293">
        <f t="shared" si="24"/>
        <v>16588000</v>
      </c>
      <c r="O77" s="293">
        <v>0</v>
      </c>
      <c r="P77" s="294">
        <f aca="true" t="shared" si="31" ref="P77:P84">+L77+M77+N77+O77</f>
        <v>141772142.88</v>
      </c>
      <c r="Q77" s="292">
        <f t="shared" si="28"/>
        <v>99365908.5952</v>
      </c>
      <c r="R77" s="293">
        <f t="shared" si="12"/>
        <v>30825600</v>
      </c>
      <c r="S77" s="293">
        <f t="shared" si="13"/>
        <v>17251520</v>
      </c>
      <c r="T77" s="293">
        <v>0</v>
      </c>
      <c r="U77" s="294">
        <f aca="true" t="shared" si="32" ref="U77:U84">+Q77+R77+S77+T77</f>
        <v>147443028.5952</v>
      </c>
      <c r="V77" s="292">
        <f t="shared" si="29"/>
        <v>103340544.939008</v>
      </c>
      <c r="W77" s="293">
        <f t="shared" si="25"/>
        <v>32058624</v>
      </c>
      <c r="X77" s="293">
        <f t="shared" si="26"/>
        <v>17941580.8</v>
      </c>
      <c r="Y77" s="295">
        <v>0</v>
      </c>
      <c r="Z77" s="296">
        <f aca="true" t="shared" si="33" ref="Z77:Z84">+V77+W77+X77+Y77</f>
        <v>153340749.739008</v>
      </c>
    </row>
    <row r="78" spans="1:26" ht="45" customHeight="1" thickBot="1">
      <c r="A78" s="594"/>
      <c r="B78" s="582"/>
      <c r="C78" s="522"/>
      <c r="D78" s="522"/>
      <c r="E78" s="331">
        <v>73</v>
      </c>
      <c r="F78" s="207" t="s">
        <v>87</v>
      </c>
      <c r="G78" s="297">
        <v>0</v>
      </c>
      <c r="H78" s="298">
        <v>0</v>
      </c>
      <c r="I78" s="298">
        <v>3000000</v>
      </c>
      <c r="J78" s="298">
        <v>0</v>
      </c>
      <c r="K78" s="299">
        <f t="shared" si="30"/>
        <v>3000000</v>
      </c>
      <c r="L78" s="300">
        <f t="shared" si="27"/>
        <v>0</v>
      </c>
      <c r="M78" s="301">
        <f t="shared" si="23"/>
        <v>0</v>
      </c>
      <c r="N78" s="301">
        <f t="shared" si="24"/>
        <v>3120000</v>
      </c>
      <c r="O78" s="301">
        <v>0</v>
      </c>
      <c r="P78" s="299">
        <f t="shared" si="31"/>
        <v>3120000</v>
      </c>
      <c r="Q78" s="300">
        <f t="shared" si="28"/>
        <v>0</v>
      </c>
      <c r="R78" s="301">
        <f t="shared" si="12"/>
        <v>0</v>
      </c>
      <c r="S78" s="301">
        <f t="shared" si="13"/>
        <v>3244800</v>
      </c>
      <c r="T78" s="301">
        <v>0</v>
      </c>
      <c r="U78" s="299">
        <f t="shared" si="32"/>
        <v>3244800</v>
      </c>
      <c r="V78" s="300">
        <f t="shared" si="29"/>
        <v>0</v>
      </c>
      <c r="W78" s="301">
        <f t="shared" si="25"/>
        <v>0</v>
      </c>
      <c r="X78" s="301">
        <f t="shared" si="26"/>
        <v>3374592</v>
      </c>
      <c r="Y78" s="298">
        <v>0</v>
      </c>
      <c r="Z78" s="302">
        <f t="shared" si="33"/>
        <v>3374592</v>
      </c>
    </row>
    <row r="79" spans="1:26" ht="45.75" customHeight="1" thickTop="1">
      <c r="A79" s="594"/>
      <c r="B79" s="582"/>
      <c r="C79" s="521">
        <v>21</v>
      </c>
      <c r="D79" s="521" t="s">
        <v>88</v>
      </c>
      <c r="E79" s="337">
        <v>74</v>
      </c>
      <c r="F79" s="207" t="s">
        <v>122</v>
      </c>
      <c r="G79" s="297">
        <v>18500000</v>
      </c>
      <c r="H79" s="298">
        <v>0</v>
      </c>
      <c r="I79" s="298">
        <v>14600000</v>
      </c>
      <c r="J79" s="298">
        <v>0</v>
      </c>
      <c r="K79" s="299">
        <f t="shared" si="30"/>
        <v>33100000</v>
      </c>
      <c r="L79" s="300">
        <f t="shared" si="27"/>
        <v>19240000</v>
      </c>
      <c r="M79" s="301">
        <f t="shared" si="23"/>
        <v>0</v>
      </c>
      <c r="N79" s="301">
        <f t="shared" si="24"/>
        <v>15184000</v>
      </c>
      <c r="O79" s="301">
        <v>0</v>
      </c>
      <c r="P79" s="299">
        <f t="shared" si="31"/>
        <v>34424000</v>
      </c>
      <c r="Q79" s="300">
        <f t="shared" si="28"/>
        <v>20009600</v>
      </c>
      <c r="R79" s="301">
        <f t="shared" si="12"/>
        <v>0</v>
      </c>
      <c r="S79" s="301">
        <f t="shared" si="13"/>
        <v>15791360</v>
      </c>
      <c r="T79" s="301">
        <v>0</v>
      </c>
      <c r="U79" s="299">
        <f t="shared" si="32"/>
        <v>35800960</v>
      </c>
      <c r="V79" s="300">
        <f t="shared" si="29"/>
        <v>20809984</v>
      </c>
      <c r="W79" s="301">
        <f t="shared" si="25"/>
        <v>0</v>
      </c>
      <c r="X79" s="301">
        <f t="shared" si="26"/>
        <v>16423014.4</v>
      </c>
      <c r="Y79" s="298">
        <v>0</v>
      </c>
      <c r="Z79" s="302">
        <f t="shared" si="33"/>
        <v>37232998.4</v>
      </c>
    </row>
    <row r="80" spans="1:26" ht="36.75" customHeight="1" thickBot="1">
      <c r="A80" s="594"/>
      <c r="B80" s="582"/>
      <c r="C80" s="522"/>
      <c r="D80" s="542"/>
      <c r="E80" s="338">
        <v>75</v>
      </c>
      <c r="F80" s="207" t="s">
        <v>113</v>
      </c>
      <c r="G80" s="297">
        <f>2000000+25600000</f>
        <v>27600000</v>
      </c>
      <c r="H80" s="298">
        <v>0</v>
      </c>
      <c r="I80" s="298">
        <v>0</v>
      </c>
      <c r="J80" s="298">
        <v>0</v>
      </c>
      <c r="K80" s="299">
        <f t="shared" si="30"/>
        <v>27600000</v>
      </c>
      <c r="L80" s="300">
        <f t="shared" si="27"/>
        <v>28704000</v>
      </c>
      <c r="M80" s="301">
        <f t="shared" si="23"/>
        <v>0</v>
      </c>
      <c r="N80" s="301">
        <f t="shared" si="24"/>
        <v>0</v>
      </c>
      <c r="O80" s="301">
        <v>0</v>
      </c>
      <c r="P80" s="299">
        <f t="shared" si="31"/>
        <v>28704000</v>
      </c>
      <c r="Q80" s="300">
        <f t="shared" si="28"/>
        <v>29852160</v>
      </c>
      <c r="R80" s="301">
        <f t="shared" si="12"/>
        <v>0</v>
      </c>
      <c r="S80" s="301">
        <f t="shared" si="13"/>
        <v>0</v>
      </c>
      <c r="T80" s="301">
        <v>0</v>
      </c>
      <c r="U80" s="299">
        <f t="shared" si="32"/>
        <v>29852160</v>
      </c>
      <c r="V80" s="300">
        <f t="shared" si="29"/>
        <v>31046246.4</v>
      </c>
      <c r="W80" s="301">
        <f t="shared" si="25"/>
        <v>0</v>
      </c>
      <c r="X80" s="301">
        <f t="shared" si="26"/>
        <v>0</v>
      </c>
      <c r="Y80" s="298">
        <v>0</v>
      </c>
      <c r="Z80" s="302">
        <f t="shared" si="33"/>
        <v>31046246.4</v>
      </c>
    </row>
    <row r="81" spans="1:26" ht="72.75" customHeight="1" thickBot="1" thickTop="1">
      <c r="A81" s="595"/>
      <c r="B81" s="583"/>
      <c r="C81" s="213">
        <v>22</v>
      </c>
      <c r="D81" s="213" t="s">
        <v>1</v>
      </c>
      <c r="E81" s="332">
        <v>76</v>
      </c>
      <c r="F81" s="208" t="s">
        <v>114</v>
      </c>
      <c r="G81" s="303">
        <f>3400000+2500000</f>
        <v>5900000</v>
      </c>
      <c r="H81" s="301">
        <v>0</v>
      </c>
      <c r="I81" s="301">
        <v>0</v>
      </c>
      <c r="J81" s="301">
        <v>0</v>
      </c>
      <c r="K81" s="304">
        <f t="shared" si="30"/>
        <v>5900000</v>
      </c>
      <c r="L81" s="305">
        <f t="shared" si="27"/>
        <v>6136000</v>
      </c>
      <c r="M81" s="306">
        <f t="shared" si="23"/>
        <v>0</v>
      </c>
      <c r="N81" s="306">
        <f t="shared" si="24"/>
        <v>0</v>
      </c>
      <c r="O81" s="306">
        <v>0</v>
      </c>
      <c r="P81" s="304">
        <f t="shared" si="31"/>
        <v>6136000</v>
      </c>
      <c r="Q81" s="305">
        <f t="shared" si="28"/>
        <v>6381440</v>
      </c>
      <c r="R81" s="306">
        <f t="shared" si="12"/>
        <v>0</v>
      </c>
      <c r="S81" s="306">
        <f t="shared" si="13"/>
        <v>0</v>
      </c>
      <c r="T81" s="306">
        <v>0</v>
      </c>
      <c r="U81" s="304">
        <f t="shared" si="32"/>
        <v>6381440</v>
      </c>
      <c r="V81" s="305">
        <f t="shared" si="29"/>
        <v>6636697.6</v>
      </c>
      <c r="W81" s="306">
        <f t="shared" si="25"/>
        <v>0</v>
      </c>
      <c r="X81" s="306">
        <f t="shared" si="26"/>
        <v>0</v>
      </c>
      <c r="Y81" s="301">
        <v>0</v>
      </c>
      <c r="Z81" s="299">
        <f t="shared" si="33"/>
        <v>6636697.6</v>
      </c>
    </row>
    <row r="82" spans="1:26" ht="54.75" customHeight="1" thickTop="1">
      <c r="A82" s="568">
        <v>5</v>
      </c>
      <c r="B82" s="571" t="s">
        <v>93</v>
      </c>
      <c r="C82" s="528">
        <v>23</v>
      </c>
      <c r="D82" s="543" t="s">
        <v>2</v>
      </c>
      <c r="E82" s="335">
        <v>77</v>
      </c>
      <c r="F82" s="209" t="s">
        <v>3</v>
      </c>
      <c r="G82" s="307">
        <f>31000000+14000000</f>
        <v>45000000</v>
      </c>
      <c r="H82" s="308">
        <v>0</v>
      </c>
      <c r="I82" s="308">
        <v>0</v>
      </c>
      <c r="J82" s="308">
        <v>5000000</v>
      </c>
      <c r="K82" s="309">
        <f t="shared" si="30"/>
        <v>50000000</v>
      </c>
      <c r="L82" s="310">
        <f t="shared" si="27"/>
        <v>46800000</v>
      </c>
      <c r="M82" s="310">
        <f t="shared" si="23"/>
        <v>0</v>
      </c>
      <c r="N82" s="310">
        <f t="shared" si="24"/>
        <v>0</v>
      </c>
      <c r="O82" s="310">
        <v>5000000</v>
      </c>
      <c r="P82" s="311">
        <f t="shared" si="31"/>
        <v>51800000</v>
      </c>
      <c r="Q82" s="312">
        <f t="shared" si="28"/>
        <v>48672000</v>
      </c>
      <c r="R82" s="310">
        <f t="shared" si="12"/>
        <v>0</v>
      </c>
      <c r="S82" s="310">
        <f t="shared" si="13"/>
        <v>0</v>
      </c>
      <c r="T82" s="310">
        <v>0</v>
      </c>
      <c r="U82" s="311">
        <f t="shared" si="32"/>
        <v>48672000</v>
      </c>
      <c r="V82" s="312">
        <f t="shared" si="29"/>
        <v>50618880</v>
      </c>
      <c r="W82" s="310">
        <f t="shared" si="25"/>
        <v>0</v>
      </c>
      <c r="X82" s="310">
        <f t="shared" si="26"/>
        <v>0</v>
      </c>
      <c r="Y82" s="308">
        <v>5000000</v>
      </c>
      <c r="Z82" s="309">
        <f t="shared" si="33"/>
        <v>55618880</v>
      </c>
    </row>
    <row r="83" spans="1:26" ht="59.25" customHeight="1">
      <c r="A83" s="569"/>
      <c r="B83" s="572"/>
      <c r="C83" s="529"/>
      <c r="D83" s="544"/>
      <c r="E83" s="336">
        <v>78</v>
      </c>
      <c r="F83" s="210" t="s">
        <v>115</v>
      </c>
      <c r="G83" s="313">
        <v>0</v>
      </c>
      <c r="H83" s="314">
        <v>0</v>
      </c>
      <c r="I83" s="314">
        <v>2000000</v>
      </c>
      <c r="J83" s="314">
        <v>0</v>
      </c>
      <c r="K83" s="315">
        <f t="shared" si="30"/>
        <v>2000000</v>
      </c>
      <c r="L83" s="314">
        <f t="shared" si="27"/>
        <v>0</v>
      </c>
      <c r="M83" s="314">
        <f t="shared" si="23"/>
        <v>0</v>
      </c>
      <c r="N83" s="314">
        <f t="shared" si="24"/>
        <v>2080000</v>
      </c>
      <c r="O83" s="314">
        <v>2000000</v>
      </c>
      <c r="P83" s="315">
        <f t="shared" si="31"/>
        <v>4080000</v>
      </c>
      <c r="Q83" s="316">
        <f t="shared" si="28"/>
        <v>0</v>
      </c>
      <c r="R83" s="314">
        <f t="shared" si="12"/>
        <v>0</v>
      </c>
      <c r="S83" s="314">
        <f t="shared" si="13"/>
        <v>2163200</v>
      </c>
      <c r="T83" s="314">
        <v>0</v>
      </c>
      <c r="U83" s="315">
        <f t="shared" si="32"/>
        <v>2163200</v>
      </c>
      <c r="V83" s="316">
        <f t="shared" si="29"/>
        <v>0</v>
      </c>
      <c r="W83" s="314">
        <f t="shared" si="25"/>
        <v>0</v>
      </c>
      <c r="X83" s="314">
        <f t="shared" si="26"/>
        <v>2249728</v>
      </c>
      <c r="Y83" s="314">
        <v>0</v>
      </c>
      <c r="Z83" s="315">
        <f t="shared" si="33"/>
        <v>2249728</v>
      </c>
    </row>
    <row r="84" spans="1:26" ht="70.5" customHeight="1" thickBot="1">
      <c r="A84" s="570"/>
      <c r="B84" s="573"/>
      <c r="C84" s="530"/>
      <c r="D84" s="545"/>
      <c r="E84" s="338">
        <v>79</v>
      </c>
      <c r="F84" s="211" t="s">
        <v>116</v>
      </c>
      <c r="G84" s="317">
        <v>0</v>
      </c>
      <c r="H84" s="318">
        <v>0</v>
      </c>
      <c r="I84" s="318"/>
      <c r="J84" s="318">
        <v>5000000</v>
      </c>
      <c r="K84" s="319">
        <f t="shared" si="30"/>
        <v>5000000</v>
      </c>
      <c r="L84" s="320">
        <f t="shared" si="27"/>
        <v>0</v>
      </c>
      <c r="M84" s="320">
        <f t="shared" si="23"/>
        <v>0</v>
      </c>
      <c r="N84" s="320">
        <f t="shared" si="24"/>
        <v>0</v>
      </c>
      <c r="O84" s="320">
        <v>50000000</v>
      </c>
      <c r="P84" s="321">
        <f t="shared" si="31"/>
        <v>50000000</v>
      </c>
      <c r="Q84" s="322">
        <f t="shared" si="28"/>
        <v>0</v>
      </c>
      <c r="R84" s="320">
        <f t="shared" si="12"/>
        <v>0</v>
      </c>
      <c r="S84" s="320">
        <f t="shared" si="13"/>
        <v>0</v>
      </c>
      <c r="T84" s="320">
        <v>50000000</v>
      </c>
      <c r="U84" s="321">
        <f t="shared" si="32"/>
        <v>50000000</v>
      </c>
      <c r="V84" s="322">
        <f t="shared" si="29"/>
        <v>0</v>
      </c>
      <c r="W84" s="320">
        <f t="shared" si="25"/>
        <v>0</v>
      </c>
      <c r="X84" s="320">
        <f t="shared" si="26"/>
        <v>0</v>
      </c>
      <c r="Y84" s="320">
        <v>0</v>
      </c>
      <c r="Z84" s="321">
        <f t="shared" si="33"/>
        <v>0</v>
      </c>
    </row>
    <row r="85" spans="2:26" ht="20.25" customHeight="1" thickBot="1" thickTop="1">
      <c r="B85" s="546" t="s">
        <v>123</v>
      </c>
      <c r="C85" s="547"/>
      <c r="D85" s="548"/>
      <c r="E85" s="547"/>
      <c r="F85" s="549"/>
      <c r="G85" s="323">
        <f aca="true" t="shared" si="34" ref="G85:Z85">SUM(G6:G84)</f>
        <v>1494776501</v>
      </c>
      <c r="H85" s="324">
        <f t="shared" si="34"/>
        <v>66010430</v>
      </c>
      <c r="I85" s="324">
        <f t="shared" si="34"/>
        <v>168100000</v>
      </c>
      <c r="J85" s="324">
        <f t="shared" si="34"/>
        <v>1508643765</v>
      </c>
      <c r="K85" s="325">
        <f t="shared" si="34"/>
        <v>3237530696</v>
      </c>
      <c r="L85" s="326">
        <f t="shared" si="34"/>
        <v>1554807561.04</v>
      </c>
      <c r="M85" s="326">
        <f t="shared" si="34"/>
        <v>68650847.2</v>
      </c>
      <c r="N85" s="326">
        <f t="shared" si="34"/>
        <v>178824000</v>
      </c>
      <c r="O85" s="326">
        <f t="shared" si="34"/>
        <v>2009349254.4</v>
      </c>
      <c r="P85" s="328">
        <f t="shared" si="34"/>
        <v>3811631662.64</v>
      </c>
      <c r="Q85" s="329">
        <f t="shared" si="34"/>
        <v>1616999863.4816</v>
      </c>
      <c r="R85" s="327">
        <f t="shared" si="34"/>
        <v>71396881.088</v>
      </c>
      <c r="S85" s="327">
        <f t="shared" si="34"/>
        <v>181816960</v>
      </c>
      <c r="T85" s="327">
        <f t="shared" si="34"/>
        <v>1310003224.576</v>
      </c>
      <c r="U85" s="328">
        <f t="shared" si="34"/>
        <v>3180216929.1456</v>
      </c>
      <c r="V85" s="329">
        <f t="shared" si="34"/>
        <v>1681679858.0208642</v>
      </c>
      <c r="W85" s="327">
        <f t="shared" si="34"/>
        <v>74252756.33151999</v>
      </c>
      <c r="X85" s="327">
        <f t="shared" si="34"/>
        <v>189089638.4</v>
      </c>
      <c r="Y85" s="327">
        <f t="shared" si="34"/>
        <v>722763353.5590401</v>
      </c>
      <c r="Z85" s="328">
        <f t="shared" si="34"/>
        <v>2667785606.3114243</v>
      </c>
    </row>
    <row r="86" spans="2:26" ht="28.5" customHeight="1" thickBot="1" thickTop="1">
      <c r="B86" s="596" t="s">
        <v>102</v>
      </c>
      <c r="C86" s="548"/>
      <c r="D86" s="548"/>
      <c r="E86" s="548"/>
      <c r="F86" s="548"/>
      <c r="G86" s="564">
        <f>+K85+P85+U85+Z85</f>
        <v>12897164894.097023</v>
      </c>
      <c r="H86" s="565"/>
      <c r="I86" s="565"/>
      <c r="J86" s="565"/>
      <c r="K86" s="565"/>
      <c r="L86" s="565"/>
      <c r="M86" s="565"/>
      <c r="N86" s="565"/>
      <c r="O86" s="565"/>
      <c r="P86" s="565"/>
      <c r="Q86" s="565"/>
      <c r="R86" s="565"/>
      <c r="S86" s="565"/>
      <c r="T86" s="565"/>
      <c r="U86" s="565"/>
      <c r="V86" s="565"/>
      <c r="W86" s="565"/>
      <c r="X86" s="565"/>
      <c r="Y86" s="565"/>
      <c r="Z86" s="566"/>
    </row>
    <row r="87" spans="1:26" ht="30.75" customHeight="1" thickTop="1">
      <c r="A87" s="506" t="s">
        <v>124</v>
      </c>
      <c r="B87" s="506"/>
      <c r="C87" s="506"/>
      <c r="D87" s="506"/>
      <c r="E87" s="506"/>
      <c r="F87" s="506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</row>
    <row r="88" spans="1:26" ht="3.75" customHeight="1">
      <c r="A88" s="330"/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/>
      <c r="Z88" s="330"/>
    </row>
    <row r="95" ht="16.5" thickBot="1"/>
    <row r="96" ht="16.5" thickTop="1">
      <c r="X96" s="215"/>
    </row>
  </sheetData>
  <sheetProtection/>
  <mergeCells count="64">
    <mergeCell ref="A6:A47"/>
    <mergeCell ref="A48:A58"/>
    <mergeCell ref="A59:A76"/>
    <mergeCell ref="A77:A81"/>
    <mergeCell ref="A4:A5"/>
    <mergeCell ref="B86:F86"/>
    <mergeCell ref="D13:D19"/>
    <mergeCell ref="D20:D21"/>
    <mergeCell ref="D22:D24"/>
    <mergeCell ref="D25:D27"/>
    <mergeCell ref="G86:Z86"/>
    <mergeCell ref="A2:Z2"/>
    <mergeCell ref="A1:Z1"/>
    <mergeCell ref="A82:A84"/>
    <mergeCell ref="B82:B84"/>
    <mergeCell ref="B6:B47"/>
    <mergeCell ref="B48:B58"/>
    <mergeCell ref="B59:B76"/>
    <mergeCell ref="B77:B81"/>
    <mergeCell ref="D6:D12"/>
    <mergeCell ref="B85:F85"/>
    <mergeCell ref="F4:F5"/>
    <mergeCell ref="G4:K4"/>
    <mergeCell ref="L4:P4"/>
    <mergeCell ref="Q4:U4"/>
    <mergeCell ref="V4:Z4"/>
    <mergeCell ref="B4:B5"/>
    <mergeCell ref="D4:D5"/>
    <mergeCell ref="C79:C80"/>
    <mergeCell ref="D45:D47"/>
    <mergeCell ref="D48:D55"/>
    <mergeCell ref="D56:D58"/>
    <mergeCell ref="D59:D63"/>
    <mergeCell ref="D64:D70"/>
    <mergeCell ref="D79:D80"/>
    <mergeCell ref="D82:D84"/>
    <mergeCell ref="C82:C84"/>
    <mergeCell ref="C59:C63"/>
    <mergeCell ref="C64:C70"/>
    <mergeCell ref="C71:C73"/>
    <mergeCell ref="C75:C76"/>
    <mergeCell ref="D71:D73"/>
    <mergeCell ref="D75:D76"/>
    <mergeCell ref="C77:C78"/>
    <mergeCell ref="E4:E5"/>
    <mergeCell ref="C36:C38"/>
    <mergeCell ref="C41:C44"/>
    <mergeCell ref="C45:C47"/>
    <mergeCell ref="C48:C55"/>
    <mergeCell ref="D77:D78"/>
    <mergeCell ref="D28:D30"/>
    <mergeCell ref="D31:D35"/>
    <mergeCell ref="D36:D38"/>
    <mergeCell ref="D41:D44"/>
    <mergeCell ref="A87:F87"/>
    <mergeCell ref="C56:C58"/>
    <mergeCell ref="C4:C5"/>
    <mergeCell ref="C6:C12"/>
    <mergeCell ref="C13:C19"/>
    <mergeCell ref="C20:C21"/>
    <mergeCell ref="C22:C24"/>
    <mergeCell ref="C25:C27"/>
    <mergeCell ref="C28:C30"/>
    <mergeCell ref="C31:C35"/>
  </mergeCells>
  <printOptions/>
  <pageMargins left="0.7086614173228347" right="0.7086614173228347" top="0.8661417322834646" bottom="0.8661417322834646" header="0.31496062992125984" footer="0.31496062992125984"/>
  <pageSetup horizontalDpi="300" verticalDpi="300" orientation="landscape" scale="81" r:id="rId2"/>
  <headerFooter>
    <oddHeader>&amp;C&amp;"Gisha,Negrita"PLAN DE DESARROLLO MUNICIPAL BITUIMA ATRACTIVA 2012-2015
MATRIZ PLURIANUAL DE INVERSIONES&amp;R&amp;G</oddHeader>
  </headerFooter>
  <rowBreaks count="5" manualBreakCount="5">
    <brk id="19" max="25" man="1"/>
    <brk id="35" max="25" man="1"/>
    <brk id="47" max="25" man="1"/>
    <brk id="65" max="25" man="1"/>
    <brk id="76" max="25" man="1"/>
  </rowBreaks>
  <colBreaks count="4" manualBreakCount="4">
    <brk id="6" min="1" max="86" man="1"/>
    <brk id="11" min="1" max="86" man="1"/>
    <brk id="16" min="1" max="86" man="1"/>
    <brk id="21" min="1" max="86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4"/>
  <sheetViews>
    <sheetView zoomScale="80" zoomScaleNormal="80" zoomScalePageLayoutView="0" workbookViewId="0" topLeftCell="A75">
      <selection activeCell="F82" sqref="A2:F82"/>
    </sheetView>
  </sheetViews>
  <sheetFormatPr defaultColWidth="11.421875" defaultRowHeight="24" customHeight="1"/>
  <cols>
    <col min="1" max="1" width="7.00390625" style="367" customWidth="1"/>
    <col min="2" max="2" width="18.28125" style="367" customWidth="1"/>
    <col min="3" max="3" width="5.00390625" style="367" customWidth="1"/>
    <col min="4" max="4" width="20.57421875" style="339" customWidth="1"/>
    <col min="5" max="5" width="9.421875" style="339" customWidth="1"/>
    <col min="6" max="6" width="40.7109375" style="368" customWidth="1"/>
    <col min="7" max="7" width="0.42578125" style="370" hidden="1" customWidth="1"/>
    <col min="8" max="8" width="3.7109375" style="370" hidden="1" customWidth="1"/>
    <col min="9" max="9" width="18.28125" style="370" hidden="1" customWidth="1"/>
    <col min="10" max="11" width="22.00390625" style="370" hidden="1" customWidth="1"/>
    <col min="12" max="12" width="19.8515625" style="370" hidden="1" customWidth="1"/>
    <col min="13" max="13" width="19.28125" style="370" hidden="1" customWidth="1"/>
    <col min="14" max="14" width="20.57421875" style="370" hidden="1" customWidth="1"/>
    <col min="15" max="15" width="20.7109375" style="370" hidden="1" customWidth="1"/>
    <col min="16" max="16" width="20.28125" style="370" hidden="1" customWidth="1"/>
    <col min="17" max="17" width="20.7109375" style="370" hidden="1" customWidth="1"/>
    <col min="18" max="18" width="4.421875" style="370" hidden="1" customWidth="1"/>
    <col min="19" max="19" width="17.57421875" style="370" hidden="1" customWidth="1"/>
    <col min="20" max="20" width="19.421875" style="370" hidden="1" customWidth="1"/>
    <col min="21" max="21" width="21.8515625" style="370" hidden="1" customWidth="1"/>
    <col min="22" max="23" width="18.8515625" style="370" hidden="1" customWidth="1"/>
    <col min="24" max="24" width="19.140625" style="370" hidden="1" customWidth="1"/>
    <col min="25" max="25" width="22.140625" style="370" hidden="1" customWidth="1"/>
    <col min="26" max="26" width="27.57421875" style="370" hidden="1" customWidth="1"/>
    <col min="27" max="16384" width="11.421875" style="367" customWidth="1"/>
  </cols>
  <sheetData>
    <row r="1" ht="24" customHeight="1" thickBot="1">
      <c r="G1" s="369"/>
    </row>
    <row r="2" spans="1:26" ht="14.25" customHeight="1" thickBot="1" thickTop="1">
      <c r="A2" s="597" t="s">
        <v>119</v>
      </c>
      <c r="B2" s="597" t="s">
        <v>121</v>
      </c>
      <c r="C2" s="599" t="s">
        <v>119</v>
      </c>
      <c r="D2" s="597" t="s">
        <v>104</v>
      </c>
      <c r="E2" s="601" t="s">
        <v>119</v>
      </c>
      <c r="F2" s="606" t="s">
        <v>105</v>
      </c>
      <c r="G2" s="608" t="s">
        <v>94</v>
      </c>
      <c r="H2" s="609"/>
      <c r="I2" s="609"/>
      <c r="J2" s="609"/>
      <c r="K2" s="610"/>
      <c r="L2" s="611" t="s">
        <v>95</v>
      </c>
      <c r="M2" s="612"/>
      <c r="N2" s="612"/>
      <c r="O2" s="612"/>
      <c r="P2" s="613"/>
      <c r="Q2" s="614" t="s">
        <v>96</v>
      </c>
      <c r="R2" s="615"/>
      <c r="S2" s="615"/>
      <c r="T2" s="615"/>
      <c r="U2" s="616"/>
      <c r="V2" s="617" t="s">
        <v>97</v>
      </c>
      <c r="W2" s="618"/>
      <c r="X2" s="618"/>
      <c r="Y2" s="618"/>
      <c r="Z2" s="619"/>
    </row>
    <row r="3" spans="1:26" ht="8.25" customHeight="1" thickBot="1" thickTop="1">
      <c r="A3" s="598"/>
      <c r="B3" s="598"/>
      <c r="C3" s="600"/>
      <c r="D3" s="598"/>
      <c r="E3" s="602"/>
      <c r="F3" s="607"/>
      <c r="G3" s="340" t="s">
        <v>98</v>
      </c>
      <c r="H3" s="341" t="s">
        <v>99</v>
      </c>
      <c r="I3" s="341" t="s">
        <v>100</v>
      </c>
      <c r="J3" s="341" t="s">
        <v>101</v>
      </c>
      <c r="K3" s="342" t="s">
        <v>102</v>
      </c>
      <c r="L3" s="343" t="s">
        <v>98</v>
      </c>
      <c r="M3" s="344" t="s">
        <v>99</v>
      </c>
      <c r="N3" s="344" t="s">
        <v>100</v>
      </c>
      <c r="O3" s="344" t="s">
        <v>101</v>
      </c>
      <c r="P3" s="345" t="s">
        <v>102</v>
      </c>
      <c r="Q3" s="346" t="s">
        <v>98</v>
      </c>
      <c r="R3" s="347" t="s">
        <v>99</v>
      </c>
      <c r="S3" s="347" t="s">
        <v>100</v>
      </c>
      <c r="T3" s="347" t="s">
        <v>101</v>
      </c>
      <c r="U3" s="348" t="s">
        <v>102</v>
      </c>
      <c r="V3" s="349" t="s">
        <v>98</v>
      </c>
      <c r="W3" s="350" t="s">
        <v>99</v>
      </c>
      <c r="X3" s="350" t="s">
        <v>100</v>
      </c>
      <c r="Y3" s="350" t="s">
        <v>101</v>
      </c>
      <c r="Z3" s="351" t="s">
        <v>102</v>
      </c>
    </row>
    <row r="4" spans="1:26" ht="55.5" customHeight="1" thickTop="1">
      <c r="A4" s="603">
        <v>1</v>
      </c>
      <c r="B4" s="620" t="s">
        <v>89</v>
      </c>
      <c r="C4" s="623">
        <v>1</v>
      </c>
      <c r="D4" s="626" t="s">
        <v>6</v>
      </c>
      <c r="E4" s="352">
        <v>1</v>
      </c>
      <c r="F4" s="371" t="s">
        <v>7</v>
      </c>
      <c r="G4" s="372">
        <v>2000000</v>
      </c>
      <c r="H4" s="373">
        <v>0</v>
      </c>
      <c r="I4" s="373">
        <v>0</v>
      </c>
      <c r="J4" s="373">
        <v>0</v>
      </c>
      <c r="K4" s="374">
        <f>+G4+H4+I4+J4</f>
        <v>2000000</v>
      </c>
      <c r="L4" s="372">
        <f aca="true" t="shared" si="0" ref="L4:L48">+(G4*0.04)+G4</f>
        <v>2080000</v>
      </c>
      <c r="M4" s="373">
        <f aca="true" t="shared" si="1" ref="M4:O68">+(H4*0.04)+H4</f>
        <v>0</v>
      </c>
      <c r="N4" s="373">
        <f t="shared" si="1"/>
        <v>0</v>
      </c>
      <c r="O4" s="373">
        <v>0</v>
      </c>
      <c r="P4" s="375">
        <f>+L4+M4+N4+O4</f>
        <v>2080000</v>
      </c>
      <c r="Q4" s="376">
        <f>+(L4*0.04)+L4</f>
        <v>2163200</v>
      </c>
      <c r="R4" s="373">
        <f aca="true" t="shared" si="2" ref="R4:T19">+(M4*0.04)+M4</f>
        <v>0</v>
      </c>
      <c r="S4" s="373">
        <f t="shared" si="2"/>
        <v>0</v>
      </c>
      <c r="T4" s="373">
        <v>0</v>
      </c>
      <c r="U4" s="374">
        <f>+Q4+R4+S4+T4</f>
        <v>2163200</v>
      </c>
      <c r="V4" s="372">
        <f aca="true" t="shared" si="3" ref="V4:V35">+(Q4*0.04)+Q4</f>
        <v>2249728</v>
      </c>
      <c r="W4" s="373">
        <f aca="true" t="shared" si="4" ref="W4:Y68">+(R4*0.04)+R4</f>
        <v>0</v>
      </c>
      <c r="X4" s="373">
        <f t="shared" si="4"/>
        <v>0</v>
      </c>
      <c r="Y4" s="373">
        <v>0</v>
      </c>
      <c r="Z4" s="374">
        <f>+V4+W4+X4+Y4</f>
        <v>2249728</v>
      </c>
    </row>
    <row r="5" spans="1:26" ht="15.75" customHeight="1">
      <c r="A5" s="604"/>
      <c r="B5" s="621"/>
      <c r="C5" s="624"/>
      <c r="D5" s="627"/>
      <c r="E5" s="353">
        <v>2</v>
      </c>
      <c r="F5" s="377" t="s">
        <v>8</v>
      </c>
      <c r="G5" s="378">
        <v>37865680</v>
      </c>
      <c r="H5" s="379">
        <v>0</v>
      </c>
      <c r="I5" s="379">
        <v>25300000</v>
      </c>
      <c r="J5" s="379">
        <v>63797360</v>
      </c>
      <c r="K5" s="380">
        <f aca="true" t="shared" si="5" ref="K5:K45">+G5+H5+I5+J5</f>
        <v>126963040</v>
      </c>
      <c r="L5" s="378">
        <f t="shared" si="0"/>
        <v>39380307.2</v>
      </c>
      <c r="M5" s="379">
        <f t="shared" si="1"/>
        <v>0</v>
      </c>
      <c r="N5" s="379">
        <f t="shared" si="1"/>
        <v>26312000</v>
      </c>
      <c r="O5" s="379">
        <f t="shared" si="1"/>
        <v>66349254.4</v>
      </c>
      <c r="P5" s="381">
        <f aca="true" t="shared" si="6" ref="P5:P45">+L5+M5+N5+O5</f>
        <v>132041561.6</v>
      </c>
      <c r="Q5" s="382">
        <f aca="true" t="shared" si="7" ref="Q5:S69">+(L5*0.04)+L5</f>
        <v>40955519.488000005</v>
      </c>
      <c r="R5" s="379">
        <f t="shared" si="2"/>
        <v>0</v>
      </c>
      <c r="S5" s="379">
        <f t="shared" si="2"/>
        <v>27364480</v>
      </c>
      <c r="T5" s="379">
        <f t="shared" si="2"/>
        <v>69003224.576</v>
      </c>
      <c r="U5" s="380">
        <f aca="true" t="shared" si="8" ref="U5:U45">+Q5+R5+S5+T5</f>
        <v>137323224.064</v>
      </c>
      <c r="V5" s="378">
        <f t="shared" si="3"/>
        <v>42593740.26752</v>
      </c>
      <c r="W5" s="379">
        <f t="shared" si="4"/>
        <v>0</v>
      </c>
      <c r="X5" s="379">
        <f t="shared" si="4"/>
        <v>28459059.2</v>
      </c>
      <c r="Y5" s="379">
        <f t="shared" si="4"/>
        <v>71763353.55904001</v>
      </c>
      <c r="Z5" s="380">
        <f aca="true" t="shared" si="9" ref="Z5:Z45">+V5+W5+X5+Y5</f>
        <v>142816153.02656</v>
      </c>
    </row>
    <row r="6" spans="1:26" ht="19.5" customHeight="1">
      <c r="A6" s="604"/>
      <c r="B6" s="621"/>
      <c r="C6" s="624"/>
      <c r="D6" s="627"/>
      <c r="E6" s="353">
        <v>3</v>
      </c>
      <c r="F6" s="377" t="s">
        <v>9</v>
      </c>
      <c r="G6" s="378">
        <v>8525041</v>
      </c>
      <c r="H6" s="379">
        <v>0</v>
      </c>
      <c r="I6" s="379">
        <v>0</v>
      </c>
      <c r="J6" s="379">
        <v>0</v>
      </c>
      <c r="K6" s="380">
        <f t="shared" si="5"/>
        <v>8525041</v>
      </c>
      <c r="L6" s="378">
        <f t="shared" si="0"/>
        <v>8866042.64</v>
      </c>
      <c r="M6" s="379">
        <f t="shared" si="1"/>
        <v>0</v>
      </c>
      <c r="N6" s="379">
        <f t="shared" si="1"/>
        <v>0</v>
      </c>
      <c r="O6" s="379">
        <v>0</v>
      </c>
      <c r="P6" s="381">
        <f t="shared" si="6"/>
        <v>8866042.64</v>
      </c>
      <c r="Q6" s="382">
        <f t="shared" si="7"/>
        <v>9220684.345600002</v>
      </c>
      <c r="R6" s="379">
        <f t="shared" si="2"/>
        <v>0</v>
      </c>
      <c r="S6" s="379">
        <f t="shared" si="2"/>
        <v>0</v>
      </c>
      <c r="T6" s="379">
        <v>0</v>
      </c>
      <c r="U6" s="380">
        <f t="shared" si="8"/>
        <v>9220684.345600002</v>
      </c>
      <c r="V6" s="378">
        <f t="shared" si="3"/>
        <v>9589511.719424002</v>
      </c>
      <c r="W6" s="379">
        <f t="shared" si="4"/>
        <v>0</v>
      </c>
      <c r="X6" s="379">
        <f t="shared" si="4"/>
        <v>0</v>
      </c>
      <c r="Y6" s="379">
        <v>0</v>
      </c>
      <c r="Z6" s="380">
        <f t="shared" si="9"/>
        <v>9589511.719424002</v>
      </c>
    </row>
    <row r="7" spans="1:26" ht="32.25" customHeight="1">
      <c r="A7" s="604"/>
      <c r="B7" s="621"/>
      <c r="C7" s="624"/>
      <c r="D7" s="627"/>
      <c r="E7" s="353">
        <v>4</v>
      </c>
      <c r="F7" s="377" t="s">
        <v>10</v>
      </c>
      <c r="G7" s="378">
        <v>0</v>
      </c>
      <c r="H7" s="379">
        <v>0</v>
      </c>
      <c r="I7" s="379">
        <v>0</v>
      </c>
      <c r="J7" s="379">
        <v>0</v>
      </c>
      <c r="K7" s="380">
        <f t="shared" si="5"/>
        <v>0</v>
      </c>
      <c r="L7" s="378">
        <f t="shared" si="0"/>
        <v>0</v>
      </c>
      <c r="M7" s="379">
        <f t="shared" si="1"/>
        <v>0</v>
      </c>
      <c r="N7" s="379">
        <v>4000000</v>
      </c>
      <c r="O7" s="379">
        <v>0</v>
      </c>
      <c r="P7" s="381">
        <f t="shared" si="6"/>
        <v>4000000</v>
      </c>
      <c r="Q7" s="382">
        <f t="shared" si="7"/>
        <v>0</v>
      </c>
      <c r="R7" s="379">
        <f t="shared" si="2"/>
        <v>0</v>
      </c>
      <c r="S7" s="379">
        <v>0</v>
      </c>
      <c r="T7" s="379">
        <v>0</v>
      </c>
      <c r="U7" s="380">
        <f t="shared" si="8"/>
        <v>0</v>
      </c>
      <c r="V7" s="378">
        <f t="shared" si="3"/>
        <v>0</v>
      </c>
      <c r="W7" s="379">
        <f t="shared" si="4"/>
        <v>0</v>
      </c>
      <c r="X7" s="379">
        <f t="shared" si="4"/>
        <v>0</v>
      </c>
      <c r="Y7" s="379">
        <v>0</v>
      </c>
      <c r="Z7" s="380">
        <f t="shared" si="9"/>
        <v>0</v>
      </c>
    </row>
    <row r="8" spans="1:26" ht="26.25" customHeight="1">
      <c r="A8" s="604"/>
      <c r="B8" s="621"/>
      <c r="C8" s="624"/>
      <c r="D8" s="627"/>
      <c r="E8" s="353">
        <v>5</v>
      </c>
      <c r="F8" s="377" t="s">
        <v>11</v>
      </c>
      <c r="G8" s="378">
        <v>0</v>
      </c>
      <c r="H8" s="379">
        <v>0</v>
      </c>
      <c r="I8" s="379">
        <v>2000000</v>
      </c>
      <c r="J8" s="379">
        <v>0</v>
      </c>
      <c r="K8" s="380">
        <f t="shared" si="5"/>
        <v>2000000</v>
      </c>
      <c r="L8" s="378">
        <f t="shared" si="0"/>
        <v>0</v>
      </c>
      <c r="M8" s="379">
        <f t="shared" si="1"/>
        <v>0</v>
      </c>
      <c r="N8" s="379">
        <f t="shared" si="1"/>
        <v>2080000</v>
      </c>
      <c r="O8" s="379">
        <v>0</v>
      </c>
      <c r="P8" s="381">
        <f t="shared" si="6"/>
        <v>2080000</v>
      </c>
      <c r="Q8" s="382">
        <f t="shared" si="7"/>
        <v>0</v>
      </c>
      <c r="R8" s="379">
        <f t="shared" si="2"/>
        <v>0</v>
      </c>
      <c r="S8" s="379">
        <f t="shared" si="2"/>
        <v>2163200</v>
      </c>
      <c r="T8" s="379">
        <v>0</v>
      </c>
      <c r="U8" s="380">
        <f t="shared" si="8"/>
        <v>2163200</v>
      </c>
      <c r="V8" s="378">
        <f t="shared" si="3"/>
        <v>0</v>
      </c>
      <c r="W8" s="379">
        <f t="shared" si="4"/>
        <v>0</v>
      </c>
      <c r="X8" s="379">
        <f t="shared" si="4"/>
        <v>2249728</v>
      </c>
      <c r="Y8" s="379">
        <v>0</v>
      </c>
      <c r="Z8" s="380">
        <f t="shared" si="9"/>
        <v>2249728</v>
      </c>
    </row>
    <row r="9" spans="1:26" ht="15.75" customHeight="1">
      <c r="A9" s="604"/>
      <c r="B9" s="621"/>
      <c r="C9" s="624"/>
      <c r="D9" s="627"/>
      <c r="E9" s="353">
        <v>6</v>
      </c>
      <c r="F9" s="377" t="s">
        <v>12</v>
      </c>
      <c r="G9" s="378">
        <v>0</v>
      </c>
      <c r="H9" s="379">
        <v>0</v>
      </c>
      <c r="I9" s="379">
        <v>2000000</v>
      </c>
      <c r="J9" s="379">
        <v>0</v>
      </c>
      <c r="K9" s="380">
        <f t="shared" si="5"/>
        <v>2000000</v>
      </c>
      <c r="L9" s="378">
        <f t="shared" si="0"/>
        <v>0</v>
      </c>
      <c r="M9" s="379">
        <f t="shared" si="1"/>
        <v>0</v>
      </c>
      <c r="N9" s="379">
        <f t="shared" si="1"/>
        <v>2080000</v>
      </c>
      <c r="O9" s="379">
        <v>0</v>
      </c>
      <c r="P9" s="381">
        <f t="shared" si="6"/>
        <v>2080000</v>
      </c>
      <c r="Q9" s="382">
        <f t="shared" si="7"/>
        <v>0</v>
      </c>
      <c r="R9" s="379">
        <f t="shared" si="2"/>
        <v>0</v>
      </c>
      <c r="S9" s="379">
        <f t="shared" si="2"/>
        <v>2163200</v>
      </c>
      <c r="T9" s="379">
        <v>0</v>
      </c>
      <c r="U9" s="380">
        <f t="shared" si="8"/>
        <v>2163200</v>
      </c>
      <c r="V9" s="378">
        <f t="shared" si="3"/>
        <v>0</v>
      </c>
      <c r="W9" s="379">
        <f t="shared" si="4"/>
        <v>0</v>
      </c>
      <c r="X9" s="379">
        <f t="shared" si="4"/>
        <v>2249728</v>
      </c>
      <c r="Y9" s="379">
        <v>0</v>
      </c>
      <c r="Z9" s="380">
        <f t="shared" si="9"/>
        <v>2249728</v>
      </c>
    </row>
    <row r="10" spans="1:26" ht="24" customHeight="1" thickBot="1">
      <c r="A10" s="604"/>
      <c r="B10" s="621"/>
      <c r="C10" s="625"/>
      <c r="D10" s="628"/>
      <c r="E10" s="354">
        <v>7</v>
      </c>
      <c r="F10" s="383" t="s">
        <v>13</v>
      </c>
      <c r="G10" s="384">
        <v>6698437</v>
      </c>
      <c r="H10" s="385">
        <v>0</v>
      </c>
      <c r="I10" s="385">
        <v>5000000</v>
      </c>
      <c r="J10" s="385">
        <v>0</v>
      </c>
      <c r="K10" s="386">
        <f t="shared" si="5"/>
        <v>11698437</v>
      </c>
      <c r="L10" s="384">
        <f t="shared" si="0"/>
        <v>6966374.48</v>
      </c>
      <c r="M10" s="385">
        <f t="shared" si="1"/>
        <v>0</v>
      </c>
      <c r="N10" s="385">
        <f t="shared" si="1"/>
        <v>5200000</v>
      </c>
      <c r="O10" s="385">
        <v>40000000</v>
      </c>
      <c r="P10" s="387">
        <f t="shared" si="6"/>
        <v>52166374.480000004</v>
      </c>
      <c r="Q10" s="388">
        <f t="shared" si="7"/>
        <v>7245029.4592</v>
      </c>
      <c r="R10" s="385">
        <f t="shared" si="2"/>
        <v>0</v>
      </c>
      <c r="S10" s="385">
        <f t="shared" si="2"/>
        <v>5408000</v>
      </c>
      <c r="T10" s="385">
        <v>0</v>
      </c>
      <c r="U10" s="386">
        <f t="shared" si="8"/>
        <v>12653029.4592</v>
      </c>
      <c r="V10" s="384">
        <f t="shared" si="3"/>
        <v>7534830.637568001</v>
      </c>
      <c r="W10" s="385">
        <f t="shared" si="4"/>
        <v>0</v>
      </c>
      <c r="X10" s="385">
        <f t="shared" si="4"/>
        <v>5624320</v>
      </c>
      <c r="Y10" s="385">
        <v>0</v>
      </c>
      <c r="Z10" s="386">
        <f t="shared" si="9"/>
        <v>13159150.637568</v>
      </c>
    </row>
    <row r="11" spans="1:26" ht="24" customHeight="1" thickTop="1">
      <c r="A11" s="604"/>
      <c r="B11" s="621"/>
      <c r="C11" s="629">
        <v>2</v>
      </c>
      <c r="D11" s="632" t="s">
        <v>14</v>
      </c>
      <c r="E11" s="355">
        <v>8</v>
      </c>
      <c r="F11" s="389" t="s">
        <v>15</v>
      </c>
      <c r="G11" s="390">
        <v>0</v>
      </c>
      <c r="H11" s="391">
        <v>0</v>
      </c>
      <c r="I11" s="391">
        <v>1000000</v>
      </c>
      <c r="J11" s="391">
        <v>0</v>
      </c>
      <c r="K11" s="392">
        <f t="shared" si="5"/>
        <v>1000000</v>
      </c>
      <c r="L11" s="390">
        <f t="shared" si="0"/>
        <v>0</v>
      </c>
      <c r="M11" s="391">
        <f t="shared" si="1"/>
        <v>0</v>
      </c>
      <c r="N11" s="391">
        <f t="shared" si="1"/>
        <v>1040000</v>
      </c>
      <c r="O11" s="391">
        <v>0</v>
      </c>
      <c r="P11" s="393">
        <f t="shared" si="6"/>
        <v>1040000</v>
      </c>
      <c r="Q11" s="394">
        <f t="shared" si="7"/>
        <v>0</v>
      </c>
      <c r="R11" s="391">
        <f t="shared" si="2"/>
        <v>0</v>
      </c>
      <c r="S11" s="391">
        <f t="shared" si="2"/>
        <v>1081600</v>
      </c>
      <c r="T11" s="391">
        <v>0</v>
      </c>
      <c r="U11" s="392">
        <f t="shared" si="8"/>
        <v>1081600</v>
      </c>
      <c r="V11" s="390">
        <f t="shared" si="3"/>
        <v>0</v>
      </c>
      <c r="W11" s="391">
        <f t="shared" si="4"/>
        <v>0</v>
      </c>
      <c r="X11" s="391">
        <f t="shared" si="4"/>
        <v>1124864</v>
      </c>
      <c r="Y11" s="391">
        <v>0</v>
      </c>
      <c r="Z11" s="374">
        <f t="shared" si="9"/>
        <v>1124864</v>
      </c>
    </row>
    <row r="12" spans="1:26" ht="24" customHeight="1">
      <c r="A12" s="604"/>
      <c r="B12" s="621"/>
      <c r="C12" s="630"/>
      <c r="D12" s="627"/>
      <c r="E12" s="353">
        <v>9</v>
      </c>
      <c r="F12" s="377" t="s">
        <v>17</v>
      </c>
      <c r="G12" s="378">
        <v>0</v>
      </c>
      <c r="H12" s="379">
        <v>0</v>
      </c>
      <c r="I12" s="379">
        <v>0</v>
      </c>
      <c r="J12" s="379">
        <v>0</v>
      </c>
      <c r="K12" s="380">
        <f t="shared" si="5"/>
        <v>0</v>
      </c>
      <c r="L12" s="378">
        <f t="shared" si="0"/>
        <v>0</v>
      </c>
      <c r="M12" s="379">
        <f t="shared" si="1"/>
        <v>0</v>
      </c>
      <c r="N12" s="379">
        <f t="shared" si="1"/>
        <v>0</v>
      </c>
      <c r="O12" s="379">
        <v>0</v>
      </c>
      <c r="P12" s="381">
        <f t="shared" si="6"/>
        <v>0</v>
      </c>
      <c r="Q12" s="382">
        <f t="shared" si="7"/>
        <v>0</v>
      </c>
      <c r="R12" s="379">
        <f t="shared" si="2"/>
        <v>0</v>
      </c>
      <c r="S12" s="379">
        <f t="shared" si="2"/>
        <v>0</v>
      </c>
      <c r="T12" s="379">
        <v>0</v>
      </c>
      <c r="U12" s="380">
        <f t="shared" si="8"/>
        <v>0</v>
      </c>
      <c r="V12" s="378">
        <f t="shared" si="3"/>
        <v>0</v>
      </c>
      <c r="W12" s="379">
        <f t="shared" si="4"/>
        <v>0</v>
      </c>
      <c r="X12" s="379">
        <f t="shared" si="4"/>
        <v>0</v>
      </c>
      <c r="Y12" s="379">
        <v>0</v>
      </c>
      <c r="Z12" s="380">
        <f t="shared" si="9"/>
        <v>0</v>
      </c>
    </row>
    <row r="13" spans="1:26" ht="31.5" customHeight="1">
      <c r="A13" s="604"/>
      <c r="B13" s="621"/>
      <c r="C13" s="630"/>
      <c r="D13" s="627"/>
      <c r="E13" s="353">
        <v>10</v>
      </c>
      <c r="F13" s="377" t="s">
        <v>16</v>
      </c>
      <c r="G13" s="378">
        <v>0</v>
      </c>
      <c r="H13" s="379">
        <v>0</v>
      </c>
      <c r="I13" s="379">
        <v>0</v>
      </c>
      <c r="J13" s="379">
        <v>0</v>
      </c>
      <c r="K13" s="380">
        <f t="shared" si="5"/>
        <v>0</v>
      </c>
      <c r="L13" s="378">
        <f t="shared" si="0"/>
        <v>0</v>
      </c>
      <c r="M13" s="379">
        <f t="shared" si="1"/>
        <v>0</v>
      </c>
      <c r="N13" s="379">
        <f t="shared" si="1"/>
        <v>0</v>
      </c>
      <c r="O13" s="379">
        <v>0</v>
      </c>
      <c r="P13" s="381">
        <f t="shared" si="6"/>
        <v>0</v>
      </c>
      <c r="Q13" s="382">
        <f t="shared" si="7"/>
        <v>0</v>
      </c>
      <c r="R13" s="379">
        <f t="shared" si="2"/>
        <v>0</v>
      </c>
      <c r="S13" s="379">
        <f t="shared" si="2"/>
        <v>0</v>
      </c>
      <c r="T13" s="379">
        <v>0</v>
      </c>
      <c r="U13" s="380">
        <f t="shared" si="8"/>
        <v>0</v>
      </c>
      <c r="V13" s="378">
        <f t="shared" si="3"/>
        <v>0</v>
      </c>
      <c r="W13" s="379">
        <f t="shared" si="4"/>
        <v>0</v>
      </c>
      <c r="X13" s="379">
        <f t="shared" si="4"/>
        <v>0</v>
      </c>
      <c r="Y13" s="379">
        <v>0</v>
      </c>
      <c r="Z13" s="380">
        <f t="shared" si="9"/>
        <v>0</v>
      </c>
    </row>
    <row r="14" spans="1:26" ht="45.75" customHeight="1">
      <c r="A14" s="604"/>
      <c r="B14" s="621"/>
      <c r="C14" s="630"/>
      <c r="D14" s="627"/>
      <c r="E14" s="353">
        <v>11</v>
      </c>
      <c r="F14" s="377" t="s">
        <v>18</v>
      </c>
      <c r="G14" s="378">
        <v>0</v>
      </c>
      <c r="H14" s="379">
        <v>0</v>
      </c>
      <c r="I14" s="379">
        <v>1000000</v>
      </c>
      <c r="J14" s="379">
        <v>0</v>
      </c>
      <c r="K14" s="380">
        <f t="shared" si="5"/>
        <v>1000000</v>
      </c>
      <c r="L14" s="378">
        <f t="shared" si="0"/>
        <v>0</v>
      </c>
      <c r="M14" s="379">
        <f t="shared" si="1"/>
        <v>0</v>
      </c>
      <c r="N14" s="379">
        <f t="shared" si="1"/>
        <v>1040000</v>
      </c>
      <c r="O14" s="379">
        <v>0</v>
      </c>
      <c r="P14" s="381">
        <f t="shared" si="6"/>
        <v>1040000</v>
      </c>
      <c r="Q14" s="382">
        <f t="shared" si="7"/>
        <v>0</v>
      </c>
      <c r="R14" s="379">
        <f t="shared" si="2"/>
        <v>0</v>
      </c>
      <c r="S14" s="379">
        <f t="shared" si="2"/>
        <v>1081600</v>
      </c>
      <c r="T14" s="379">
        <v>0</v>
      </c>
      <c r="U14" s="380">
        <f t="shared" si="8"/>
        <v>1081600</v>
      </c>
      <c r="V14" s="378">
        <f t="shared" si="3"/>
        <v>0</v>
      </c>
      <c r="W14" s="379">
        <f t="shared" si="4"/>
        <v>0</v>
      </c>
      <c r="X14" s="379">
        <f t="shared" si="4"/>
        <v>1124864</v>
      </c>
      <c r="Y14" s="379">
        <v>0</v>
      </c>
      <c r="Z14" s="380">
        <f t="shared" si="9"/>
        <v>1124864</v>
      </c>
    </row>
    <row r="15" spans="1:26" ht="31.5" customHeight="1">
      <c r="A15" s="604"/>
      <c r="B15" s="621"/>
      <c r="C15" s="630"/>
      <c r="D15" s="627"/>
      <c r="E15" s="353">
        <v>12</v>
      </c>
      <c r="F15" s="377" t="s">
        <v>19</v>
      </c>
      <c r="G15" s="378">
        <v>291213488</v>
      </c>
      <c r="H15" s="379">
        <v>0</v>
      </c>
      <c r="I15" s="379">
        <v>0</v>
      </c>
      <c r="J15" s="379">
        <v>123846405</v>
      </c>
      <c r="K15" s="380">
        <f t="shared" si="5"/>
        <v>415059893</v>
      </c>
      <c r="L15" s="378">
        <f t="shared" si="0"/>
        <v>302862027.52</v>
      </c>
      <c r="M15" s="379">
        <f t="shared" si="1"/>
        <v>0</v>
      </c>
      <c r="N15" s="379">
        <f t="shared" si="1"/>
        <v>0</v>
      </c>
      <c r="O15" s="379">
        <v>0</v>
      </c>
      <c r="P15" s="381">
        <f t="shared" si="6"/>
        <v>302862027.52</v>
      </c>
      <c r="Q15" s="382">
        <f t="shared" si="7"/>
        <v>314976508.62079996</v>
      </c>
      <c r="R15" s="379">
        <f t="shared" si="2"/>
        <v>0</v>
      </c>
      <c r="S15" s="379">
        <f t="shared" si="2"/>
        <v>0</v>
      </c>
      <c r="T15" s="379">
        <v>0</v>
      </c>
      <c r="U15" s="380">
        <f t="shared" si="8"/>
        <v>314976508.62079996</v>
      </c>
      <c r="V15" s="378">
        <f t="shared" si="3"/>
        <v>327575568.96563196</v>
      </c>
      <c r="W15" s="379">
        <f t="shared" si="4"/>
        <v>0</v>
      </c>
      <c r="X15" s="379">
        <f t="shared" si="4"/>
        <v>0</v>
      </c>
      <c r="Y15" s="379">
        <v>0</v>
      </c>
      <c r="Z15" s="380">
        <f t="shared" si="9"/>
        <v>327575568.96563196</v>
      </c>
    </row>
    <row r="16" spans="1:26" ht="24" customHeight="1">
      <c r="A16" s="604"/>
      <c r="B16" s="621"/>
      <c r="C16" s="630"/>
      <c r="D16" s="627"/>
      <c r="E16" s="353">
        <v>13</v>
      </c>
      <c r="F16" s="377" t="s">
        <v>20</v>
      </c>
      <c r="G16" s="378">
        <v>0</v>
      </c>
      <c r="H16" s="379">
        <v>0</v>
      </c>
      <c r="I16" s="379">
        <v>0</v>
      </c>
      <c r="J16" s="379">
        <v>0</v>
      </c>
      <c r="K16" s="380">
        <f t="shared" si="5"/>
        <v>0</v>
      </c>
      <c r="L16" s="378">
        <f t="shared" si="0"/>
        <v>0</v>
      </c>
      <c r="M16" s="379">
        <f t="shared" si="1"/>
        <v>0</v>
      </c>
      <c r="N16" s="379">
        <f t="shared" si="1"/>
        <v>0</v>
      </c>
      <c r="O16" s="379">
        <v>0</v>
      </c>
      <c r="P16" s="381">
        <f t="shared" si="6"/>
        <v>0</v>
      </c>
      <c r="Q16" s="382">
        <f t="shared" si="7"/>
        <v>0</v>
      </c>
      <c r="R16" s="379">
        <f t="shared" si="2"/>
        <v>0</v>
      </c>
      <c r="S16" s="379">
        <f t="shared" si="2"/>
        <v>0</v>
      </c>
      <c r="T16" s="379">
        <v>0</v>
      </c>
      <c r="U16" s="380">
        <f t="shared" si="8"/>
        <v>0</v>
      </c>
      <c r="V16" s="378">
        <f t="shared" si="3"/>
        <v>0</v>
      </c>
      <c r="W16" s="379">
        <f t="shared" si="4"/>
        <v>0</v>
      </c>
      <c r="X16" s="379">
        <f t="shared" si="4"/>
        <v>0</v>
      </c>
      <c r="Y16" s="379">
        <v>0</v>
      </c>
      <c r="Z16" s="380">
        <f t="shared" si="9"/>
        <v>0</v>
      </c>
    </row>
    <row r="17" spans="1:26" ht="24" customHeight="1" thickBot="1">
      <c r="A17" s="604"/>
      <c r="B17" s="621"/>
      <c r="C17" s="631"/>
      <c r="D17" s="633"/>
      <c r="E17" s="356">
        <v>14</v>
      </c>
      <c r="F17" s="395" t="s">
        <v>21</v>
      </c>
      <c r="G17" s="396">
        <v>0</v>
      </c>
      <c r="H17" s="397">
        <v>0</v>
      </c>
      <c r="I17" s="397">
        <v>0</v>
      </c>
      <c r="J17" s="397">
        <v>0</v>
      </c>
      <c r="K17" s="398">
        <f t="shared" si="5"/>
        <v>0</v>
      </c>
      <c r="L17" s="396">
        <f t="shared" si="0"/>
        <v>0</v>
      </c>
      <c r="M17" s="397">
        <f t="shared" si="1"/>
        <v>0</v>
      </c>
      <c r="N17" s="397">
        <f t="shared" si="1"/>
        <v>0</v>
      </c>
      <c r="O17" s="397">
        <v>0</v>
      </c>
      <c r="P17" s="399">
        <f t="shared" si="6"/>
        <v>0</v>
      </c>
      <c r="Q17" s="400">
        <f t="shared" si="7"/>
        <v>0</v>
      </c>
      <c r="R17" s="397">
        <f t="shared" si="2"/>
        <v>0</v>
      </c>
      <c r="S17" s="397">
        <f t="shared" si="2"/>
        <v>0</v>
      </c>
      <c r="T17" s="397">
        <v>0</v>
      </c>
      <c r="U17" s="398">
        <f t="shared" si="8"/>
        <v>0</v>
      </c>
      <c r="V17" s="396">
        <f t="shared" si="3"/>
        <v>0</v>
      </c>
      <c r="W17" s="397">
        <f t="shared" si="4"/>
        <v>0</v>
      </c>
      <c r="X17" s="397">
        <f t="shared" si="4"/>
        <v>0</v>
      </c>
      <c r="Y17" s="397">
        <v>0</v>
      </c>
      <c r="Z17" s="386">
        <f t="shared" si="9"/>
        <v>0</v>
      </c>
    </row>
    <row r="18" spans="1:26" ht="30" customHeight="1" thickTop="1">
      <c r="A18" s="604"/>
      <c r="B18" s="621"/>
      <c r="C18" s="623">
        <v>3</v>
      </c>
      <c r="D18" s="626" t="s">
        <v>23</v>
      </c>
      <c r="E18" s="352">
        <v>15</v>
      </c>
      <c r="F18" s="371" t="s">
        <v>22</v>
      </c>
      <c r="G18" s="372">
        <v>0</v>
      </c>
      <c r="H18" s="373">
        <v>0</v>
      </c>
      <c r="I18" s="373">
        <v>15000000</v>
      </c>
      <c r="J18" s="373">
        <v>0</v>
      </c>
      <c r="K18" s="374">
        <f t="shared" si="5"/>
        <v>15000000</v>
      </c>
      <c r="L18" s="372">
        <f t="shared" si="0"/>
        <v>0</v>
      </c>
      <c r="M18" s="373">
        <f t="shared" si="1"/>
        <v>0</v>
      </c>
      <c r="N18" s="373">
        <f t="shared" si="1"/>
        <v>15600000</v>
      </c>
      <c r="O18" s="373">
        <v>0</v>
      </c>
      <c r="P18" s="375">
        <f t="shared" si="6"/>
        <v>15600000</v>
      </c>
      <c r="Q18" s="376">
        <f t="shared" si="7"/>
        <v>0</v>
      </c>
      <c r="R18" s="373">
        <f t="shared" si="2"/>
        <v>0</v>
      </c>
      <c r="S18" s="373">
        <f t="shared" si="2"/>
        <v>16224000</v>
      </c>
      <c r="T18" s="373">
        <v>0</v>
      </c>
      <c r="U18" s="374">
        <f t="shared" si="8"/>
        <v>16224000</v>
      </c>
      <c r="V18" s="372">
        <f t="shared" si="3"/>
        <v>0</v>
      </c>
      <c r="W18" s="373">
        <f t="shared" si="4"/>
        <v>0</v>
      </c>
      <c r="X18" s="373">
        <f t="shared" si="4"/>
        <v>16872960</v>
      </c>
      <c r="Y18" s="373">
        <v>0</v>
      </c>
      <c r="Z18" s="374">
        <f t="shared" si="9"/>
        <v>16872960</v>
      </c>
    </row>
    <row r="19" spans="1:26" ht="30" customHeight="1" thickBot="1">
      <c r="A19" s="604"/>
      <c r="B19" s="621"/>
      <c r="C19" s="625"/>
      <c r="D19" s="628"/>
      <c r="E19" s="354">
        <v>16</v>
      </c>
      <c r="F19" s="383" t="s">
        <v>24</v>
      </c>
      <c r="G19" s="384">
        <v>0</v>
      </c>
      <c r="H19" s="385">
        <v>0</v>
      </c>
      <c r="I19" s="385">
        <v>0</v>
      </c>
      <c r="J19" s="385">
        <v>0</v>
      </c>
      <c r="K19" s="386">
        <f t="shared" si="5"/>
        <v>0</v>
      </c>
      <c r="L19" s="384">
        <f t="shared" si="0"/>
        <v>0</v>
      </c>
      <c r="M19" s="385">
        <f t="shared" si="1"/>
        <v>0</v>
      </c>
      <c r="N19" s="385">
        <f t="shared" si="1"/>
        <v>0</v>
      </c>
      <c r="O19" s="385">
        <v>0</v>
      </c>
      <c r="P19" s="387">
        <f t="shared" si="6"/>
        <v>0</v>
      </c>
      <c r="Q19" s="388">
        <f t="shared" si="7"/>
        <v>0</v>
      </c>
      <c r="R19" s="385">
        <f t="shared" si="2"/>
        <v>0</v>
      </c>
      <c r="S19" s="385">
        <f t="shared" si="2"/>
        <v>0</v>
      </c>
      <c r="T19" s="385">
        <v>0</v>
      </c>
      <c r="U19" s="386">
        <f t="shared" si="8"/>
        <v>0</v>
      </c>
      <c r="V19" s="384">
        <f t="shared" si="3"/>
        <v>0</v>
      </c>
      <c r="W19" s="385">
        <f t="shared" si="4"/>
        <v>0</v>
      </c>
      <c r="X19" s="385">
        <f t="shared" si="4"/>
        <v>0</v>
      </c>
      <c r="Y19" s="385">
        <v>0</v>
      </c>
      <c r="Z19" s="386">
        <f t="shared" si="9"/>
        <v>0</v>
      </c>
    </row>
    <row r="20" spans="1:26" ht="28.5" customHeight="1" thickTop="1">
      <c r="A20" s="604"/>
      <c r="B20" s="621"/>
      <c r="C20" s="623">
        <v>4</v>
      </c>
      <c r="D20" s="626" t="s">
        <v>25</v>
      </c>
      <c r="E20" s="352">
        <v>17</v>
      </c>
      <c r="F20" s="371" t="s">
        <v>26</v>
      </c>
      <c r="G20" s="372">
        <v>14316611</v>
      </c>
      <c r="H20" s="373">
        <v>0</v>
      </c>
      <c r="I20" s="373">
        <v>0</v>
      </c>
      <c r="J20" s="373">
        <v>0</v>
      </c>
      <c r="K20" s="374">
        <f t="shared" si="5"/>
        <v>14316611</v>
      </c>
      <c r="L20" s="372">
        <f t="shared" si="0"/>
        <v>14889275.44</v>
      </c>
      <c r="M20" s="373">
        <f t="shared" si="1"/>
        <v>0</v>
      </c>
      <c r="N20" s="373">
        <f t="shared" si="1"/>
        <v>0</v>
      </c>
      <c r="O20" s="373">
        <v>0</v>
      </c>
      <c r="P20" s="375">
        <f t="shared" si="6"/>
        <v>14889275.44</v>
      </c>
      <c r="Q20" s="376">
        <f t="shared" si="7"/>
        <v>15484846.4576</v>
      </c>
      <c r="R20" s="373">
        <f t="shared" si="7"/>
        <v>0</v>
      </c>
      <c r="S20" s="373">
        <f t="shared" si="7"/>
        <v>0</v>
      </c>
      <c r="T20" s="373">
        <v>0</v>
      </c>
      <c r="U20" s="374">
        <f t="shared" si="8"/>
        <v>15484846.4576</v>
      </c>
      <c r="V20" s="372">
        <f t="shared" si="3"/>
        <v>16104240.315903999</v>
      </c>
      <c r="W20" s="373">
        <f t="shared" si="4"/>
        <v>0</v>
      </c>
      <c r="X20" s="373">
        <f t="shared" si="4"/>
        <v>0</v>
      </c>
      <c r="Y20" s="373">
        <v>0</v>
      </c>
      <c r="Z20" s="374">
        <f t="shared" si="9"/>
        <v>16104240.315903999</v>
      </c>
    </row>
    <row r="21" spans="1:26" ht="28.5" customHeight="1">
      <c r="A21" s="604"/>
      <c r="B21" s="621"/>
      <c r="C21" s="624"/>
      <c r="D21" s="627"/>
      <c r="E21" s="353">
        <v>18</v>
      </c>
      <c r="F21" s="377" t="s">
        <v>27</v>
      </c>
      <c r="G21" s="378">
        <v>2815860</v>
      </c>
      <c r="H21" s="379">
        <v>0</v>
      </c>
      <c r="I21" s="379">
        <v>0</v>
      </c>
      <c r="J21" s="379">
        <v>0</v>
      </c>
      <c r="K21" s="380">
        <f t="shared" si="5"/>
        <v>2815860</v>
      </c>
      <c r="L21" s="378">
        <f t="shared" si="0"/>
        <v>2928494.4</v>
      </c>
      <c r="M21" s="379">
        <f t="shared" si="1"/>
        <v>0</v>
      </c>
      <c r="N21" s="379">
        <f t="shared" si="1"/>
        <v>0</v>
      </c>
      <c r="O21" s="379">
        <v>0</v>
      </c>
      <c r="P21" s="381">
        <f t="shared" si="6"/>
        <v>2928494.4</v>
      </c>
      <c r="Q21" s="382">
        <f t="shared" si="7"/>
        <v>3045634.176</v>
      </c>
      <c r="R21" s="379">
        <f t="shared" si="7"/>
        <v>0</v>
      </c>
      <c r="S21" s="379">
        <f t="shared" si="7"/>
        <v>0</v>
      </c>
      <c r="T21" s="379">
        <v>0</v>
      </c>
      <c r="U21" s="380">
        <f t="shared" si="8"/>
        <v>3045634.176</v>
      </c>
      <c r="V21" s="378">
        <f t="shared" si="3"/>
        <v>3167459.54304</v>
      </c>
      <c r="W21" s="379">
        <f t="shared" si="4"/>
        <v>0</v>
      </c>
      <c r="X21" s="379">
        <f t="shared" si="4"/>
        <v>0</v>
      </c>
      <c r="Y21" s="379">
        <v>0</v>
      </c>
      <c r="Z21" s="380">
        <f t="shared" si="9"/>
        <v>3167459.54304</v>
      </c>
    </row>
    <row r="22" spans="1:26" ht="27.75" customHeight="1" thickBot="1">
      <c r="A22" s="604"/>
      <c r="B22" s="621"/>
      <c r="C22" s="634"/>
      <c r="D22" s="633"/>
      <c r="E22" s="356">
        <v>19</v>
      </c>
      <c r="F22" s="395" t="s">
        <v>28</v>
      </c>
      <c r="G22" s="396">
        <v>1000000</v>
      </c>
      <c r="H22" s="397">
        <v>0</v>
      </c>
      <c r="I22" s="397">
        <v>0</v>
      </c>
      <c r="J22" s="397">
        <v>0</v>
      </c>
      <c r="K22" s="398">
        <f t="shared" si="5"/>
        <v>1000000</v>
      </c>
      <c r="L22" s="396">
        <f t="shared" si="0"/>
        <v>1040000</v>
      </c>
      <c r="M22" s="397">
        <f t="shared" si="1"/>
        <v>0</v>
      </c>
      <c r="N22" s="397">
        <f t="shared" si="1"/>
        <v>0</v>
      </c>
      <c r="O22" s="397">
        <v>0</v>
      </c>
      <c r="P22" s="399">
        <f t="shared" si="6"/>
        <v>1040000</v>
      </c>
      <c r="Q22" s="400">
        <f t="shared" si="7"/>
        <v>1081600</v>
      </c>
      <c r="R22" s="397">
        <f t="shared" si="7"/>
        <v>0</v>
      </c>
      <c r="S22" s="397">
        <f t="shared" si="7"/>
        <v>0</v>
      </c>
      <c r="T22" s="397">
        <v>0</v>
      </c>
      <c r="U22" s="398">
        <f t="shared" si="8"/>
        <v>1081600</v>
      </c>
      <c r="V22" s="396">
        <f t="shared" si="3"/>
        <v>1124864</v>
      </c>
      <c r="W22" s="397">
        <f t="shared" si="4"/>
        <v>0</v>
      </c>
      <c r="X22" s="397">
        <f t="shared" si="4"/>
        <v>0</v>
      </c>
      <c r="Y22" s="397">
        <v>0</v>
      </c>
      <c r="Z22" s="398">
        <f t="shared" si="9"/>
        <v>1124864</v>
      </c>
    </row>
    <row r="23" spans="1:26" ht="39.75" customHeight="1" thickTop="1">
      <c r="A23" s="604"/>
      <c r="B23" s="621"/>
      <c r="C23" s="623">
        <v>5</v>
      </c>
      <c r="D23" s="626" t="s">
        <v>29</v>
      </c>
      <c r="E23" s="352">
        <v>20</v>
      </c>
      <c r="F23" s="371" t="s">
        <v>30</v>
      </c>
      <c r="G23" s="372">
        <v>0</v>
      </c>
      <c r="H23" s="373">
        <v>0</v>
      </c>
      <c r="I23" s="373">
        <v>1000000</v>
      </c>
      <c r="J23" s="373">
        <v>0</v>
      </c>
      <c r="K23" s="374">
        <f t="shared" si="5"/>
        <v>1000000</v>
      </c>
      <c r="L23" s="372">
        <f t="shared" si="0"/>
        <v>0</v>
      </c>
      <c r="M23" s="373">
        <f t="shared" si="1"/>
        <v>0</v>
      </c>
      <c r="N23" s="373">
        <f t="shared" si="1"/>
        <v>1040000</v>
      </c>
      <c r="O23" s="373">
        <v>0</v>
      </c>
      <c r="P23" s="375">
        <f t="shared" si="6"/>
        <v>1040000</v>
      </c>
      <c r="Q23" s="376">
        <f t="shared" si="7"/>
        <v>0</v>
      </c>
      <c r="R23" s="373">
        <f t="shared" si="7"/>
        <v>0</v>
      </c>
      <c r="S23" s="373">
        <f t="shared" si="7"/>
        <v>1081600</v>
      </c>
      <c r="T23" s="373">
        <v>0</v>
      </c>
      <c r="U23" s="374">
        <f t="shared" si="8"/>
        <v>1081600</v>
      </c>
      <c r="V23" s="372">
        <f t="shared" si="3"/>
        <v>0</v>
      </c>
      <c r="W23" s="373">
        <f t="shared" si="4"/>
        <v>0</v>
      </c>
      <c r="X23" s="373">
        <f t="shared" si="4"/>
        <v>1124864</v>
      </c>
      <c r="Y23" s="373">
        <v>0</v>
      </c>
      <c r="Z23" s="374">
        <f t="shared" si="9"/>
        <v>1124864</v>
      </c>
    </row>
    <row r="24" spans="1:26" ht="28.5" customHeight="1">
      <c r="A24" s="604"/>
      <c r="B24" s="621"/>
      <c r="C24" s="624"/>
      <c r="D24" s="627"/>
      <c r="E24" s="353">
        <v>21</v>
      </c>
      <c r="F24" s="377" t="s">
        <v>117</v>
      </c>
      <c r="G24" s="378">
        <v>0</v>
      </c>
      <c r="H24" s="379">
        <v>0</v>
      </c>
      <c r="I24" s="379">
        <v>1000000</v>
      </c>
      <c r="J24" s="379">
        <v>0</v>
      </c>
      <c r="K24" s="380">
        <f t="shared" si="5"/>
        <v>1000000</v>
      </c>
      <c r="L24" s="378">
        <f t="shared" si="0"/>
        <v>0</v>
      </c>
      <c r="M24" s="379">
        <f t="shared" si="1"/>
        <v>0</v>
      </c>
      <c r="N24" s="379">
        <f t="shared" si="1"/>
        <v>1040000</v>
      </c>
      <c r="O24" s="379">
        <v>0</v>
      </c>
      <c r="P24" s="381">
        <f t="shared" si="6"/>
        <v>1040000</v>
      </c>
      <c r="Q24" s="382">
        <f t="shared" si="7"/>
        <v>0</v>
      </c>
      <c r="R24" s="379">
        <f t="shared" si="7"/>
        <v>0</v>
      </c>
      <c r="S24" s="379">
        <f t="shared" si="7"/>
        <v>1081600</v>
      </c>
      <c r="T24" s="379">
        <v>0</v>
      </c>
      <c r="U24" s="380">
        <f t="shared" si="8"/>
        <v>1081600</v>
      </c>
      <c r="V24" s="378">
        <f t="shared" si="3"/>
        <v>0</v>
      </c>
      <c r="W24" s="379">
        <f t="shared" si="4"/>
        <v>0</v>
      </c>
      <c r="X24" s="379">
        <f t="shared" si="4"/>
        <v>1124864</v>
      </c>
      <c r="Y24" s="379">
        <v>0</v>
      </c>
      <c r="Z24" s="380">
        <f t="shared" si="9"/>
        <v>1124864</v>
      </c>
    </row>
    <row r="25" spans="1:26" ht="27" customHeight="1" thickBot="1">
      <c r="A25" s="604"/>
      <c r="B25" s="621"/>
      <c r="C25" s="625"/>
      <c r="D25" s="628"/>
      <c r="E25" s="354">
        <v>22</v>
      </c>
      <c r="F25" s="383" t="s">
        <v>108</v>
      </c>
      <c r="G25" s="384">
        <v>0</v>
      </c>
      <c r="H25" s="385">
        <v>0</v>
      </c>
      <c r="I25" s="385">
        <v>1000000</v>
      </c>
      <c r="J25" s="385">
        <v>0</v>
      </c>
      <c r="K25" s="386">
        <f t="shared" si="5"/>
        <v>1000000</v>
      </c>
      <c r="L25" s="384">
        <f t="shared" si="0"/>
        <v>0</v>
      </c>
      <c r="M25" s="385">
        <f t="shared" si="1"/>
        <v>0</v>
      </c>
      <c r="N25" s="385">
        <f t="shared" si="1"/>
        <v>1040000</v>
      </c>
      <c r="O25" s="385">
        <v>0</v>
      </c>
      <c r="P25" s="387">
        <f t="shared" si="6"/>
        <v>1040000</v>
      </c>
      <c r="Q25" s="388">
        <f t="shared" si="7"/>
        <v>0</v>
      </c>
      <c r="R25" s="385">
        <f t="shared" si="7"/>
        <v>0</v>
      </c>
      <c r="S25" s="385">
        <f t="shared" si="7"/>
        <v>1081600</v>
      </c>
      <c r="T25" s="385">
        <v>0</v>
      </c>
      <c r="U25" s="386">
        <f t="shared" si="8"/>
        <v>1081600</v>
      </c>
      <c r="V25" s="384">
        <f t="shared" si="3"/>
        <v>0</v>
      </c>
      <c r="W25" s="385">
        <f t="shared" si="4"/>
        <v>0</v>
      </c>
      <c r="X25" s="385">
        <f t="shared" si="4"/>
        <v>1124864</v>
      </c>
      <c r="Y25" s="385">
        <v>0</v>
      </c>
      <c r="Z25" s="386">
        <f t="shared" si="9"/>
        <v>1124864</v>
      </c>
    </row>
    <row r="26" spans="1:26" ht="32.25" customHeight="1" thickTop="1">
      <c r="A26" s="604"/>
      <c r="B26" s="621"/>
      <c r="C26" s="629">
        <v>6</v>
      </c>
      <c r="D26" s="632" t="s">
        <v>31</v>
      </c>
      <c r="E26" s="355">
        <v>23</v>
      </c>
      <c r="F26" s="389" t="s">
        <v>109</v>
      </c>
      <c r="G26" s="390">
        <v>0</v>
      </c>
      <c r="H26" s="391">
        <v>0</v>
      </c>
      <c r="I26" s="391">
        <v>1000000</v>
      </c>
      <c r="J26" s="391">
        <v>0</v>
      </c>
      <c r="K26" s="392">
        <f t="shared" si="5"/>
        <v>1000000</v>
      </c>
      <c r="L26" s="390">
        <f t="shared" si="0"/>
        <v>0</v>
      </c>
      <c r="M26" s="391">
        <f t="shared" si="1"/>
        <v>0</v>
      </c>
      <c r="N26" s="391">
        <f t="shared" si="1"/>
        <v>1040000</v>
      </c>
      <c r="O26" s="391">
        <v>0</v>
      </c>
      <c r="P26" s="393">
        <f t="shared" si="6"/>
        <v>1040000</v>
      </c>
      <c r="Q26" s="394">
        <f t="shared" si="7"/>
        <v>0</v>
      </c>
      <c r="R26" s="391">
        <f t="shared" si="7"/>
        <v>0</v>
      </c>
      <c r="S26" s="391">
        <f t="shared" si="7"/>
        <v>1081600</v>
      </c>
      <c r="T26" s="391">
        <v>0</v>
      </c>
      <c r="U26" s="392">
        <f t="shared" si="8"/>
        <v>1081600</v>
      </c>
      <c r="V26" s="390">
        <f t="shared" si="3"/>
        <v>0</v>
      </c>
      <c r="W26" s="391">
        <f t="shared" si="4"/>
        <v>0</v>
      </c>
      <c r="X26" s="391">
        <f t="shared" si="4"/>
        <v>1124864</v>
      </c>
      <c r="Y26" s="391">
        <v>0</v>
      </c>
      <c r="Z26" s="374">
        <f t="shared" si="9"/>
        <v>1124864</v>
      </c>
    </row>
    <row r="27" spans="1:26" ht="48.75" customHeight="1">
      <c r="A27" s="604"/>
      <c r="B27" s="621"/>
      <c r="C27" s="630"/>
      <c r="D27" s="627"/>
      <c r="E27" s="353">
        <v>24</v>
      </c>
      <c r="F27" s="377" t="s">
        <v>110</v>
      </c>
      <c r="G27" s="378">
        <v>0</v>
      </c>
      <c r="H27" s="379">
        <v>0</v>
      </c>
      <c r="I27" s="379">
        <v>1000000</v>
      </c>
      <c r="J27" s="379">
        <v>0</v>
      </c>
      <c r="K27" s="380">
        <f t="shared" si="5"/>
        <v>1000000</v>
      </c>
      <c r="L27" s="378">
        <f t="shared" si="0"/>
        <v>0</v>
      </c>
      <c r="M27" s="379">
        <f t="shared" si="1"/>
        <v>0</v>
      </c>
      <c r="N27" s="379">
        <f t="shared" si="1"/>
        <v>1040000</v>
      </c>
      <c r="O27" s="379">
        <v>0</v>
      </c>
      <c r="P27" s="381">
        <f t="shared" si="6"/>
        <v>1040000</v>
      </c>
      <c r="Q27" s="382">
        <f t="shared" si="7"/>
        <v>0</v>
      </c>
      <c r="R27" s="379">
        <f t="shared" si="7"/>
        <v>0</v>
      </c>
      <c r="S27" s="379">
        <f t="shared" si="7"/>
        <v>1081600</v>
      </c>
      <c r="T27" s="379">
        <v>0</v>
      </c>
      <c r="U27" s="380">
        <f t="shared" si="8"/>
        <v>1081600</v>
      </c>
      <c r="V27" s="378">
        <f t="shared" si="3"/>
        <v>0</v>
      </c>
      <c r="W27" s="379">
        <f t="shared" si="4"/>
        <v>0</v>
      </c>
      <c r="X27" s="379">
        <f t="shared" si="4"/>
        <v>1124864</v>
      </c>
      <c r="Y27" s="379">
        <v>0</v>
      </c>
      <c r="Z27" s="380">
        <f t="shared" si="9"/>
        <v>1124864</v>
      </c>
    </row>
    <row r="28" spans="1:26" ht="56.25" customHeight="1" thickBot="1">
      <c r="A28" s="604"/>
      <c r="B28" s="621"/>
      <c r="C28" s="631"/>
      <c r="D28" s="633"/>
      <c r="E28" s="356">
        <v>25</v>
      </c>
      <c r="F28" s="395" t="s">
        <v>111</v>
      </c>
      <c r="G28" s="396">
        <v>0</v>
      </c>
      <c r="H28" s="397">
        <v>0</v>
      </c>
      <c r="I28" s="397">
        <v>1000000</v>
      </c>
      <c r="J28" s="397">
        <v>0</v>
      </c>
      <c r="K28" s="398">
        <f t="shared" si="5"/>
        <v>1000000</v>
      </c>
      <c r="L28" s="396">
        <f t="shared" si="0"/>
        <v>0</v>
      </c>
      <c r="M28" s="397">
        <f t="shared" si="1"/>
        <v>0</v>
      </c>
      <c r="N28" s="397">
        <f t="shared" si="1"/>
        <v>1040000</v>
      </c>
      <c r="O28" s="397">
        <v>0</v>
      </c>
      <c r="P28" s="399">
        <f t="shared" si="6"/>
        <v>1040000</v>
      </c>
      <c r="Q28" s="400">
        <f t="shared" si="7"/>
        <v>0</v>
      </c>
      <c r="R28" s="397">
        <f t="shared" si="7"/>
        <v>0</v>
      </c>
      <c r="S28" s="397">
        <f t="shared" si="7"/>
        <v>1081600</v>
      </c>
      <c r="T28" s="397">
        <v>0</v>
      </c>
      <c r="U28" s="398">
        <f t="shared" si="8"/>
        <v>1081600</v>
      </c>
      <c r="V28" s="396">
        <f t="shared" si="3"/>
        <v>0</v>
      </c>
      <c r="W28" s="397">
        <f t="shared" si="4"/>
        <v>0</v>
      </c>
      <c r="X28" s="397">
        <f t="shared" si="4"/>
        <v>1124864</v>
      </c>
      <c r="Y28" s="397">
        <v>0</v>
      </c>
      <c r="Z28" s="386">
        <f t="shared" si="9"/>
        <v>1124864</v>
      </c>
    </row>
    <row r="29" spans="1:26" ht="16.5" customHeight="1" thickTop="1">
      <c r="A29" s="604"/>
      <c r="B29" s="621"/>
      <c r="C29" s="623">
        <v>7</v>
      </c>
      <c r="D29" s="626" t="s">
        <v>32</v>
      </c>
      <c r="E29" s="352">
        <v>26</v>
      </c>
      <c r="F29" s="371" t="s">
        <v>33</v>
      </c>
      <c r="G29" s="372">
        <v>5000000</v>
      </c>
      <c r="H29" s="373">
        <v>0</v>
      </c>
      <c r="I29" s="373">
        <v>0</v>
      </c>
      <c r="J29" s="373">
        <v>0</v>
      </c>
      <c r="K29" s="374">
        <f t="shared" si="5"/>
        <v>5000000</v>
      </c>
      <c r="L29" s="372">
        <f t="shared" si="0"/>
        <v>5200000</v>
      </c>
      <c r="M29" s="373">
        <f t="shared" si="1"/>
        <v>0</v>
      </c>
      <c r="N29" s="373">
        <f t="shared" si="1"/>
        <v>0</v>
      </c>
      <c r="O29" s="373">
        <v>0</v>
      </c>
      <c r="P29" s="375">
        <f t="shared" si="6"/>
        <v>5200000</v>
      </c>
      <c r="Q29" s="376">
        <f t="shared" si="7"/>
        <v>5408000</v>
      </c>
      <c r="R29" s="373">
        <f t="shared" si="7"/>
        <v>0</v>
      </c>
      <c r="S29" s="373">
        <f t="shared" si="7"/>
        <v>0</v>
      </c>
      <c r="T29" s="373">
        <v>0</v>
      </c>
      <c r="U29" s="374">
        <f t="shared" si="8"/>
        <v>5408000</v>
      </c>
      <c r="V29" s="372">
        <f t="shared" si="3"/>
        <v>5624320</v>
      </c>
      <c r="W29" s="373">
        <f t="shared" si="4"/>
        <v>0</v>
      </c>
      <c r="X29" s="373">
        <f t="shared" si="4"/>
        <v>0</v>
      </c>
      <c r="Y29" s="373">
        <v>0</v>
      </c>
      <c r="Z29" s="374">
        <f t="shared" si="9"/>
        <v>5624320</v>
      </c>
    </row>
    <row r="30" spans="1:26" ht="13.5" customHeight="1">
      <c r="A30" s="604"/>
      <c r="B30" s="621"/>
      <c r="C30" s="624"/>
      <c r="D30" s="627"/>
      <c r="E30" s="353">
        <v>27</v>
      </c>
      <c r="F30" s="377" t="s">
        <v>34</v>
      </c>
      <c r="G30" s="378">
        <v>2500000</v>
      </c>
      <c r="H30" s="379">
        <v>0</v>
      </c>
      <c r="I30" s="379">
        <v>0</v>
      </c>
      <c r="J30" s="379">
        <v>0</v>
      </c>
      <c r="K30" s="380">
        <f t="shared" si="5"/>
        <v>2500000</v>
      </c>
      <c r="L30" s="378">
        <f t="shared" si="0"/>
        <v>2600000</v>
      </c>
      <c r="M30" s="379">
        <f t="shared" si="1"/>
        <v>0</v>
      </c>
      <c r="N30" s="379">
        <f t="shared" si="1"/>
        <v>0</v>
      </c>
      <c r="O30" s="379">
        <v>0</v>
      </c>
      <c r="P30" s="381">
        <f t="shared" si="6"/>
        <v>2600000</v>
      </c>
      <c r="Q30" s="382">
        <f t="shared" si="7"/>
        <v>2704000</v>
      </c>
      <c r="R30" s="379">
        <f t="shared" si="7"/>
        <v>0</v>
      </c>
      <c r="S30" s="379">
        <f t="shared" si="7"/>
        <v>0</v>
      </c>
      <c r="T30" s="379">
        <v>0</v>
      </c>
      <c r="U30" s="380">
        <f t="shared" si="8"/>
        <v>2704000</v>
      </c>
      <c r="V30" s="378">
        <f t="shared" si="3"/>
        <v>2812160</v>
      </c>
      <c r="W30" s="379">
        <f t="shared" si="4"/>
        <v>0</v>
      </c>
      <c r="X30" s="379">
        <f t="shared" si="4"/>
        <v>0</v>
      </c>
      <c r="Y30" s="379">
        <v>0</v>
      </c>
      <c r="Z30" s="380">
        <f t="shared" si="9"/>
        <v>2812160</v>
      </c>
    </row>
    <row r="31" spans="1:26" ht="15.75" customHeight="1">
      <c r="A31" s="604"/>
      <c r="B31" s="621"/>
      <c r="C31" s="624"/>
      <c r="D31" s="627"/>
      <c r="E31" s="353">
        <v>28</v>
      </c>
      <c r="F31" s="377" t="s">
        <v>35</v>
      </c>
      <c r="G31" s="378">
        <v>1000000</v>
      </c>
      <c r="H31" s="379">
        <v>0</v>
      </c>
      <c r="I31" s="379">
        <v>0</v>
      </c>
      <c r="J31" s="379">
        <v>0</v>
      </c>
      <c r="K31" s="380">
        <f t="shared" si="5"/>
        <v>1000000</v>
      </c>
      <c r="L31" s="378">
        <f t="shared" si="0"/>
        <v>1040000</v>
      </c>
      <c r="M31" s="379">
        <f t="shared" si="1"/>
        <v>0</v>
      </c>
      <c r="N31" s="379">
        <f t="shared" si="1"/>
        <v>0</v>
      </c>
      <c r="O31" s="379">
        <v>0</v>
      </c>
      <c r="P31" s="381">
        <f t="shared" si="6"/>
        <v>1040000</v>
      </c>
      <c r="Q31" s="382">
        <f t="shared" si="7"/>
        <v>1081600</v>
      </c>
      <c r="R31" s="379">
        <f t="shared" si="7"/>
        <v>0</v>
      </c>
      <c r="S31" s="379">
        <f t="shared" si="7"/>
        <v>0</v>
      </c>
      <c r="T31" s="379">
        <v>0</v>
      </c>
      <c r="U31" s="380">
        <f t="shared" si="8"/>
        <v>1081600</v>
      </c>
      <c r="V31" s="378">
        <f t="shared" si="3"/>
        <v>1124864</v>
      </c>
      <c r="W31" s="379">
        <f t="shared" si="4"/>
        <v>0</v>
      </c>
      <c r="X31" s="379">
        <f t="shared" si="4"/>
        <v>0</v>
      </c>
      <c r="Y31" s="379">
        <v>0</v>
      </c>
      <c r="Z31" s="380">
        <f t="shared" si="9"/>
        <v>1124864</v>
      </c>
    </row>
    <row r="32" spans="1:26" ht="18" customHeight="1">
      <c r="A32" s="604"/>
      <c r="B32" s="621"/>
      <c r="C32" s="624"/>
      <c r="D32" s="627"/>
      <c r="E32" s="353">
        <v>29</v>
      </c>
      <c r="F32" s="377" t="s">
        <v>36</v>
      </c>
      <c r="G32" s="378">
        <v>2500000</v>
      </c>
      <c r="H32" s="379">
        <v>0</v>
      </c>
      <c r="I32" s="379">
        <v>0</v>
      </c>
      <c r="J32" s="379">
        <v>0</v>
      </c>
      <c r="K32" s="380">
        <f t="shared" si="5"/>
        <v>2500000</v>
      </c>
      <c r="L32" s="378">
        <f t="shared" si="0"/>
        <v>2600000</v>
      </c>
      <c r="M32" s="379">
        <f t="shared" si="1"/>
        <v>0</v>
      </c>
      <c r="N32" s="379">
        <f t="shared" si="1"/>
        <v>0</v>
      </c>
      <c r="O32" s="379">
        <v>0</v>
      </c>
      <c r="P32" s="381">
        <f t="shared" si="6"/>
        <v>2600000</v>
      </c>
      <c r="Q32" s="382">
        <f t="shared" si="7"/>
        <v>2704000</v>
      </c>
      <c r="R32" s="379">
        <f t="shared" si="7"/>
        <v>0</v>
      </c>
      <c r="S32" s="379">
        <f t="shared" si="7"/>
        <v>0</v>
      </c>
      <c r="T32" s="379">
        <v>0</v>
      </c>
      <c r="U32" s="380">
        <f t="shared" si="8"/>
        <v>2704000</v>
      </c>
      <c r="V32" s="378">
        <f t="shared" si="3"/>
        <v>2812160</v>
      </c>
      <c r="W32" s="379">
        <f t="shared" si="4"/>
        <v>0</v>
      </c>
      <c r="X32" s="379">
        <f t="shared" si="4"/>
        <v>0</v>
      </c>
      <c r="Y32" s="379">
        <v>0</v>
      </c>
      <c r="Z32" s="380">
        <f t="shared" si="9"/>
        <v>2812160</v>
      </c>
    </row>
    <row r="33" spans="1:26" ht="17.25" customHeight="1" thickBot="1">
      <c r="A33" s="604"/>
      <c r="B33" s="621"/>
      <c r="C33" s="625"/>
      <c r="D33" s="633"/>
      <c r="E33" s="354">
        <v>30</v>
      </c>
      <c r="F33" s="383" t="s">
        <v>120</v>
      </c>
      <c r="G33" s="384">
        <f>3000000+2500000</f>
        <v>5500000</v>
      </c>
      <c r="H33" s="385">
        <v>0</v>
      </c>
      <c r="I33" s="385">
        <v>0</v>
      </c>
      <c r="J33" s="385">
        <v>0</v>
      </c>
      <c r="K33" s="386">
        <f t="shared" si="5"/>
        <v>5500000</v>
      </c>
      <c r="L33" s="384">
        <f t="shared" si="0"/>
        <v>5720000</v>
      </c>
      <c r="M33" s="385">
        <f t="shared" si="1"/>
        <v>0</v>
      </c>
      <c r="N33" s="385">
        <f t="shared" si="1"/>
        <v>0</v>
      </c>
      <c r="O33" s="385">
        <v>0</v>
      </c>
      <c r="P33" s="387">
        <f t="shared" si="6"/>
        <v>5720000</v>
      </c>
      <c r="Q33" s="388">
        <f t="shared" si="7"/>
        <v>5948800</v>
      </c>
      <c r="R33" s="385">
        <f t="shared" si="7"/>
        <v>0</v>
      </c>
      <c r="S33" s="385">
        <f t="shared" si="7"/>
        <v>0</v>
      </c>
      <c r="T33" s="385">
        <v>0</v>
      </c>
      <c r="U33" s="386">
        <f t="shared" si="8"/>
        <v>5948800</v>
      </c>
      <c r="V33" s="384">
        <f t="shared" si="3"/>
        <v>6186752</v>
      </c>
      <c r="W33" s="385">
        <f t="shared" si="4"/>
        <v>0</v>
      </c>
      <c r="X33" s="385">
        <f t="shared" si="4"/>
        <v>0</v>
      </c>
      <c r="Y33" s="385">
        <v>0</v>
      </c>
      <c r="Z33" s="386">
        <f t="shared" si="9"/>
        <v>6186752</v>
      </c>
    </row>
    <row r="34" spans="1:26" ht="19.5" customHeight="1" thickTop="1">
      <c r="A34" s="604"/>
      <c r="B34" s="621"/>
      <c r="C34" s="629">
        <v>8</v>
      </c>
      <c r="D34" s="626" t="s">
        <v>38</v>
      </c>
      <c r="E34" s="355">
        <v>31</v>
      </c>
      <c r="F34" s="389" t="s">
        <v>39</v>
      </c>
      <c r="G34" s="390">
        <v>5200000</v>
      </c>
      <c r="H34" s="391">
        <v>0</v>
      </c>
      <c r="I34" s="391"/>
      <c r="J34" s="391">
        <v>0</v>
      </c>
      <c r="K34" s="392">
        <f t="shared" si="5"/>
        <v>5200000</v>
      </c>
      <c r="L34" s="390">
        <f t="shared" si="0"/>
        <v>5408000</v>
      </c>
      <c r="M34" s="391">
        <f t="shared" si="1"/>
        <v>0</v>
      </c>
      <c r="N34" s="391">
        <f t="shared" si="1"/>
        <v>0</v>
      </c>
      <c r="O34" s="391">
        <v>0</v>
      </c>
      <c r="P34" s="393">
        <f t="shared" si="6"/>
        <v>5408000</v>
      </c>
      <c r="Q34" s="394">
        <f t="shared" si="7"/>
        <v>5624320</v>
      </c>
      <c r="R34" s="391">
        <f t="shared" si="7"/>
        <v>0</v>
      </c>
      <c r="S34" s="391">
        <f t="shared" si="7"/>
        <v>0</v>
      </c>
      <c r="T34" s="391">
        <v>0</v>
      </c>
      <c r="U34" s="392">
        <f t="shared" si="8"/>
        <v>5624320</v>
      </c>
      <c r="V34" s="390">
        <f t="shared" si="3"/>
        <v>5849292.8</v>
      </c>
      <c r="W34" s="391">
        <f t="shared" si="4"/>
        <v>0</v>
      </c>
      <c r="X34" s="391">
        <f t="shared" si="4"/>
        <v>0</v>
      </c>
      <c r="Y34" s="391">
        <v>0</v>
      </c>
      <c r="Z34" s="392">
        <f t="shared" si="9"/>
        <v>5849292.8</v>
      </c>
    </row>
    <row r="35" spans="1:26" ht="19.5" customHeight="1">
      <c r="A35" s="604"/>
      <c r="B35" s="621"/>
      <c r="C35" s="630"/>
      <c r="D35" s="627"/>
      <c r="E35" s="353">
        <v>32</v>
      </c>
      <c r="F35" s="377" t="s">
        <v>40</v>
      </c>
      <c r="G35" s="378">
        <v>32500000</v>
      </c>
      <c r="H35" s="379">
        <v>0</v>
      </c>
      <c r="I35" s="379">
        <v>11500000</v>
      </c>
      <c r="J35" s="379">
        <v>0</v>
      </c>
      <c r="K35" s="380">
        <f t="shared" si="5"/>
        <v>44000000</v>
      </c>
      <c r="L35" s="378">
        <f t="shared" si="0"/>
        <v>33800000</v>
      </c>
      <c r="M35" s="379">
        <f t="shared" si="1"/>
        <v>0</v>
      </c>
      <c r="N35" s="379">
        <f t="shared" si="1"/>
        <v>11960000</v>
      </c>
      <c r="O35" s="379">
        <v>0</v>
      </c>
      <c r="P35" s="381">
        <f t="shared" si="6"/>
        <v>45760000</v>
      </c>
      <c r="Q35" s="382">
        <f t="shared" si="7"/>
        <v>35152000</v>
      </c>
      <c r="R35" s="379">
        <f t="shared" si="7"/>
        <v>0</v>
      </c>
      <c r="S35" s="379">
        <f t="shared" si="7"/>
        <v>12438400</v>
      </c>
      <c r="T35" s="379">
        <v>0</v>
      </c>
      <c r="U35" s="380">
        <f t="shared" si="8"/>
        <v>47590400</v>
      </c>
      <c r="V35" s="378">
        <f t="shared" si="3"/>
        <v>36558080</v>
      </c>
      <c r="W35" s="379">
        <f t="shared" si="4"/>
        <v>0</v>
      </c>
      <c r="X35" s="379">
        <f t="shared" si="4"/>
        <v>12935936</v>
      </c>
      <c r="Y35" s="379">
        <v>0</v>
      </c>
      <c r="Z35" s="380">
        <f t="shared" si="9"/>
        <v>49494016</v>
      </c>
    </row>
    <row r="36" spans="1:26" ht="21" customHeight="1" thickBot="1">
      <c r="A36" s="604"/>
      <c r="B36" s="621"/>
      <c r="C36" s="631"/>
      <c r="D36" s="628"/>
      <c r="E36" s="356">
        <v>33</v>
      </c>
      <c r="F36" s="395" t="s">
        <v>41</v>
      </c>
      <c r="G36" s="396">
        <v>2800000</v>
      </c>
      <c r="H36" s="397">
        <v>0</v>
      </c>
      <c r="I36" s="397"/>
      <c r="J36" s="397">
        <v>0</v>
      </c>
      <c r="K36" s="398">
        <f t="shared" si="5"/>
        <v>2800000</v>
      </c>
      <c r="L36" s="396">
        <f t="shared" si="0"/>
        <v>2912000</v>
      </c>
      <c r="M36" s="397">
        <f t="shared" si="1"/>
        <v>0</v>
      </c>
      <c r="N36" s="397">
        <f t="shared" si="1"/>
        <v>0</v>
      </c>
      <c r="O36" s="397">
        <v>0</v>
      </c>
      <c r="P36" s="399">
        <f t="shared" si="6"/>
        <v>2912000</v>
      </c>
      <c r="Q36" s="400">
        <f t="shared" si="7"/>
        <v>3028480</v>
      </c>
      <c r="R36" s="397">
        <f t="shared" si="7"/>
        <v>0</v>
      </c>
      <c r="S36" s="397">
        <f t="shared" si="7"/>
        <v>0</v>
      </c>
      <c r="T36" s="397">
        <v>0</v>
      </c>
      <c r="U36" s="398">
        <f t="shared" si="8"/>
        <v>3028480</v>
      </c>
      <c r="V36" s="396">
        <f aca="true" t="shared" si="10" ref="V36:V69">+(Q36*0.04)+Q36</f>
        <v>3149619.2</v>
      </c>
      <c r="W36" s="397">
        <f t="shared" si="4"/>
        <v>0</v>
      </c>
      <c r="X36" s="397">
        <f t="shared" si="4"/>
        <v>0</v>
      </c>
      <c r="Y36" s="397">
        <v>0</v>
      </c>
      <c r="Z36" s="398">
        <f t="shared" si="9"/>
        <v>3149619.2</v>
      </c>
    </row>
    <row r="37" spans="1:26" ht="39" customHeight="1" thickBot="1" thickTop="1">
      <c r="A37" s="604"/>
      <c r="B37" s="621"/>
      <c r="C37" s="360">
        <v>9</v>
      </c>
      <c r="D37" s="361" t="s">
        <v>42</v>
      </c>
      <c r="E37" s="357">
        <v>34</v>
      </c>
      <c r="F37" s="401" t="s">
        <v>43</v>
      </c>
      <c r="G37" s="402">
        <v>2300000</v>
      </c>
      <c r="H37" s="403">
        <v>0</v>
      </c>
      <c r="I37" s="403">
        <v>0</v>
      </c>
      <c r="J37" s="403">
        <v>0</v>
      </c>
      <c r="K37" s="404">
        <f t="shared" si="5"/>
        <v>2300000</v>
      </c>
      <c r="L37" s="402">
        <f t="shared" si="0"/>
        <v>2392000</v>
      </c>
      <c r="M37" s="403">
        <f t="shared" si="1"/>
        <v>0</v>
      </c>
      <c r="N37" s="403">
        <f t="shared" si="1"/>
        <v>0</v>
      </c>
      <c r="O37" s="403">
        <v>0</v>
      </c>
      <c r="P37" s="405">
        <f t="shared" si="6"/>
        <v>2392000</v>
      </c>
      <c r="Q37" s="406">
        <f t="shared" si="7"/>
        <v>2487680</v>
      </c>
      <c r="R37" s="403">
        <f t="shared" si="7"/>
        <v>0</v>
      </c>
      <c r="S37" s="403">
        <f t="shared" si="7"/>
        <v>0</v>
      </c>
      <c r="T37" s="403">
        <v>0</v>
      </c>
      <c r="U37" s="404">
        <f t="shared" si="8"/>
        <v>2487680</v>
      </c>
      <c r="V37" s="402">
        <f t="shared" si="10"/>
        <v>2587187.2</v>
      </c>
      <c r="W37" s="403">
        <f t="shared" si="4"/>
        <v>0</v>
      </c>
      <c r="X37" s="403">
        <f t="shared" si="4"/>
        <v>0</v>
      </c>
      <c r="Y37" s="403">
        <v>0</v>
      </c>
      <c r="Z37" s="404">
        <f t="shared" si="9"/>
        <v>2587187.2</v>
      </c>
    </row>
    <row r="38" spans="1:26" ht="30.75" customHeight="1" thickBot="1" thickTop="1">
      <c r="A38" s="604"/>
      <c r="B38" s="621"/>
      <c r="C38" s="362">
        <v>10</v>
      </c>
      <c r="D38" s="363" t="s">
        <v>44</v>
      </c>
      <c r="E38" s="358">
        <v>35</v>
      </c>
      <c r="F38" s="407" t="s">
        <v>0</v>
      </c>
      <c r="G38" s="408">
        <v>5100000</v>
      </c>
      <c r="H38" s="409">
        <v>0</v>
      </c>
      <c r="I38" s="409">
        <v>0</v>
      </c>
      <c r="J38" s="409">
        <v>0</v>
      </c>
      <c r="K38" s="410">
        <f t="shared" si="5"/>
        <v>5100000</v>
      </c>
      <c r="L38" s="408">
        <f t="shared" si="0"/>
        <v>5304000</v>
      </c>
      <c r="M38" s="409">
        <f t="shared" si="1"/>
        <v>0</v>
      </c>
      <c r="N38" s="409">
        <f t="shared" si="1"/>
        <v>0</v>
      </c>
      <c r="O38" s="409">
        <v>0</v>
      </c>
      <c r="P38" s="404">
        <f t="shared" si="6"/>
        <v>5304000</v>
      </c>
      <c r="Q38" s="411">
        <f t="shared" si="7"/>
        <v>5516160</v>
      </c>
      <c r="R38" s="409">
        <f t="shared" si="7"/>
        <v>0</v>
      </c>
      <c r="S38" s="409">
        <f t="shared" si="7"/>
        <v>0</v>
      </c>
      <c r="T38" s="409">
        <v>0</v>
      </c>
      <c r="U38" s="410">
        <f t="shared" si="8"/>
        <v>5516160</v>
      </c>
      <c r="V38" s="408">
        <f t="shared" si="10"/>
        <v>5736806.4</v>
      </c>
      <c r="W38" s="409">
        <f t="shared" si="4"/>
        <v>0</v>
      </c>
      <c r="X38" s="409">
        <f t="shared" si="4"/>
        <v>0</v>
      </c>
      <c r="Y38" s="409">
        <v>0</v>
      </c>
      <c r="Z38" s="410">
        <f t="shared" si="9"/>
        <v>5736806.4</v>
      </c>
    </row>
    <row r="39" spans="1:26" ht="19.5" customHeight="1" thickTop="1">
      <c r="A39" s="604"/>
      <c r="B39" s="621"/>
      <c r="C39" s="623">
        <v>11</v>
      </c>
      <c r="D39" s="626" t="s">
        <v>45</v>
      </c>
      <c r="E39" s="352">
        <v>36</v>
      </c>
      <c r="F39" s="371" t="s">
        <v>46</v>
      </c>
      <c r="G39" s="372">
        <v>16000000</v>
      </c>
      <c r="H39" s="373">
        <v>0</v>
      </c>
      <c r="I39" s="373">
        <f>3000000+6425000</f>
        <v>9425000</v>
      </c>
      <c r="J39" s="373">
        <v>0</v>
      </c>
      <c r="K39" s="374">
        <f t="shared" si="5"/>
        <v>25425000</v>
      </c>
      <c r="L39" s="372">
        <f t="shared" si="0"/>
        <v>16640000</v>
      </c>
      <c r="M39" s="373">
        <f t="shared" si="1"/>
        <v>0</v>
      </c>
      <c r="N39" s="373">
        <f t="shared" si="1"/>
        <v>9802000</v>
      </c>
      <c r="O39" s="373">
        <v>0</v>
      </c>
      <c r="P39" s="412">
        <f>+L39+M39+N39+O39</f>
        <v>26442000</v>
      </c>
      <c r="Q39" s="376">
        <f t="shared" si="7"/>
        <v>17305600</v>
      </c>
      <c r="R39" s="373">
        <f t="shared" si="7"/>
        <v>0</v>
      </c>
      <c r="S39" s="373">
        <f t="shared" si="7"/>
        <v>10194080</v>
      </c>
      <c r="T39" s="373">
        <v>0</v>
      </c>
      <c r="U39" s="374">
        <f t="shared" si="8"/>
        <v>27499680</v>
      </c>
      <c r="V39" s="372">
        <f t="shared" si="10"/>
        <v>17997824</v>
      </c>
      <c r="W39" s="373">
        <f t="shared" si="4"/>
        <v>0</v>
      </c>
      <c r="X39" s="373">
        <f t="shared" si="4"/>
        <v>10601843.2</v>
      </c>
      <c r="Y39" s="373">
        <v>0</v>
      </c>
      <c r="Z39" s="374">
        <f>+V39+W39+X39+Y39</f>
        <v>28599667.2</v>
      </c>
    </row>
    <row r="40" spans="1:26" ht="17.25" customHeight="1">
      <c r="A40" s="604"/>
      <c r="B40" s="621"/>
      <c r="C40" s="624"/>
      <c r="D40" s="627"/>
      <c r="E40" s="353">
        <v>37</v>
      </c>
      <c r="F40" s="377" t="s">
        <v>47</v>
      </c>
      <c r="G40" s="378">
        <v>10500000</v>
      </c>
      <c r="H40" s="379">
        <v>0</v>
      </c>
      <c r="I40" s="379">
        <v>0</v>
      </c>
      <c r="J40" s="379">
        <v>0</v>
      </c>
      <c r="K40" s="380">
        <f t="shared" si="5"/>
        <v>10500000</v>
      </c>
      <c r="L40" s="378">
        <f t="shared" si="0"/>
        <v>10920000</v>
      </c>
      <c r="M40" s="379">
        <f t="shared" si="1"/>
        <v>0</v>
      </c>
      <c r="N40" s="379">
        <f t="shared" si="1"/>
        <v>0</v>
      </c>
      <c r="O40" s="379">
        <v>0</v>
      </c>
      <c r="P40" s="381">
        <f t="shared" si="6"/>
        <v>10920000</v>
      </c>
      <c r="Q40" s="382">
        <f t="shared" si="7"/>
        <v>11356800</v>
      </c>
      <c r="R40" s="379">
        <f t="shared" si="7"/>
        <v>0</v>
      </c>
      <c r="S40" s="379">
        <f t="shared" si="7"/>
        <v>0</v>
      </c>
      <c r="T40" s="379">
        <v>0</v>
      </c>
      <c r="U40" s="380">
        <f t="shared" si="8"/>
        <v>11356800</v>
      </c>
      <c r="V40" s="378">
        <f t="shared" si="10"/>
        <v>11811072</v>
      </c>
      <c r="W40" s="379">
        <f t="shared" si="4"/>
        <v>0</v>
      </c>
      <c r="X40" s="379">
        <f t="shared" si="4"/>
        <v>0</v>
      </c>
      <c r="Y40" s="379">
        <v>0</v>
      </c>
      <c r="Z40" s="380">
        <f t="shared" si="9"/>
        <v>11811072</v>
      </c>
    </row>
    <row r="41" spans="1:26" ht="18" customHeight="1">
      <c r="A41" s="604"/>
      <c r="B41" s="621"/>
      <c r="C41" s="624"/>
      <c r="D41" s="627"/>
      <c r="E41" s="353">
        <v>38</v>
      </c>
      <c r="F41" s="377" t="s">
        <v>118</v>
      </c>
      <c r="G41" s="378">
        <v>3273986</v>
      </c>
      <c r="H41" s="379">
        <v>0</v>
      </c>
      <c r="I41" s="379">
        <v>4000000</v>
      </c>
      <c r="J41" s="379">
        <v>8000000</v>
      </c>
      <c r="K41" s="380">
        <f t="shared" si="5"/>
        <v>15273986</v>
      </c>
      <c r="L41" s="378">
        <f t="shared" si="0"/>
        <v>3404945.44</v>
      </c>
      <c r="M41" s="379">
        <f t="shared" si="1"/>
        <v>0</v>
      </c>
      <c r="N41" s="379">
        <f t="shared" si="1"/>
        <v>4160000</v>
      </c>
      <c r="O41" s="379">
        <v>8000000</v>
      </c>
      <c r="P41" s="381">
        <f t="shared" si="6"/>
        <v>15564945.44</v>
      </c>
      <c r="Q41" s="382">
        <f t="shared" si="7"/>
        <v>3541143.2576</v>
      </c>
      <c r="R41" s="379">
        <f t="shared" si="7"/>
        <v>0</v>
      </c>
      <c r="S41" s="379">
        <f t="shared" si="7"/>
        <v>4326400</v>
      </c>
      <c r="T41" s="379">
        <v>8000000</v>
      </c>
      <c r="U41" s="380">
        <f t="shared" si="8"/>
        <v>15867543.2576</v>
      </c>
      <c r="V41" s="378">
        <f t="shared" si="10"/>
        <v>3682788.987904</v>
      </c>
      <c r="W41" s="379">
        <f t="shared" si="4"/>
        <v>0</v>
      </c>
      <c r="X41" s="379">
        <f t="shared" si="4"/>
        <v>4499456</v>
      </c>
      <c r="Y41" s="379">
        <v>8000000</v>
      </c>
      <c r="Z41" s="380">
        <f>+V41+W41+X41+Y41</f>
        <v>16182244.987904001</v>
      </c>
    </row>
    <row r="42" spans="1:26" ht="16.5" customHeight="1" thickBot="1">
      <c r="A42" s="604"/>
      <c r="B42" s="621"/>
      <c r="C42" s="625"/>
      <c r="D42" s="628"/>
      <c r="E42" s="354">
        <v>39</v>
      </c>
      <c r="F42" s="383" t="s">
        <v>48</v>
      </c>
      <c r="G42" s="384">
        <v>0</v>
      </c>
      <c r="H42" s="385">
        <v>0</v>
      </c>
      <c r="I42" s="385">
        <v>3825000</v>
      </c>
      <c r="J42" s="385">
        <v>0</v>
      </c>
      <c r="K42" s="386">
        <f t="shared" si="5"/>
        <v>3825000</v>
      </c>
      <c r="L42" s="384">
        <f t="shared" si="0"/>
        <v>0</v>
      </c>
      <c r="M42" s="385">
        <f t="shared" si="1"/>
        <v>0</v>
      </c>
      <c r="N42" s="385">
        <f t="shared" si="1"/>
        <v>3978000</v>
      </c>
      <c r="O42" s="385">
        <v>0</v>
      </c>
      <c r="P42" s="387">
        <f t="shared" si="6"/>
        <v>3978000</v>
      </c>
      <c r="Q42" s="388">
        <f t="shared" si="7"/>
        <v>0</v>
      </c>
      <c r="R42" s="385">
        <f t="shared" si="7"/>
        <v>0</v>
      </c>
      <c r="S42" s="385">
        <f t="shared" si="7"/>
        <v>4137120</v>
      </c>
      <c r="T42" s="385">
        <v>0</v>
      </c>
      <c r="U42" s="386">
        <f t="shared" si="8"/>
        <v>4137120</v>
      </c>
      <c r="V42" s="384">
        <f t="shared" si="10"/>
        <v>0</v>
      </c>
      <c r="W42" s="385">
        <f t="shared" si="4"/>
        <v>0</v>
      </c>
      <c r="X42" s="385">
        <f t="shared" si="4"/>
        <v>4302604.8</v>
      </c>
      <c r="Y42" s="385">
        <v>0</v>
      </c>
      <c r="Z42" s="386">
        <f t="shared" si="9"/>
        <v>4302604.8</v>
      </c>
    </row>
    <row r="43" spans="1:26" ht="30.75" customHeight="1" thickTop="1">
      <c r="A43" s="604"/>
      <c r="B43" s="621"/>
      <c r="C43" s="623">
        <v>12</v>
      </c>
      <c r="D43" s="626" t="s">
        <v>49</v>
      </c>
      <c r="E43" s="352">
        <v>40</v>
      </c>
      <c r="F43" s="371" t="s">
        <v>50</v>
      </c>
      <c r="G43" s="372">
        <f>13283827+11000000+8064087</f>
        <v>32347914</v>
      </c>
      <c r="H43" s="373">
        <v>0</v>
      </c>
      <c r="I43" s="373">
        <v>0</v>
      </c>
      <c r="J43" s="373">
        <v>100000000</v>
      </c>
      <c r="K43" s="374">
        <f t="shared" si="5"/>
        <v>132347914</v>
      </c>
      <c r="L43" s="372">
        <f t="shared" si="0"/>
        <v>33641830.56</v>
      </c>
      <c r="M43" s="373">
        <f t="shared" si="1"/>
        <v>0</v>
      </c>
      <c r="N43" s="373">
        <f t="shared" si="1"/>
        <v>0</v>
      </c>
      <c r="O43" s="373">
        <v>15000000</v>
      </c>
      <c r="P43" s="375">
        <f>+O43+N43+M43+L43</f>
        <v>48641830.56</v>
      </c>
      <c r="Q43" s="376">
        <f t="shared" si="7"/>
        <v>34987503.782400005</v>
      </c>
      <c r="R43" s="373">
        <f t="shared" si="7"/>
        <v>0</v>
      </c>
      <c r="S43" s="373">
        <f t="shared" si="7"/>
        <v>0</v>
      </c>
      <c r="T43" s="373">
        <v>15000000</v>
      </c>
      <c r="U43" s="374">
        <f t="shared" si="8"/>
        <v>49987503.782400005</v>
      </c>
      <c r="V43" s="372">
        <f t="shared" si="10"/>
        <v>36387003.933696</v>
      </c>
      <c r="W43" s="373">
        <f t="shared" si="4"/>
        <v>0</v>
      </c>
      <c r="X43" s="373">
        <f t="shared" si="4"/>
        <v>0</v>
      </c>
      <c r="Y43" s="373">
        <v>15000000</v>
      </c>
      <c r="Z43" s="374">
        <f t="shared" si="9"/>
        <v>51387003.933696</v>
      </c>
    </row>
    <row r="44" spans="1:26" ht="24" customHeight="1">
      <c r="A44" s="604"/>
      <c r="B44" s="621"/>
      <c r="C44" s="624"/>
      <c r="D44" s="627"/>
      <c r="E44" s="353">
        <v>41</v>
      </c>
      <c r="F44" s="377" t="s">
        <v>51</v>
      </c>
      <c r="G44" s="378"/>
      <c r="H44" s="379">
        <v>0</v>
      </c>
      <c r="I44" s="379">
        <v>0</v>
      </c>
      <c r="J44" s="379">
        <v>0</v>
      </c>
      <c r="K44" s="380">
        <f t="shared" si="5"/>
        <v>0</v>
      </c>
      <c r="L44" s="378">
        <f t="shared" si="0"/>
        <v>0</v>
      </c>
      <c r="M44" s="379">
        <f t="shared" si="1"/>
        <v>0</v>
      </c>
      <c r="N44" s="379">
        <f t="shared" si="1"/>
        <v>0</v>
      </c>
      <c r="O44" s="379">
        <v>0</v>
      </c>
      <c r="P44" s="381">
        <f t="shared" si="6"/>
        <v>0</v>
      </c>
      <c r="Q44" s="382">
        <f t="shared" si="7"/>
        <v>0</v>
      </c>
      <c r="R44" s="379">
        <f t="shared" si="7"/>
        <v>0</v>
      </c>
      <c r="S44" s="379">
        <f t="shared" si="7"/>
        <v>0</v>
      </c>
      <c r="T44" s="379">
        <v>0</v>
      </c>
      <c r="U44" s="380">
        <f t="shared" si="8"/>
        <v>0</v>
      </c>
      <c r="V44" s="378">
        <f t="shared" si="10"/>
        <v>0</v>
      </c>
      <c r="W44" s="379">
        <f t="shared" si="4"/>
        <v>0</v>
      </c>
      <c r="X44" s="379">
        <f t="shared" si="4"/>
        <v>0</v>
      </c>
      <c r="Y44" s="379">
        <v>0</v>
      </c>
      <c r="Z44" s="380">
        <f t="shared" si="9"/>
        <v>0</v>
      </c>
    </row>
    <row r="45" spans="1:26" ht="24" customHeight="1" thickBot="1">
      <c r="A45" s="605"/>
      <c r="B45" s="622"/>
      <c r="C45" s="625"/>
      <c r="D45" s="628"/>
      <c r="E45" s="354">
        <v>42</v>
      </c>
      <c r="F45" s="383" t="s">
        <v>52</v>
      </c>
      <c r="G45" s="384">
        <v>7350735</v>
      </c>
      <c r="H45" s="385">
        <v>0</v>
      </c>
      <c r="I45" s="385">
        <v>0</v>
      </c>
      <c r="J45" s="385">
        <v>0</v>
      </c>
      <c r="K45" s="386">
        <f t="shared" si="5"/>
        <v>7350735</v>
      </c>
      <c r="L45" s="384">
        <f t="shared" si="0"/>
        <v>7644764.4</v>
      </c>
      <c r="M45" s="385">
        <f t="shared" si="1"/>
        <v>0</v>
      </c>
      <c r="N45" s="385">
        <f t="shared" si="1"/>
        <v>0</v>
      </c>
      <c r="O45" s="385">
        <v>0</v>
      </c>
      <c r="P45" s="387">
        <f t="shared" si="6"/>
        <v>7644764.4</v>
      </c>
      <c r="Q45" s="388">
        <f t="shared" si="7"/>
        <v>7950554.976000001</v>
      </c>
      <c r="R45" s="385">
        <f t="shared" si="7"/>
        <v>0</v>
      </c>
      <c r="S45" s="385">
        <f t="shared" si="7"/>
        <v>0</v>
      </c>
      <c r="T45" s="385">
        <v>0</v>
      </c>
      <c r="U45" s="386">
        <f t="shared" si="8"/>
        <v>7950554.976000001</v>
      </c>
      <c r="V45" s="384">
        <f t="shared" si="10"/>
        <v>8268577.175040001</v>
      </c>
      <c r="W45" s="385">
        <f t="shared" si="4"/>
        <v>0</v>
      </c>
      <c r="X45" s="385">
        <f t="shared" si="4"/>
        <v>0</v>
      </c>
      <c r="Y45" s="385">
        <v>0</v>
      </c>
      <c r="Z45" s="386">
        <f t="shared" si="9"/>
        <v>8268577.175040001</v>
      </c>
    </row>
    <row r="46" spans="1:26" ht="27.75" customHeight="1" thickTop="1">
      <c r="A46" s="635">
        <v>2</v>
      </c>
      <c r="B46" s="638" t="s">
        <v>90</v>
      </c>
      <c r="C46" s="641">
        <v>13</v>
      </c>
      <c r="D46" s="644" t="s">
        <v>53</v>
      </c>
      <c r="E46" s="352">
        <v>43</v>
      </c>
      <c r="F46" s="413" t="s">
        <v>54</v>
      </c>
      <c r="G46" s="414">
        <v>41200000</v>
      </c>
      <c r="H46" s="415">
        <v>0</v>
      </c>
      <c r="I46" s="415">
        <v>0</v>
      </c>
      <c r="J46" s="415">
        <v>0</v>
      </c>
      <c r="K46" s="416">
        <f>+G46+H46+I46+J46</f>
        <v>41200000</v>
      </c>
      <c r="L46" s="417">
        <f t="shared" si="0"/>
        <v>42848000</v>
      </c>
      <c r="M46" s="417">
        <f t="shared" si="1"/>
        <v>0</v>
      </c>
      <c r="N46" s="417">
        <f t="shared" si="1"/>
        <v>0</v>
      </c>
      <c r="O46" s="417">
        <v>0</v>
      </c>
      <c r="P46" s="416">
        <f>+L46+M46+N46+O46</f>
        <v>42848000</v>
      </c>
      <c r="Q46" s="418">
        <f t="shared" si="7"/>
        <v>44561920</v>
      </c>
      <c r="R46" s="417">
        <f t="shared" si="7"/>
        <v>0</v>
      </c>
      <c r="S46" s="417">
        <f t="shared" si="7"/>
        <v>0</v>
      </c>
      <c r="T46" s="417">
        <v>0</v>
      </c>
      <c r="U46" s="416">
        <f>+Q46+R46+S46+T46</f>
        <v>44561920</v>
      </c>
      <c r="V46" s="418">
        <f t="shared" si="10"/>
        <v>46344396.8</v>
      </c>
      <c r="W46" s="417">
        <f t="shared" si="4"/>
        <v>0</v>
      </c>
      <c r="X46" s="417">
        <f t="shared" si="4"/>
        <v>0</v>
      </c>
      <c r="Y46" s="415">
        <v>0</v>
      </c>
      <c r="Z46" s="416">
        <f>+V46+W46+X46+Y46</f>
        <v>46344396.8</v>
      </c>
    </row>
    <row r="47" spans="1:26" ht="27.75" customHeight="1">
      <c r="A47" s="636"/>
      <c r="B47" s="639"/>
      <c r="C47" s="642"/>
      <c r="D47" s="645"/>
      <c r="E47" s="353">
        <v>44</v>
      </c>
      <c r="F47" s="419" t="s">
        <v>55</v>
      </c>
      <c r="G47" s="418">
        <v>2000000</v>
      </c>
      <c r="H47" s="417">
        <v>0</v>
      </c>
      <c r="I47" s="417">
        <v>0</v>
      </c>
      <c r="J47" s="417">
        <v>5000000</v>
      </c>
      <c r="K47" s="420">
        <f aca="true" t="shared" si="11" ref="K47:K56">+G47+H47+I47+J47</f>
        <v>7000000</v>
      </c>
      <c r="L47" s="417">
        <f t="shared" si="0"/>
        <v>2080000</v>
      </c>
      <c r="M47" s="417">
        <f t="shared" si="1"/>
        <v>0</v>
      </c>
      <c r="N47" s="417">
        <f t="shared" si="1"/>
        <v>0</v>
      </c>
      <c r="O47" s="417">
        <v>5000000</v>
      </c>
      <c r="P47" s="420">
        <f aca="true" t="shared" si="12" ref="P47:P56">+L47+M47+N47+O47</f>
        <v>7080000</v>
      </c>
      <c r="Q47" s="418">
        <f t="shared" si="7"/>
        <v>2163200</v>
      </c>
      <c r="R47" s="417">
        <f t="shared" si="7"/>
        <v>0</v>
      </c>
      <c r="S47" s="417">
        <f t="shared" si="7"/>
        <v>0</v>
      </c>
      <c r="T47" s="417">
        <v>5000000</v>
      </c>
      <c r="U47" s="420">
        <f aca="true" t="shared" si="13" ref="U47:U56">+Q47+R47+S47+T47</f>
        <v>7163200</v>
      </c>
      <c r="V47" s="418">
        <f t="shared" si="10"/>
        <v>2249728</v>
      </c>
      <c r="W47" s="417">
        <f t="shared" si="4"/>
        <v>0</v>
      </c>
      <c r="X47" s="417">
        <f t="shared" si="4"/>
        <v>0</v>
      </c>
      <c r="Y47" s="417">
        <v>5000000</v>
      </c>
      <c r="Z47" s="420">
        <f aca="true" t="shared" si="14" ref="Z47:Z56">+V47+W47+X47+Y47</f>
        <v>7249728</v>
      </c>
    </row>
    <row r="48" spans="1:26" ht="17.25" customHeight="1">
      <c r="A48" s="636"/>
      <c r="B48" s="639"/>
      <c r="C48" s="642"/>
      <c r="D48" s="645"/>
      <c r="E48" s="353">
        <v>45</v>
      </c>
      <c r="F48" s="419" t="s">
        <v>56</v>
      </c>
      <c r="G48" s="418">
        <v>6500000</v>
      </c>
      <c r="H48" s="417">
        <v>0</v>
      </c>
      <c r="I48" s="417">
        <v>0</v>
      </c>
      <c r="J48" s="417">
        <v>6000000</v>
      </c>
      <c r="K48" s="420">
        <f t="shared" si="11"/>
        <v>12500000</v>
      </c>
      <c r="L48" s="417">
        <f t="shared" si="0"/>
        <v>6760000</v>
      </c>
      <c r="M48" s="417">
        <f t="shared" si="1"/>
        <v>0</v>
      </c>
      <c r="N48" s="417">
        <f t="shared" si="1"/>
        <v>0</v>
      </c>
      <c r="O48" s="417">
        <v>6000000</v>
      </c>
      <c r="P48" s="420">
        <f t="shared" si="12"/>
        <v>12760000</v>
      </c>
      <c r="Q48" s="418">
        <f t="shared" si="7"/>
        <v>7030400</v>
      </c>
      <c r="R48" s="417">
        <f t="shared" si="7"/>
        <v>0</v>
      </c>
      <c r="S48" s="417">
        <f t="shared" si="7"/>
        <v>0</v>
      </c>
      <c r="T48" s="417">
        <v>6000000</v>
      </c>
      <c r="U48" s="420">
        <f t="shared" si="13"/>
        <v>13030400</v>
      </c>
      <c r="V48" s="418">
        <f t="shared" si="10"/>
        <v>7311616</v>
      </c>
      <c r="W48" s="417">
        <f t="shared" si="4"/>
        <v>0</v>
      </c>
      <c r="X48" s="417">
        <f t="shared" si="4"/>
        <v>0</v>
      </c>
      <c r="Y48" s="417">
        <v>6000000</v>
      </c>
      <c r="Z48" s="420">
        <f t="shared" si="14"/>
        <v>13311616</v>
      </c>
    </row>
    <row r="49" spans="1:26" ht="16.5" customHeight="1">
      <c r="A49" s="636"/>
      <c r="B49" s="639"/>
      <c r="C49" s="642"/>
      <c r="D49" s="645"/>
      <c r="E49" s="353">
        <v>46</v>
      </c>
      <c r="F49" s="419" t="s">
        <v>57</v>
      </c>
      <c r="G49" s="418">
        <v>8500000</v>
      </c>
      <c r="H49" s="417">
        <v>0</v>
      </c>
      <c r="I49" s="417">
        <v>0</v>
      </c>
      <c r="J49" s="417">
        <v>10000000</v>
      </c>
      <c r="K49" s="420">
        <f t="shared" si="11"/>
        <v>18500000</v>
      </c>
      <c r="L49" s="417">
        <v>28840000</v>
      </c>
      <c r="M49" s="417">
        <f t="shared" si="1"/>
        <v>0</v>
      </c>
      <c r="N49" s="417">
        <f t="shared" si="1"/>
        <v>0</v>
      </c>
      <c r="O49" s="417">
        <v>30000000</v>
      </c>
      <c r="P49" s="420">
        <f t="shared" si="12"/>
        <v>58840000</v>
      </c>
      <c r="Q49" s="418">
        <f t="shared" si="7"/>
        <v>29993600</v>
      </c>
      <c r="R49" s="417">
        <f t="shared" si="7"/>
        <v>0</v>
      </c>
      <c r="S49" s="417">
        <f t="shared" si="7"/>
        <v>0</v>
      </c>
      <c r="T49" s="417">
        <v>30000000</v>
      </c>
      <c r="U49" s="420">
        <f t="shared" si="13"/>
        <v>59993600</v>
      </c>
      <c r="V49" s="418">
        <f t="shared" si="10"/>
        <v>31193344</v>
      </c>
      <c r="W49" s="417">
        <f t="shared" si="4"/>
        <v>0</v>
      </c>
      <c r="X49" s="417">
        <f t="shared" si="4"/>
        <v>0</v>
      </c>
      <c r="Y49" s="417">
        <v>30000000</v>
      </c>
      <c r="Z49" s="420">
        <f t="shared" si="14"/>
        <v>61193344</v>
      </c>
    </row>
    <row r="50" spans="1:26" ht="17.25" customHeight="1">
      <c r="A50" s="636"/>
      <c r="B50" s="639"/>
      <c r="C50" s="642"/>
      <c r="D50" s="645"/>
      <c r="E50" s="353">
        <v>47</v>
      </c>
      <c r="F50" s="419" t="s">
        <v>127</v>
      </c>
      <c r="G50" s="418">
        <v>5000000</v>
      </c>
      <c r="H50" s="417">
        <v>0</v>
      </c>
      <c r="I50" s="417">
        <v>0</v>
      </c>
      <c r="J50" s="417">
        <v>0</v>
      </c>
      <c r="K50" s="420">
        <f t="shared" si="11"/>
        <v>5000000</v>
      </c>
      <c r="L50" s="417">
        <v>5000000</v>
      </c>
      <c r="M50" s="417">
        <v>0</v>
      </c>
      <c r="N50" s="417">
        <v>0</v>
      </c>
      <c r="O50" s="417">
        <v>30000000</v>
      </c>
      <c r="P50" s="420">
        <f t="shared" si="12"/>
        <v>35000000</v>
      </c>
      <c r="Q50" s="418">
        <f t="shared" si="7"/>
        <v>5200000</v>
      </c>
      <c r="R50" s="417">
        <v>0</v>
      </c>
      <c r="S50" s="417">
        <v>0</v>
      </c>
      <c r="T50" s="417">
        <v>45000000</v>
      </c>
      <c r="U50" s="420">
        <f t="shared" si="13"/>
        <v>50200000</v>
      </c>
      <c r="V50" s="418">
        <f t="shared" si="10"/>
        <v>5408000</v>
      </c>
      <c r="W50" s="417">
        <v>0</v>
      </c>
      <c r="X50" s="417">
        <v>0</v>
      </c>
      <c r="Y50" s="417">
        <v>30000000</v>
      </c>
      <c r="Z50" s="420">
        <f t="shared" si="14"/>
        <v>35408000</v>
      </c>
    </row>
    <row r="51" spans="1:26" ht="23.25" customHeight="1">
      <c r="A51" s="636"/>
      <c r="B51" s="639"/>
      <c r="C51" s="642"/>
      <c r="D51" s="645"/>
      <c r="E51" s="353">
        <v>48</v>
      </c>
      <c r="F51" s="419" t="s">
        <v>58</v>
      </c>
      <c r="G51" s="418">
        <v>2000000</v>
      </c>
      <c r="H51" s="417">
        <v>0</v>
      </c>
      <c r="I51" s="417">
        <v>0</v>
      </c>
      <c r="J51" s="417">
        <v>5000000</v>
      </c>
      <c r="K51" s="420">
        <f t="shared" si="11"/>
        <v>7000000</v>
      </c>
      <c r="L51" s="417">
        <v>12080000</v>
      </c>
      <c r="M51" s="417">
        <f t="shared" si="1"/>
        <v>0</v>
      </c>
      <c r="N51" s="417">
        <f t="shared" si="1"/>
        <v>0</v>
      </c>
      <c r="O51" s="417">
        <v>5000000</v>
      </c>
      <c r="P51" s="420">
        <f t="shared" si="12"/>
        <v>17080000</v>
      </c>
      <c r="Q51" s="418">
        <f t="shared" si="7"/>
        <v>12563200</v>
      </c>
      <c r="R51" s="417">
        <f t="shared" si="7"/>
        <v>0</v>
      </c>
      <c r="S51" s="417">
        <f t="shared" si="7"/>
        <v>0</v>
      </c>
      <c r="T51" s="417">
        <v>5000000</v>
      </c>
      <c r="U51" s="420">
        <f t="shared" si="13"/>
        <v>17563200</v>
      </c>
      <c r="V51" s="418">
        <f t="shared" si="10"/>
        <v>13065728</v>
      </c>
      <c r="W51" s="417">
        <f t="shared" si="4"/>
        <v>0</v>
      </c>
      <c r="X51" s="417">
        <f t="shared" si="4"/>
        <v>0</v>
      </c>
      <c r="Y51" s="417">
        <v>5000000</v>
      </c>
      <c r="Z51" s="420">
        <f t="shared" si="14"/>
        <v>18065728</v>
      </c>
    </row>
    <row r="52" spans="1:26" ht="15.75" customHeight="1">
      <c r="A52" s="636"/>
      <c r="B52" s="639"/>
      <c r="C52" s="642"/>
      <c r="D52" s="645"/>
      <c r="E52" s="353">
        <v>49</v>
      </c>
      <c r="F52" s="419" t="s">
        <v>59</v>
      </c>
      <c r="G52" s="418">
        <v>1500000</v>
      </c>
      <c r="H52" s="417">
        <v>0</v>
      </c>
      <c r="I52" s="417">
        <v>0</v>
      </c>
      <c r="J52" s="417">
        <v>2000000</v>
      </c>
      <c r="K52" s="420">
        <f t="shared" si="11"/>
        <v>3500000</v>
      </c>
      <c r="L52" s="417">
        <v>2000000</v>
      </c>
      <c r="M52" s="417">
        <f t="shared" si="1"/>
        <v>0</v>
      </c>
      <c r="N52" s="417">
        <f t="shared" si="1"/>
        <v>0</v>
      </c>
      <c r="O52" s="417">
        <v>2000000</v>
      </c>
      <c r="P52" s="420">
        <f t="shared" si="12"/>
        <v>4000000</v>
      </c>
      <c r="Q52" s="418">
        <f t="shared" si="7"/>
        <v>2080000</v>
      </c>
      <c r="R52" s="417">
        <f t="shared" si="7"/>
        <v>0</v>
      </c>
      <c r="S52" s="417">
        <f t="shared" si="7"/>
        <v>0</v>
      </c>
      <c r="T52" s="417">
        <v>2000000</v>
      </c>
      <c r="U52" s="420">
        <f t="shared" si="13"/>
        <v>4080000</v>
      </c>
      <c r="V52" s="418">
        <f t="shared" si="10"/>
        <v>2163200</v>
      </c>
      <c r="W52" s="417">
        <f t="shared" si="4"/>
        <v>0</v>
      </c>
      <c r="X52" s="417">
        <f t="shared" si="4"/>
        <v>0</v>
      </c>
      <c r="Y52" s="417">
        <v>2000000</v>
      </c>
      <c r="Z52" s="420">
        <f t="shared" si="14"/>
        <v>4163200</v>
      </c>
    </row>
    <row r="53" spans="1:26" ht="31.5" customHeight="1" thickBot="1">
      <c r="A53" s="636"/>
      <c r="B53" s="639"/>
      <c r="C53" s="643"/>
      <c r="D53" s="646"/>
      <c r="E53" s="354">
        <v>50</v>
      </c>
      <c r="F53" s="421" t="s">
        <v>60</v>
      </c>
      <c r="G53" s="422">
        <v>7200000</v>
      </c>
      <c r="H53" s="423">
        <v>0</v>
      </c>
      <c r="I53" s="423">
        <v>0</v>
      </c>
      <c r="J53" s="423">
        <v>5000000</v>
      </c>
      <c r="K53" s="424">
        <f t="shared" si="11"/>
        <v>12200000</v>
      </c>
      <c r="L53" s="425">
        <f aca="true" t="shared" si="15" ref="L53:L69">+(G53*0.04)+G53</f>
        <v>7488000</v>
      </c>
      <c r="M53" s="425">
        <f t="shared" si="1"/>
        <v>0</v>
      </c>
      <c r="N53" s="425">
        <f t="shared" si="1"/>
        <v>0</v>
      </c>
      <c r="O53" s="425">
        <v>5000000</v>
      </c>
      <c r="P53" s="426">
        <f t="shared" si="12"/>
        <v>12488000</v>
      </c>
      <c r="Q53" s="427">
        <f t="shared" si="7"/>
        <v>7787520</v>
      </c>
      <c r="R53" s="425">
        <f t="shared" si="7"/>
        <v>0</v>
      </c>
      <c r="S53" s="425">
        <f t="shared" si="7"/>
        <v>0</v>
      </c>
      <c r="T53" s="425">
        <v>5000000</v>
      </c>
      <c r="U53" s="426">
        <f t="shared" si="13"/>
        <v>12787520</v>
      </c>
      <c r="V53" s="427">
        <f t="shared" si="10"/>
        <v>8099020.8</v>
      </c>
      <c r="W53" s="425">
        <f t="shared" si="4"/>
        <v>0</v>
      </c>
      <c r="X53" s="425">
        <f t="shared" si="4"/>
        <v>0</v>
      </c>
      <c r="Y53" s="423">
        <v>5000000</v>
      </c>
      <c r="Z53" s="424">
        <f t="shared" si="14"/>
        <v>13099020.8</v>
      </c>
    </row>
    <row r="54" spans="1:26" ht="31.5" customHeight="1" thickTop="1">
      <c r="A54" s="636"/>
      <c r="B54" s="639"/>
      <c r="C54" s="641">
        <v>14</v>
      </c>
      <c r="D54" s="644" t="s">
        <v>61</v>
      </c>
      <c r="E54" s="352">
        <v>51</v>
      </c>
      <c r="F54" s="413" t="s">
        <v>62</v>
      </c>
      <c r="G54" s="414">
        <v>12000000</v>
      </c>
      <c r="H54" s="415">
        <v>0</v>
      </c>
      <c r="I54" s="415">
        <v>0</v>
      </c>
      <c r="J54" s="415">
        <v>0</v>
      </c>
      <c r="K54" s="416">
        <f t="shared" si="11"/>
        <v>12000000</v>
      </c>
      <c r="L54" s="428">
        <f t="shared" si="15"/>
        <v>12480000</v>
      </c>
      <c r="M54" s="415">
        <f t="shared" si="1"/>
        <v>0</v>
      </c>
      <c r="N54" s="415">
        <f t="shared" si="1"/>
        <v>0</v>
      </c>
      <c r="O54" s="415">
        <v>0</v>
      </c>
      <c r="P54" s="416">
        <f t="shared" si="12"/>
        <v>12480000</v>
      </c>
      <c r="Q54" s="414">
        <f t="shared" si="7"/>
        <v>12979200</v>
      </c>
      <c r="R54" s="415">
        <f t="shared" si="7"/>
        <v>0</v>
      </c>
      <c r="S54" s="415">
        <f t="shared" si="7"/>
        <v>0</v>
      </c>
      <c r="T54" s="415">
        <v>0</v>
      </c>
      <c r="U54" s="416">
        <f t="shared" si="13"/>
        <v>12979200</v>
      </c>
      <c r="V54" s="414">
        <f t="shared" si="10"/>
        <v>13498368</v>
      </c>
      <c r="W54" s="415">
        <f t="shared" si="4"/>
        <v>0</v>
      </c>
      <c r="X54" s="429">
        <f t="shared" si="4"/>
        <v>0</v>
      </c>
      <c r="Y54" s="430">
        <v>0</v>
      </c>
      <c r="Z54" s="416">
        <f t="shared" si="14"/>
        <v>13498368</v>
      </c>
    </row>
    <row r="55" spans="1:26" ht="31.5" customHeight="1">
      <c r="A55" s="636"/>
      <c r="B55" s="639"/>
      <c r="C55" s="642"/>
      <c r="D55" s="645"/>
      <c r="E55" s="353">
        <v>52</v>
      </c>
      <c r="F55" s="419" t="s">
        <v>126</v>
      </c>
      <c r="G55" s="418">
        <v>24000000</v>
      </c>
      <c r="H55" s="417">
        <v>0</v>
      </c>
      <c r="I55" s="417">
        <v>0</v>
      </c>
      <c r="J55" s="417">
        <v>40000000</v>
      </c>
      <c r="K55" s="420">
        <f t="shared" si="11"/>
        <v>64000000</v>
      </c>
      <c r="L55" s="431">
        <f t="shared" si="15"/>
        <v>24960000</v>
      </c>
      <c r="M55" s="417">
        <f t="shared" si="1"/>
        <v>0</v>
      </c>
      <c r="N55" s="417">
        <f t="shared" si="1"/>
        <v>0</v>
      </c>
      <c r="O55" s="417">
        <v>80000000</v>
      </c>
      <c r="P55" s="420">
        <f t="shared" si="12"/>
        <v>104960000</v>
      </c>
      <c r="Q55" s="418">
        <f t="shared" si="7"/>
        <v>25958400</v>
      </c>
      <c r="R55" s="417">
        <f t="shared" si="7"/>
        <v>0</v>
      </c>
      <c r="S55" s="417">
        <f t="shared" si="7"/>
        <v>0</v>
      </c>
      <c r="T55" s="417">
        <v>0</v>
      </c>
      <c r="U55" s="420">
        <f t="shared" si="13"/>
        <v>25958400</v>
      </c>
      <c r="V55" s="418">
        <f t="shared" si="10"/>
        <v>26996736</v>
      </c>
      <c r="W55" s="417">
        <f t="shared" si="4"/>
        <v>0</v>
      </c>
      <c r="X55" s="432">
        <f t="shared" si="4"/>
        <v>0</v>
      </c>
      <c r="Y55" s="417">
        <v>0</v>
      </c>
      <c r="Z55" s="420">
        <f t="shared" si="14"/>
        <v>26996736</v>
      </c>
    </row>
    <row r="56" spans="1:26" ht="19.5" customHeight="1" thickBot="1">
      <c r="A56" s="637"/>
      <c r="B56" s="640"/>
      <c r="C56" s="643"/>
      <c r="D56" s="646"/>
      <c r="E56" s="358">
        <v>53</v>
      </c>
      <c r="F56" s="421" t="s">
        <v>64</v>
      </c>
      <c r="G56" s="422">
        <v>18300000</v>
      </c>
      <c r="H56" s="423">
        <v>5500000</v>
      </c>
      <c r="I56" s="423">
        <v>26500000</v>
      </c>
      <c r="J56" s="423">
        <v>20000000</v>
      </c>
      <c r="K56" s="424">
        <f t="shared" si="11"/>
        <v>70300000</v>
      </c>
      <c r="L56" s="433">
        <f t="shared" si="15"/>
        <v>19032000</v>
      </c>
      <c r="M56" s="423">
        <f t="shared" si="1"/>
        <v>5720000</v>
      </c>
      <c r="N56" s="423">
        <f t="shared" si="1"/>
        <v>27560000</v>
      </c>
      <c r="O56" s="423">
        <v>20000000</v>
      </c>
      <c r="P56" s="424">
        <f t="shared" si="12"/>
        <v>72312000</v>
      </c>
      <c r="Q56" s="422">
        <f t="shared" si="7"/>
        <v>19793280</v>
      </c>
      <c r="R56" s="423">
        <f t="shared" si="7"/>
        <v>5948800</v>
      </c>
      <c r="S56" s="423">
        <f t="shared" si="7"/>
        <v>28662400</v>
      </c>
      <c r="T56" s="423">
        <v>20000000</v>
      </c>
      <c r="U56" s="424">
        <f t="shared" si="13"/>
        <v>74404480</v>
      </c>
      <c r="V56" s="422">
        <f t="shared" si="10"/>
        <v>20585011.2</v>
      </c>
      <c r="W56" s="423">
        <f t="shared" si="4"/>
        <v>6186752</v>
      </c>
      <c r="X56" s="434">
        <f t="shared" si="4"/>
        <v>29808896</v>
      </c>
      <c r="Y56" s="423">
        <v>20000000</v>
      </c>
      <c r="Z56" s="424">
        <f t="shared" si="14"/>
        <v>76580659.2</v>
      </c>
    </row>
    <row r="57" spans="1:26" ht="30.75" customHeight="1" thickTop="1">
      <c r="A57" s="663">
        <v>3</v>
      </c>
      <c r="B57" s="666" t="s">
        <v>91</v>
      </c>
      <c r="C57" s="647">
        <v>15</v>
      </c>
      <c r="D57" s="650" t="s">
        <v>65</v>
      </c>
      <c r="E57" s="352">
        <v>54</v>
      </c>
      <c r="F57" s="435" t="s">
        <v>66</v>
      </c>
      <c r="G57" s="436">
        <f>30000000+30000000+10931250</f>
        <v>70931250</v>
      </c>
      <c r="H57" s="437">
        <v>0</v>
      </c>
      <c r="I57" s="437">
        <v>10000000</v>
      </c>
      <c r="J57" s="437">
        <v>900000000</v>
      </c>
      <c r="K57" s="438">
        <f>SUM(G57:J57)</f>
        <v>980931250</v>
      </c>
      <c r="L57" s="439">
        <f t="shared" si="15"/>
        <v>73768500</v>
      </c>
      <c r="M57" s="440">
        <f t="shared" si="1"/>
        <v>0</v>
      </c>
      <c r="N57" s="440">
        <f t="shared" si="1"/>
        <v>10400000</v>
      </c>
      <c r="O57" s="440">
        <v>900000000</v>
      </c>
      <c r="P57" s="441">
        <f>SUM(L57:O57)</f>
        <v>984168500</v>
      </c>
      <c r="Q57" s="442">
        <f t="shared" si="7"/>
        <v>76719240</v>
      </c>
      <c r="R57" s="440">
        <f t="shared" si="7"/>
        <v>0</v>
      </c>
      <c r="S57" s="440">
        <f t="shared" si="7"/>
        <v>10816000</v>
      </c>
      <c r="T57" s="440">
        <v>400000000</v>
      </c>
      <c r="U57" s="441">
        <f>SUM(Q57:T57)</f>
        <v>487535240</v>
      </c>
      <c r="V57" s="442">
        <f t="shared" si="10"/>
        <v>79788009.6</v>
      </c>
      <c r="W57" s="440">
        <f t="shared" si="4"/>
        <v>0</v>
      </c>
      <c r="X57" s="440">
        <f t="shared" si="4"/>
        <v>11248640</v>
      </c>
      <c r="Y57" s="437">
        <v>300000000</v>
      </c>
      <c r="Z57" s="441">
        <f>SUM(V57:Y57)</f>
        <v>391036649.6</v>
      </c>
    </row>
    <row r="58" spans="1:26" ht="17.25" customHeight="1">
      <c r="A58" s="664"/>
      <c r="B58" s="667"/>
      <c r="C58" s="648"/>
      <c r="D58" s="648"/>
      <c r="E58" s="353">
        <v>55</v>
      </c>
      <c r="F58" s="443" t="s">
        <v>67</v>
      </c>
      <c r="G58" s="444">
        <v>5000000</v>
      </c>
      <c r="H58" s="445">
        <v>0</v>
      </c>
      <c r="I58" s="445">
        <v>5000000</v>
      </c>
      <c r="J58" s="445">
        <v>0</v>
      </c>
      <c r="K58" s="438">
        <f>SUM(G58:J58)</f>
        <v>10000000</v>
      </c>
      <c r="L58" s="446">
        <f t="shared" si="15"/>
        <v>5200000</v>
      </c>
      <c r="M58" s="445">
        <f t="shared" si="1"/>
        <v>0</v>
      </c>
      <c r="N58" s="445">
        <f t="shared" si="1"/>
        <v>5200000</v>
      </c>
      <c r="O58" s="445">
        <v>0</v>
      </c>
      <c r="P58" s="447">
        <f>SUM(L58:O58)</f>
        <v>10400000</v>
      </c>
      <c r="Q58" s="444">
        <f t="shared" si="7"/>
        <v>5408000</v>
      </c>
      <c r="R58" s="445">
        <f t="shared" si="7"/>
        <v>0</v>
      </c>
      <c r="S58" s="445">
        <f t="shared" si="7"/>
        <v>5408000</v>
      </c>
      <c r="T58" s="445">
        <v>0</v>
      </c>
      <c r="U58" s="447">
        <f>SUM(Q58:T58)</f>
        <v>10816000</v>
      </c>
      <c r="V58" s="444">
        <f t="shared" si="10"/>
        <v>5624320</v>
      </c>
      <c r="W58" s="445">
        <f t="shared" si="4"/>
        <v>0</v>
      </c>
      <c r="X58" s="445">
        <f t="shared" si="4"/>
        <v>5624320</v>
      </c>
      <c r="Y58" s="445">
        <v>0</v>
      </c>
      <c r="Z58" s="438">
        <f>SUM(V58:Y58)</f>
        <v>11248640</v>
      </c>
    </row>
    <row r="59" spans="1:26" ht="18" customHeight="1">
      <c r="A59" s="664"/>
      <c r="B59" s="667"/>
      <c r="C59" s="648"/>
      <c r="D59" s="648"/>
      <c r="E59" s="353">
        <v>56</v>
      </c>
      <c r="F59" s="443" t="s">
        <v>68</v>
      </c>
      <c r="G59" s="444">
        <v>2000000</v>
      </c>
      <c r="H59" s="445">
        <v>0</v>
      </c>
      <c r="I59" s="445">
        <v>0</v>
      </c>
      <c r="J59" s="445">
        <v>0</v>
      </c>
      <c r="K59" s="438">
        <f>SUM(G59:J59)</f>
        <v>2000000</v>
      </c>
      <c r="L59" s="446">
        <f t="shared" si="15"/>
        <v>2080000</v>
      </c>
      <c r="M59" s="445">
        <f t="shared" si="1"/>
        <v>0</v>
      </c>
      <c r="N59" s="445">
        <f t="shared" si="1"/>
        <v>0</v>
      </c>
      <c r="O59" s="445">
        <v>0</v>
      </c>
      <c r="P59" s="447">
        <f>SUM(L59:O59)</f>
        <v>2080000</v>
      </c>
      <c r="Q59" s="444">
        <f t="shared" si="7"/>
        <v>2163200</v>
      </c>
      <c r="R59" s="445">
        <f t="shared" si="7"/>
        <v>0</v>
      </c>
      <c r="S59" s="445">
        <f t="shared" si="7"/>
        <v>0</v>
      </c>
      <c r="T59" s="445">
        <v>0</v>
      </c>
      <c r="U59" s="447">
        <f>SUM(Q59:T59)</f>
        <v>2163200</v>
      </c>
      <c r="V59" s="444">
        <f t="shared" si="10"/>
        <v>2249728</v>
      </c>
      <c r="W59" s="445">
        <f t="shared" si="4"/>
        <v>0</v>
      </c>
      <c r="X59" s="445">
        <f t="shared" si="4"/>
        <v>0</v>
      </c>
      <c r="Y59" s="445">
        <v>0</v>
      </c>
      <c r="Z59" s="447">
        <f>SUM(V59:Y59)</f>
        <v>2249728</v>
      </c>
    </row>
    <row r="60" spans="1:26" ht="14.25" customHeight="1">
      <c r="A60" s="664"/>
      <c r="B60" s="667"/>
      <c r="C60" s="648"/>
      <c r="D60" s="648"/>
      <c r="E60" s="355">
        <v>57</v>
      </c>
      <c r="F60" s="443" t="s">
        <v>125</v>
      </c>
      <c r="G60" s="444">
        <v>21000000</v>
      </c>
      <c r="H60" s="445">
        <v>0</v>
      </c>
      <c r="I60" s="445">
        <v>5000000</v>
      </c>
      <c r="J60" s="445">
        <v>0</v>
      </c>
      <c r="K60" s="438">
        <f>SUM(G60:J60)</f>
        <v>26000000</v>
      </c>
      <c r="L60" s="446">
        <f t="shared" si="15"/>
        <v>21840000</v>
      </c>
      <c r="M60" s="445">
        <f t="shared" si="1"/>
        <v>0</v>
      </c>
      <c r="N60" s="445">
        <f t="shared" si="1"/>
        <v>5200000</v>
      </c>
      <c r="O60" s="445">
        <v>0</v>
      </c>
      <c r="P60" s="447">
        <f>SUM(L60:O60)</f>
        <v>27040000</v>
      </c>
      <c r="Q60" s="444">
        <f t="shared" si="7"/>
        <v>22713600</v>
      </c>
      <c r="R60" s="445">
        <f t="shared" si="7"/>
        <v>0</v>
      </c>
      <c r="S60" s="445">
        <f t="shared" si="7"/>
        <v>5408000</v>
      </c>
      <c r="T60" s="445">
        <v>0</v>
      </c>
      <c r="U60" s="447">
        <f>SUM(Q60:T60)</f>
        <v>28121600</v>
      </c>
      <c r="V60" s="444">
        <f t="shared" si="10"/>
        <v>23622144</v>
      </c>
      <c r="W60" s="445">
        <f t="shared" si="4"/>
        <v>0</v>
      </c>
      <c r="X60" s="445">
        <f t="shared" si="4"/>
        <v>5624320</v>
      </c>
      <c r="Y60" s="445">
        <v>0</v>
      </c>
      <c r="Z60" s="447">
        <f>SUM(V60:Y60)</f>
        <v>29246464</v>
      </c>
    </row>
    <row r="61" spans="1:26" ht="16.5" customHeight="1" thickBot="1">
      <c r="A61" s="664"/>
      <c r="B61" s="667"/>
      <c r="C61" s="649"/>
      <c r="D61" s="649"/>
      <c r="E61" s="354">
        <v>58</v>
      </c>
      <c r="F61" s="448" t="s">
        <v>70</v>
      </c>
      <c r="G61" s="449">
        <v>4000000</v>
      </c>
      <c r="H61" s="450">
        <v>0</v>
      </c>
      <c r="I61" s="450">
        <v>0</v>
      </c>
      <c r="J61" s="450">
        <v>0</v>
      </c>
      <c r="K61" s="438">
        <f>SUM(G61:J61)</f>
        <v>4000000</v>
      </c>
      <c r="L61" s="451">
        <f t="shared" si="15"/>
        <v>4160000</v>
      </c>
      <c r="M61" s="450">
        <f t="shared" si="1"/>
        <v>0</v>
      </c>
      <c r="N61" s="450">
        <f t="shared" si="1"/>
        <v>0</v>
      </c>
      <c r="O61" s="450">
        <v>50000000</v>
      </c>
      <c r="P61" s="452">
        <f>SUM(L61:O61)</f>
        <v>54160000</v>
      </c>
      <c r="Q61" s="449">
        <f t="shared" si="7"/>
        <v>4326400</v>
      </c>
      <c r="R61" s="450">
        <f t="shared" si="7"/>
        <v>0</v>
      </c>
      <c r="S61" s="450">
        <f t="shared" si="7"/>
        <v>0</v>
      </c>
      <c r="T61" s="450">
        <v>0</v>
      </c>
      <c r="U61" s="452">
        <f>SUM(Q61:T61)</f>
        <v>4326400</v>
      </c>
      <c r="V61" s="449">
        <f t="shared" si="10"/>
        <v>4499456</v>
      </c>
      <c r="W61" s="450">
        <f t="shared" si="4"/>
        <v>0</v>
      </c>
      <c r="X61" s="450">
        <f t="shared" si="4"/>
        <v>0</v>
      </c>
      <c r="Y61" s="450">
        <v>0</v>
      </c>
      <c r="Z61" s="452">
        <f>SUM(V61:Y61)</f>
        <v>4499456</v>
      </c>
    </row>
    <row r="62" spans="1:26" ht="28.5" customHeight="1" thickTop="1">
      <c r="A62" s="664"/>
      <c r="B62" s="667"/>
      <c r="C62" s="647">
        <v>16</v>
      </c>
      <c r="D62" s="647" t="s">
        <v>4</v>
      </c>
      <c r="E62" s="353">
        <v>59</v>
      </c>
      <c r="F62" s="453" t="s">
        <v>71</v>
      </c>
      <c r="G62" s="442">
        <f>30000000+18000000+12000000+2100000</f>
        <v>62100000</v>
      </c>
      <c r="H62" s="440">
        <v>0</v>
      </c>
      <c r="I62" s="440">
        <v>0</v>
      </c>
      <c r="J62" s="440">
        <v>0</v>
      </c>
      <c r="K62" s="441">
        <f aca="true" t="shared" si="16" ref="K62:K82">+G62+H62+I62+J62</f>
        <v>62100000</v>
      </c>
      <c r="L62" s="437">
        <f t="shared" si="15"/>
        <v>64584000</v>
      </c>
      <c r="M62" s="437">
        <f t="shared" si="1"/>
        <v>0</v>
      </c>
      <c r="N62" s="437">
        <f t="shared" si="1"/>
        <v>0</v>
      </c>
      <c r="O62" s="437">
        <v>0</v>
      </c>
      <c r="P62" s="438">
        <f aca="true" t="shared" si="17" ref="P62:P82">+L62+M62+N62+O62</f>
        <v>64584000</v>
      </c>
      <c r="Q62" s="436">
        <f t="shared" si="7"/>
        <v>67167360</v>
      </c>
      <c r="R62" s="437">
        <f t="shared" si="7"/>
        <v>0</v>
      </c>
      <c r="S62" s="437">
        <f t="shared" si="7"/>
        <v>0</v>
      </c>
      <c r="T62" s="437">
        <v>0</v>
      </c>
      <c r="U62" s="438">
        <f aca="true" t="shared" si="18" ref="U62:U82">+Q62+R62+S62+T62</f>
        <v>67167360</v>
      </c>
      <c r="V62" s="436">
        <f t="shared" si="10"/>
        <v>69854054.4</v>
      </c>
      <c r="W62" s="437">
        <f t="shared" si="4"/>
        <v>0</v>
      </c>
      <c r="X62" s="437">
        <f t="shared" si="4"/>
        <v>0</v>
      </c>
      <c r="Y62" s="437">
        <v>0</v>
      </c>
      <c r="Z62" s="437">
        <f aca="true" t="shared" si="19" ref="Z62:Z82">+V62+W62+X62+Y62</f>
        <v>69854054.4</v>
      </c>
    </row>
    <row r="63" spans="1:26" ht="45.75" customHeight="1">
      <c r="A63" s="664"/>
      <c r="B63" s="667"/>
      <c r="C63" s="648"/>
      <c r="D63" s="648"/>
      <c r="E63" s="353">
        <v>60</v>
      </c>
      <c r="F63" s="443" t="s">
        <v>72</v>
      </c>
      <c r="G63" s="444">
        <v>62500000</v>
      </c>
      <c r="H63" s="445">
        <v>0</v>
      </c>
      <c r="I63" s="445">
        <v>0</v>
      </c>
      <c r="J63" s="445">
        <v>0</v>
      </c>
      <c r="K63" s="447">
        <f t="shared" si="16"/>
        <v>62500000</v>
      </c>
      <c r="L63" s="445">
        <f t="shared" si="15"/>
        <v>65000000</v>
      </c>
      <c r="M63" s="445">
        <f t="shared" si="1"/>
        <v>0</v>
      </c>
      <c r="N63" s="445">
        <f t="shared" si="1"/>
        <v>0</v>
      </c>
      <c r="O63" s="445">
        <v>0</v>
      </c>
      <c r="P63" s="447">
        <f t="shared" si="17"/>
        <v>65000000</v>
      </c>
      <c r="Q63" s="444">
        <f t="shared" si="7"/>
        <v>67600000</v>
      </c>
      <c r="R63" s="445">
        <f t="shared" si="7"/>
        <v>0</v>
      </c>
      <c r="S63" s="445">
        <f t="shared" si="7"/>
        <v>0</v>
      </c>
      <c r="T63" s="445">
        <v>0</v>
      </c>
      <c r="U63" s="447">
        <f t="shared" si="18"/>
        <v>67600000</v>
      </c>
      <c r="V63" s="444">
        <f t="shared" si="10"/>
        <v>70304000</v>
      </c>
      <c r="W63" s="445">
        <f t="shared" si="4"/>
        <v>0</v>
      </c>
      <c r="X63" s="445">
        <f t="shared" si="4"/>
        <v>0</v>
      </c>
      <c r="Y63" s="445">
        <v>0</v>
      </c>
      <c r="Z63" s="445">
        <f t="shared" si="19"/>
        <v>70304000</v>
      </c>
    </row>
    <row r="64" spans="1:26" ht="60" customHeight="1">
      <c r="A64" s="664"/>
      <c r="B64" s="667"/>
      <c r="C64" s="648"/>
      <c r="D64" s="648"/>
      <c r="E64" s="355">
        <v>61</v>
      </c>
      <c r="F64" s="443" t="s">
        <v>112</v>
      </c>
      <c r="G64" s="444">
        <f>2400000+2000000+2000000</f>
        <v>6400000</v>
      </c>
      <c r="H64" s="445">
        <v>0</v>
      </c>
      <c r="I64" s="445">
        <v>0</v>
      </c>
      <c r="J64" s="445">
        <v>0</v>
      </c>
      <c r="K64" s="447">
        <f>+G64+H64+I64+J64</f>
        <v>6400000</v>
      </c>
      <c r="L64" s="445">
        <f t="shared" si="15"/>
        <v>6656000</v>
      </c>
      <c r="M64" s="445">
        <f t="shared" si="1"/>
        <v>0</v>
      </c>
      <c r="N64" s="445">
        <f t="shared" si="1"/>
        <v>0</v>
      </c>
      <c r="O64" s="445">
        <v>0</v>
      </c>
      <c r="P64" s="447">
        <f t="shared" si="17"/>
        <v>6656000</v>
      </c>
      <c r="Q64" s="444">
        <f t="shared" si="7"/>
        <v>6922240</v>
      </c>
      <c r="R64" s="445">
        <f t="shared" si="7"/>
        <v>0</v>
      </c>
      <c r="S64" s="445">
        <f t="shared" si="7"/>
        <v>0</v>
      </c>
      <c r="T64" s="445">
        <v>0</v>
      </c>
      <c r="U64" s="447">
        <f t="shared" si="18"/>
        <v>6922240</v>
      </c>
      <c r="V64" s="444">
        <f t="shared" si="10"/>
        <v>7199129.6</v>
      </c>
      <c r="W64" s="445">
        <f t="shared" si="4"/>
        <v>0</v>
      </c>
      <c r="X64" s="445">
        <f t="shared" si="4"/>
        <v>0</v>
      </c>
      <c r="Y64" s="445">
        <v>0</v>
      </c>
      <c r="Z64" s="445">
        <f t="shared" si="19"/>
        <v>7199129.6</v>
      </c>
    </row>
    <row r="65" spans="1:26" ht="50.25" customHeight="1">
      <c r="A65" s="664"/>
      <c r="B65" s="667"/>
      <c r="C65" s="648"/>
      <c r="D65" s="648"/>
      <c r="E65" s="353">
        <v>62</v>
      </c>
      <c r="F65" s="443" t="s">
        <v>73</v>
      </c>
      <c r="G65" s="444">
        <v>90600000</v>
      </c>
      <c r="H65" s="445">
        <v>0</v>
      </c>
      <c r="I65" s="445">
        <v>0</v>
      </c>
      <c r="J65" s="445">
        <v>200000000</v>
      </c>
      <c r="K65" s="447">
        <f>+G65+H65+I65+J65</f>
        <v>290600000</v>
      </c>
      <c r="L65" s="445">
        <f t="shared" si="15"/>
        <v>94224000</v>
      </c>
      <c r="M65" s="445">
        <f t="shared" si="1"/>
        <v>0</v>
      </c>
      <c r="N65" s="445">
        <f t="shared" si="1"/>
        <v>0</v>
      </c>
      <c r="O65" s="445">
        <v>300000000</v>
      </c>
      <c r="P65" s="447">
        <f t="shared" si="17"/>
        <v>394224000</v>
      </c>
      <c r="Q65" s="444">
        <f t="shared" si="7"/>
        <v>97992960</v>
      </c>
      <c r="R65" s="445">
        <f t="shared" si="7"/>
        <v>0</v>
      </c>
      <c r="S65" s="445">
        <f t="shared" si="7"/>
        <v>0</v>
      </c>
      <c r="T65" s="445">
        <v>300000000</v>
      </c>
      <c r="U65" s="447">
        <f t="shared" si="18"/>
        <v>397992960</v>
      </c>
      <c r="V65" s="444">
        <f t="shared" si="10"/>
        <v>101912678.4</v>
      </c>
      <c r="W65" s="445">
        <f t="shared" si="4"/>
        <v>0</v>
      </c>
      <c r="X65" s="445">
        <f t="shared" si="4"/>
        <v>0</v>
      </c>
      <c r="Y65" s="445">
        <v>200000000</v>
      </c>
      <c r="Z65" s="445">
        <f t="shared" si="19"/>
        <v>301912678.4</v>
      </c>
    </row>
    <row r="66" spans="1:26" ht="33" customHeight="1">
      <c r="A66" s="664"/>
      <c r="B66" s="667"/>
      <c r="C66" s="648"/>
      <c r="D66" s="648"/>
      <c r="E66" s="355">
        <v>63</v>
      </c>
      <c r="F66" s="443" t="s">
        <v>74</v>
      </c>
      <c r="G66" s="444">
        <v>3000000</v>
      </c>
      <c r="H66" s="445">
        <v>0</v>
      </c>
      <c r="I66" s="445">
        <v>0</v>
      </c>
      <c r="J66" s="445">
        <v>0</v>
      </c>
      <c r="K66" s="447">
        <f t="shared" si="16"/>
        <v>3000000</v>
      </c>
      <c r="L66" s="445">
        <f t="shared" si="15"/>
        <v>3120000</v>
      </c>
      <c r="M66" s="445">
        <f t="shared" si="1"/>
        <v>0</v>
      </c>
      <c r="N66" s="445">
        <f t="shared" si="1"/>
        <v>0</v>
      </c>
      <c r="O66" s="445">
        <v>0</v>
      </c>
      <c r="P66" s="447">
        <f t="shared" si="17"/>
        <v>3120000</v>
      </c>
      <c r="Q66" s="444">
        <f t="shared" si="7"/>
        <v>3244800</v>
      </c>
      <c r="R66" s="445">
        <f t="shared" si="7"/>
        <v>0</v>
      </c>
      <c r="S66" s="445">
        <f t="shared" si="7"/>
        <v>0</v>
      </c>
      <c r="T66" s="445">
        <v>0</v>
      </c>
      <c r="U66" s="447">
        <f t="shared" si="18"/>
        <v>3244800</v>
      </c>
      <c r="V66" s="444">
        <f t="shared" si="10"/>
        <v>3374592</v>
      </c>
      <c r="W66" s="445">
        <f t="shared" si="4"/>
        <v>0</v>
      </c>
      <c r="X66" s="445">
        <f t="shared" si="4"/>
        <v>0</v>
      </c>
      <c r="Y66" s="445">
        <v>0</v>
      </c>
      <c r="Z66" s="445">
        <f t="shared" si="19"/>
        <v>3374592</v>
      </c>
    </row>
    <row r="67" spans="1:26" ht="37.5" customHeight="1">
      <c r="A67" s="664"/>
      <c r="B67" s="667"/>
      <c r="C67" s="648"/>
      <c r="D67" s="648"/>
      <c r="E67" s="356">
        <v>64</v>
      </c>
      <c r="F67" s="443" t="s">
        <v>75</v>
      </c>
      <c r="G67" s="444">
        <v>5000000</v>
      </c>
      <c r="H67" s="445">
        <v>0</v>
      </c>
      <c r="I67" s="445">
        <v>0</v>
      </c>
      <c r="J67" s="445">
        <v>0</v>
      </c>
      <c r="K67" s="447">
        <f t="shared" si="16"/>
        <v>5000000</v>
      </c>
      <c r="L67" s="445">
        <f t="shared" si="15"/>
        <v>5200000</v>
      </c>
      <c r="M67" s="445">
        <f t="shared" si="1"/>
        <v>0</v>
      </c>
      <c r="N67" s="445">
        <f t="shared" si="1"/>
        <v>0</v>
      </c>
      <c r="O67" s="445">
        <v>0</v>
      </c>
      <c r="P67" s="447">
        <f t="shared" si="17"/>
        <v>5200000</v>
      </c>
      <c r="Q67" s="444">
        <f t="shared" si="7"/>
        <v>5408000</v>
      </c>
      <c r="R67" s="445">
        <f t="shared" si="7"/>
        <v>0</v>
      </c>
      <c r="S67" s="445">
        <f t="shared" si="7"/>
        <v>0</v>
      </c>
      <c r="T67" s="445">
        <v>0</v>
      </c>
      <c r="U67" s="447">
        <f t="shared" si="18"/>
        <v>5408000</v>
      </c>
      <c r="V67" s="444">
        <f t="shared" si="10"/>
        <v>5624320</v>
      </c>
      <c r="W67" s="445">
        <f t="shared" si="4"/>
        <v>0</v>
      </c>
      <c r="X67" s="445">
        <f t="shared" si="4"/>
        <v>0</v>
      </c>
      <c r="Y67" s="445">
        <v>0</v>
      </c>
      <c r="Z67" s="445">
        <f t="shared" si="19"/>
        <v>5624320</v>
      </c>
    </row>
    <row r="68" spans="1:26" ht="45.75" customHeight="1" thickBot="1">
      <c r="A68" s="664"/>
      <c r="B68" s="667"/>
      <c r="C68" s="649"/>
      <c r="D68" s="651"/>
      <c r="E68" s="354">
        <v>65</v>
      </c>
      <c r="F68" s="448" t="s">
        <v>76</v>
      </c>
      <c r="G68" s="449">
        <v>185421977</v>
      </c>
      <c r="H68" s="450">
        <v>0</v>
      </c>
      <c r="I68" s="450">
        <v>0</v>
      </c>
      <c r="J68" s="450">
        <v>0</v>
      </c>
      <c r="K68" s="452">
        <f t="shared" si="16"/>
        <v>185421977</v>
      </c>
      <c r="L68" s="454">
        <f t="shared" si="15"/>
        <v>192838856.08</v>
      </c>
      <c r="M68" s="454">
        <f t="shared" si="1"/>
        <v>0</v>
      </c>
      <c r="N68" s="454">
        <f t="shared" si="1"/>
        <v>0</v>
      </c>
      <c r="O68" s="454">
        <v>0</v>
      </c>
      <c r="P68" s="455">
        <f t="shared" si="17"/>
        <v>192838856.08</v>
      </c>
      <c r="Q68" s="456">
        <f t="shared" si="7"/>
        <v>200552410.32320002</v>
      </c>
      <c r="R68" s="454">
        <f t="shared" si="7"/>
        <v>0</v>
      </c>
      <c r="S68" s="454">
        <f t="shared" si="7"/>
        <v>0</v>
      </c>
      <c r="T68" s="454">
        <v>0</v>
      </c>
      <c r="U68" s="455">
        <f t="shared" si="18"/>
        <v>200552410.32320002</v>
      </c>
      <c r="V68" s="456">
        <f t="shared" si="10"/>
        <v>208574506.73612803</v>
      </c>
      <c r="W68" s="454">
        <f t="shared" si="4"/>
        <v>0</v>
      </c>
      <c r="X68" s="454">
        <f t="shared" si="4"/>
        <v>0</v>
      </c>
      <c r="Y68" s="454">
        <v>0</v>
      </c>
      <c r="Z68" s="454">
        <f t="shared" si="19"/>
        <v>208574506.73612803</v>
      </c>
    </row>
    <row r="69" spans="1:26" ht="21" customHeight="1" thickTop="1">
      <c r="A69" s="664"/>
      <c r="B69" s="667"/>
      <c r="C69" s="652">
        <v>17</v>
      </c>
      <c r="D69" s="647" t="s">
        <v>77</v>
      </c>
      <c r="E69" s="352">
        <v>66</v>
      </c>
      <c r="F69" s="453" t="s">
        <v>78</v>
      </c>
      <c r="G69" s="442">
        <v>0</v>
      </c>
      <c r="H69" s="440">
        <v>20500000</v>
      </c>
      <c r="I69" s="440">
        <v>0</v>
      </c>
      <c r="J69" s="440">
        <v>0</v>
      </c>
      <c r="K69" s="441">
        <f t="shared" si="16"/>
        <v>20500000</v>
      </c>
      <c r="L69" s="439">
        <f t="shared" si="15"/>
        <v>0</v>
      </c>
      <c r="M69" s="440">
        <f>+(H69*0.04)+H69</f>
        <v>21320000</v>
      </c>
      <c r="N69" s="440">
        <f>+(I69*0.04)+I69</f>
        <v>0</v>
      </c>
      <c r="O69" s="440">
        <v>10000000</v>
      </c>
      <c r="P69" s="441">
        <f t="shared" si="17"/>
        <v>31320000</v>
      </c>
      <c r="Q69" s="442">
        <f t="shared" si="7"/>
        <v>0</v>
      </c>
      <c r="R69" s="440">
        <f t="shared" si="7"/>
        <v>22172800</v>
      </c>
      <c r="S69" s="440">
        <f t="shared" si="7"/>
        <v>0</v>
      </c>
      <c r="T69" s="440">
        <v>10000000</v>
      </c>
      <c r="U69" s="441">
        <f t="shared" si="18"/>
        <v>32172800</v>
      </c>
      <c r="V69" s="442">
        <f t="shared" si="10"/>
        <v>0</v>
      </c>
      <c r="W69" s="440">
        <f>+(R69*0.04)+R69</f>
        <v>23059712</v>
      </c>
      <c r="X69" s="440">
        <f>+(S69*0.04)+S69</f>
        <v>0</v>
      </c>
      <c r="Y69" s="440">
        <v>20000000</v>
      </c>
      <c r="Z69" s="441">
        <f t="shared" si="19"/>
        <v>43059712</v>
      </c>
    </row>
    <row r="70" spans="1:26" ht="21" customHeight="1">
      <c r="A70" s="664"/>
      <c r="B70" s="667"/>
      <c r="C70" s="653"/>
      <c r="D70" s="648"/>
      <c r="E70" s="353">
        <v>67</v>
      </c>
      <c r="F70" s="443" t="s">
        <v>79</v>
      </c>
      <c r="G70" s="444">
        <v>54100000</v>
      </c>
      <c r="H70" s="445">
        <v>0</v>
      </c>
      <c r="I70" s="445">
        <v>0</v>
      </c>
      <c r="J70" s="445">
        <v>0</v>
      </c>
      <c r="K70" s="447">
        <f>+G70+H70+I70+J70</f>
        <v>54100000</v>
      </c>
      <c r="L70" s="446">
        <f aca="true" t="shared" si="20" ref="L70:N82">+(G70*0.04)+G70</f>
        <v>56264000</v>
      </c>
      <c r="M70" s="445">
        <f t="shared" si="20"/>
        <v>0</v>
      </c>
      <c r="N70" s="445">
        <f t="shared" si="20"/>
        <v>0</v>
      </c>
      <c r="O70" s="445">
        <v>80000000</v>
      </c>
      <c r="P70" s="447">
        <f>+L70+M70+N70+O70</f>
        <v>136264000</v>
      </c>
      <c r="Q70" s="444">
        <f aca="true" t="shared" si="21" ref="Q70:S82">+(L70*0.04)+L70</f>
        <v>58514560</v>
      </c>
      <c r="R70" s="445">
        <f t="shared" si="21"/>
        <v>0</v>
      </c>
      <c r="S70" s="445">
        <f t="shared" si="21"/>
        <v>0</v>
      </c>
      <c r="T70" s="445">
        <v>20000000</v>
      </c>
      <c r="U70" s="447">
        <f t="shared" si="18"/>
        <v>78514560</v>
      </c>
      <c r="V70" s="444">
        <f aca="true" t="shared" si="22" ref="V70:X82">+(Q70*0.04)+Q70</f>
        <v>60855142.4</v>
      </c>
      <c r="W70" s="445">
        <f t="shared" si="22"/>
        <v>0</v>
      </c>
      <c r="X70" s="445">
        <f t="shared" si="22"/>
        <v>0</v>
      </c>
      <c r="Y70" s="445">
        <v>0</v>
      </c>
      <c r="Z70" s="447">
        <f t="shared" si="19"/>
        <v>60855142.4</v>
      </c>
    </row>
    <row r="71" spans="1:26" ht="22.5" customHeight="1" thickBot="1">
      <c r="A71" s="664"/>
      <c r="B71" s="667"/>
      <c r="C71" s="654"/>
      <c r="D71" s="649"/>
      <c r="E71" s="354">
        <v>68</v>
      </c>
      <c r="F71" s="448" t="s">
        <v>80</v>
      </c>
      <c r="G71" s="444">
        <v>0</v>
      </c>
      <c r="H71" s="445">
        <v>2500000</v>
      </c>
      <c r="I71" s="445">
        <v>0</v>
      </c>
      <c r="J71" s="445">
        <v>0</v>
      </c>
      <c r="K71" s="447">
        <f t="shared" si="16"/>
        <v>2500000</v>
      </c>
      <c r="L71" s="446">
        <f t="shared" si="20"/>
        <v>0</v>
      </c>
      <c r="M71" s="445">
        <f t="shared" si="20"/>
        <v>2600000</v>
      </c>
      <c r="N71" s="445">
        <f t="shared" si="20"/>
        <v>0</v>
      </c>
      <c r="O71" s="445">
        <v>0</v>
      </c>
      <c r="P71" s="447">
        <f t="shared" si="17"/>
        <v>2600000</v>
      </c>
      <c r="Q71" s="444">
        <f t="shared" si="21"/>
        <v>0</v>
      </c>
      <c r="R71" s="445">
        <f t="shared" si="21"/>
        <v>2704000</v>
      </c>
      <c r="S71" s="445">
        <f t="shared" si="21"/>
        <v>0</v>
      </c>
      <c r="T71" s="445">
        <v>0</v>
      </c>
      <c r="U71" s="447">
        <f t="shared" si="18"/>
        <v>2704000</v>
      </c>
      <c r="V71" s="444">
        <f t="shared" si="22"/>
        <v>0</v>
      </c>
      <c r="W71" s="445">
        <f t="shared" si="22"/>
        <v>2812160</v>
      </c>
      <c r="X71" s="445">
        <f t="shared" si="22"/>
        <v>0</v>
      </c>
      <c r="Y71" s="445">
        <v>0</v>
      </c>
      <c r="Z71" s="447">
        <f t="shared" si="19"/>
        <v>2812160</v>
      </c>
    </row>
    <row r="72" spans="1:26" ht="24" customHeight="1" thickBot="1" thickTop="1">
      <c r="A72" s="664"/>
      <c r="B72" s="667"/>
      <c r="C72" s="364">
        <v>18</v>
      </c>
      <c r="D72" s="365" t="s">
        <v>81</v>
      </c>
      <c r="E72" s="359">
        <v>69</v>
      </c>
      <c r="F72" s="457" t="s">
        <v>82</v>
      </c>
      <c r="G72" s="444">
        <f>12000000+11500000+18000000</f>
        <v>41500000</v>
      </c>
      <c r="H72" s="445">
        <v>2810430</v>
      </c>
      <c r="I72" s="445">
        <v>0</v>
      </c>
      <c r="J72" s="445">
        <v>0</v>
      </c>
      <c r="K72" s="447">
        <f t="shared" si="16"/>
        <v>44310430</v>
      </c>
      <c r="L72" s="446">
        <f t="shared" si="20"/>
        <v>43160000</v>
      </c>
      <c r="M72" s="445">
        <f t="shared" si="20"/>
        <v>2922847.2</v>
      </c>
      <c r="N72" s="445">
        <f t="shared" si="20"/>
        <v>0</v>
      </c>
      <c r="O72" s="445">
        <v>100000000</v>
      </c>
      <c r="P72" s="447">
        <f t="shared" si="17"/>
        <v>146082847.2</v>
      </c>
      <c r="Q72" s="444">
        <f t="shared" si="21"/>
        <v>44886400</v>
      </c>
      <c r="R72" s="445">
        <f t="shared" si="21"/>
        <v>3039761.088</v>
      </c>
      <c r="S72" s="445">
        <f t="shared" si="21"/>
        <v>0</v>
      </c>
      <c r="T72" s="445">
        <v>100000000</v>
      </c>
      <c r="U72" s="447">
        <f t="shared" si="18"/>
        <v>147926161.088</v>
      </c>
      <c r="V72" s="444">
        <f t="shared" si="22"/>
        <v>46681856</v>
      </c>
      <c r="W72" s="445">
        <f t="shared" si="22"/>
        <v>3161351.53152</v>
      </c>
      <c r="X72" s="445">
        <f t="shared" si="22"/>
        <v>0</v>
      </c>
      <c r="Y72" s="445">
        <v>0</v>
      </c>
      <c r="Z72" s="447">
        <f t="shared" si="19"/>
        <v>49843207.53152</v>
      </c>
    </row>
    <row r="73" spans="1:26" ht="24" customHeight="1" thickTop="1">
      <c r="A73" s="664"/>
      <c r="B73" s="667"/>
      <c r="C73" s="647">
        <v>19</v>
      </c>
      <c r="D73" s="647" t="s">
        <v>5</v>
      </c>
      <c r="E73" s="358">
        <v>70</v>
      </c>
      <c r="F73" s="435" t="s">
        <v>83</v>
      </c>
      <c r="G73" s="444">
        <v>0</v>
      </c>
      <c r="H73" s="445">
        <v>5000000</v>
      </c>
      <c r="I73" s="445">
        <v>0</v>
      </c>
      <c r="J73" s="445">
        <v>10000000</v>
      </c>
      <c r="K73" s="447">
        <f t="shared" si="16"/>
        <v>15000000</v>
      </c>
      <c r="L73" s="446">
        <f t="shared" si="20"/>
        <v>0</v>
      </c>
      <c r="M73" s="445">
        <f t="shared" si="20"/>
        <v>5200000</v>
      </c>
      <c r="N73" s="445">
        <f t="shared" si="20"/>
        <v>0</v>
      </c>
      <c r="O73" s="445">
        <v>0</v>
      </c>
      <c r="P73" s="447">
        <f>+L73+M73+N73+O73</f>
        <v>5200000</v>
      </c>
      <c r="Q73" s="444">
        <f t="shared" si="21"/>
        <v>0</v>
      </c>
      <c r="R73" s="445">
        <f t="shared" si="21"/>
        <v>5408000</v>
      </c>
      <c r="S73" s="445">
        <f t="shared" si="21"/>
        <v>0</v>
      </c>
      <c r="T73" s="445">
        <v>20000000</v>
      </c>
      <c r="U73" s="447">
        <f t="shared" si="18"/>
        <v>25408000</v>
      </c>
      <c r="V73" s="444">
        <f t="shared" si="22"/>
        <v>0</v>
      </c>
      <c r="W73" s="445">
        <f t="shared" si="22"/>
        <v>5624320</v>
      </c>
      <c r="X73" s="445">
        <f t="shared" si="22"/>
        <v>0</v>
      </c>
      <c r="Y73" s="445">
        <v>0</v>
      </c>
      <c r="Z73" s="447">
        <f t="shared" si="19"/>
        <v>5624320</v>
      </c>
    </row>
    <row r="74" spans="1:26" ht="24" customHeight="1" thickBot="1">
      <c r="A74" s="665"/>
      <c r="B74" s="667"/>
      <c r="C74" s="651"/>
      <c r="D74" s="649"/>
      <c r="E74" s="356">
        <v>71</v>
      </c>
      <c r="F74" s="448" t="s">
        <v>84</v>
      </c>
      <c r="G74" s="449">
        <f>18000000+4800000+14200000</f>
        <v>37000000</v>
      </c>
      <c r="H74" s="450">
        <v>1200000</v>
      </c>
      <c r="I74" s="450">
        <v>0</v>
      </c>
      <c r="J74" s="450">
        <v>0</v>
      </c>
      <c r="K74" s="452">
        <f t="shared" si="16"/>
        <v>38200000</v>
      </c>
      <c r="L74" s="451">
        <f t="shared" si="20"/>
        <v>38480000</v>
      </c>
      <c r="M74" s="450">
        <f t="shared" si="20"/>
        <v>1248000</v>
      </c>
      <c r="N74" s="450">
        <f t="shared" si="20"/>
        <v>0</v>
      </c>
      <c r="O74" s="450">
        <v>200000000</v>
      </c>
      <c r="P74" s="452">
        <f t="shared" si="17"/>
        <v>239728000</v>
      </c>
      <c r="Q74" s="449">
        <f t="shared" si="21"/>
        <v>40019200</v>
      </c>
      <c r="R74" s="450">
        <f t="shared" si="21"/>
        <v>1297920</v>
      </c>
      <c r="S74" s="450">
        <f t="shared" si="21"/>
        <v>0</v>
      </c>
      <c r="T74" s="450">
        <v>200000000</v>
      </c>
      <c r="U74" s="452">
        <f t="shared" si="18"/>
        <v>241317120</v>
      </c>
      <c r="V74" s="449">
        <f t="shared" si="22"/>
        <v>41619968</v>
      </c>
      <c r="W74" s="450">
        <f t="shared" si="22"/>
        <v>1349836.8</v>
      </c>
      <c r="X74" s="450">
        <f t="shared" si="22"/>
        <v>0</v>
      </c>
      <c r="Y74" s="450">
        <v>0</v>
      </c>
      <c r="Z74" s="452">
        <f t="shared" si="19"/>
        <v>42969804.8</v>
      </c>
    </row>
    <row r="75" spans="1:26" ht="24" customHeight="1" thickTop="1">
      <c r="A75" s="655">
        <v>4</v>
      </c>
      <c r="B75" s="658" t="s">
        <v>92</v>
      </c>
      <c r="C75" s="660">
        <v>20</v>
      </c>
      <c r="D75" s="660" t="s">
        <v>85</v>
      </c>
      <c r="E75" s="352">
        <v>72</v>
      </c>
      <c r="F75" s="458" t="s">
        <v>86</v>
      </c>
      <c r="G75" s="459">
        <f>118215522+2500000</f>
        <v>120715522</v>
      </c>
      <c r="H75" s="460">
        <v>28500000</v>
      </c>
      <c r="I75" s="460">
        <v>15950000</v>
      </c>
      <c r="J75" s="460">
        <v>0</v>
      </c>
      <c r="K75" s="461">
        <f t="shared" si="16"/>
        <v>165165522</v>
      </c>
      <c r="L75" s="462">
        <v>95544142.88</v>
      </c>
      <c r="M75" s="462">
        <f t="shared" si="20"/>
        <v>29640000</v>
      </c>
      <c r="N75" s="462">
        <f t="shared" si="20"/>
        <v>16588000</v>
      </c>
      <c r="O75" s="462">
        <v>0</v>
      </c>
      <c r="P75" s="463">
        <f t="shared" si="17"/>
        <v>141772142.88</v>
      </c>
      <c r="Q75" s="464">
        <f t="shared" si="21"/>
        <v>99365908.5952</v>
      </c>
      <c r="R75" s="462">
        <f t="shared" si="21"/>
        <v>30825600</v>
      </c>
      <c r="S75" s="462">
        <f t="shared" si="21"/>
        <v>17251520</v>
      </c>
      <c r="T75" s="462">
        <v>0</v>
      </c>
      <c r="U75" s="463">
        <f t="shared" si="18"/>
        <v>147443028.5952</v>
      </c>
      <c r="V75" s="464">
        <f t="shared" si="22"/>
        <v>103340544.939008</v>
      </c>
      <c r="W75" s="462">
        <f t="shared" si="22"/>
        <v>32058624</v>
      </c>
      <c r="X75" s="462">
        <f t="shared" si="22"/>
        <v>17941580.8</v>
      </c>
      <c r="Y75" s="465">
        <v>0</v>
      </c>
      <c r="Z75" s="466">
        <f t="shared" si="19"/>
        <v>153340749.739008</v>
      </c>
    </row>
    <row r="76" spans="1:26" ht="24" customHeight="1" thickBot="1">
      <c r="A76" s="656"/>
      <c r="B76" s="658"/>
      <c r="C76" s="661"/>
      <c r="D76" s="661"/>
      <c r="E76" s="354">
        <v>73</v>
      </c>
      <c r="F76" s="467" t="s">
        <v>87</v>
      </c>
      <c r="G76" s="468">
        <v>0</v>
      </c>
      <c r="H76" s="469">
        <v>0</v>
      </c>
      <c r="I76" s="469">
        <v>3000000</v>
      </c>
      <c r="J76" s="469">
        <v>0</v>
      </c>
      <c r="K76" s="470">
        <f t="shared" si="16"/>
        <v>3000000</v>
      </c>
      <c r="L76" s="471">
        <f t="shared" si="20"/>
        <v>0</v>
      </c>
      <c r="M76" s="472">
        <f t="shared" si="20"/>
        <v>0</v>
      </c>
      <c r="N76" s="472">
        <f t="shared" si="20"/>
        <v>3120000</v>
      </c>
      <c r="O76" s="472">
        <v>0</v>
      </c>
      <c r="P76" s="470">
        <f t="shared" si="17"/>
        <v>3120000</v>
      </c>
      <c r="Q76" s="471">
        <f t="shared" si="21"/>
        <v>0</v>
      </c>
      <c r="R76" s="472">
        <f t="shared" si="21"/>
        <v>0</v>
      </c>
      <c r="S76" s="472">
        <f t="shared" si="21"/>
        <v>3244800</v>
      </c>
      <c r="T76" s="472">
        <v>0</v>
      </c>
      <c r="U76" s="470">
        <f t="shared" si="18"/>
        <v>3244800</v>
      </c>
      <c r="V76" s="471">
        <f t="shared" si="22"/>
        <v>0</v>
      </c>
      <c r="W76" s="472">
        <f t="shared" si="22"/>
        <v>0</v>
      </c>
      <c r="X76" s="472">
        <f t="shared" si="22"/>
        <v>3374592</v>
      </c>
      <c r="Y76" s="469">
        <v>0</v>
      </c>
      <c r="Z76" s="473">
        <f t="shared" si="19"/>
        <v>3374592</v>
      </c>
    </row>
    <row r="77" spans="1:26" ht="39.75" customHeight="1" thickTop="1">
      <c r="A77" s="656"/>
      <c r="B77" s="658"/>
      <c r="C77" s="660">
        <v>21</v>
      </c>
      <c r="D77" s="660" t="s">
        <v>88</v>
      </c>
      <c r="E77" s="355">
        <v>74</v>
      </c>
      <c r="F77" s="474" t="s">
        <v>122</v>
      </c>
      <c r="G77" s="468">
        <v>18500000</v>
      </c>
      <c r="H77" s="469">
        <v>0</v>
      </c>
      <c r="I77" s="469">
        <v>14600000</v>
      </c>
      <c r="J77" s="469">
        <v>0</v>
      </c>
      <c r="K77" s="470">
        <f t="shared" si="16"/>
        <v>33100000</v>
      </c>
      <c r="L77" s="471">
        <f t="shared" si="20"/>
        <v>19240000</v>
      </c>
      <c r="M77" s="472">
        <f t="shared" si="20"/>
        <v>0</v>
      </c>
      <c r="N77" s="472">
        <f t="shared" si="20"/>
        <v>15184000</v>
      </c>
      <c r="O77" s="472">
        <v>0</v>
      </c>
      <c r="P77" s="470">
        <f t="shared" si="17"/>
        <v>34424000</v>
      </c>
      <c r="Q77" s="471">
        <f t="shared" si="21"/>
        <v>20009600</v>
      </c>
      <c r="R77" s="472">
        <f t="shared" si="21"/>
        <v>0</v>
      </c>
      <c r="S77" s="472">
        <f t="shared" si="21"/>
        <v>15791360</v>
      </c>
      <c r="T77" s="472">
        <v>0</v>
      </c>
      <c r="U77" s="470">
        <f t="shared" si="18"/>
        <v>35800960</v>
      </c>
      <c r="V77" s="471">
        <f t="shared" si="22"/>
        <v>20809984</v>
      </c>
      <c r="W77" s="472">
        <f t="shared" si="22"/>
        <v>0</v>
      </c>
      <c r="X77" s="472">
        <f t="shared" si="22"/>
        <v>16423014.4</v>
      </c>
      <c r="Y77" s="469">
        <v>0</v>
      </c>
      <c r="Z77" s="473">
        <f t="shared" si="19"/>
        <v>37232998.4</v>
      </c>
    </row>
    <row r="78" spans="1:26" ht="24" customHeight="1" thickBot="1">
      <c r="A78" s="656"/>
      <c r="B78" s="658"/>
      <c r="C78" s="661"/>
      <c r="D78" s="662"/>
      <c r="E78" s="354">
        <v>75</v>
      </c>
      <c r="F78" s="467" t="s">
        <v>113</v>
      </c>
      <c r="G78" s="468">
        <f>2000000+25600000</f>
        <v>27600000</v>
      </c>
      <c r="H78" s="469">
        <v>0</v>
      </c>
      <c r="I78" s="469">
        <v>0</v>
      </c>
      <c r="J78" s="469">
        <v>0</v>
      </c>
      <c r="K78" s="470">
        <f t="shared" si="16"/>
        <v>27600000</v>
      </c>
      <c r="L78" s="471">
        <f t="shared" si="20"/>
        <v>28704000</v>
      </c>
      <c r="M78" s="472">
        <f t="shared" si="20"/>
        <v>0</v>
      </c>
      <c r="N78" s="472">
        <f t="shared" si="20"/>
        <v>0</v>
      </c>
      <c r="O78" s="472">
        <v>0</v>
      </c>
      <c r="P78" s="470">
        <f t="shared" si="17"/>
        <v>28704000</v>
      </c>
      <c r="Q78" s="471">
        <f t="shared" si="21"/>
        <v>29852160</v>
      </c>
      <c r="R78" s="472">
        <f t="shared" si="21"/>
        <v>0</v>
      </c>
      <c r="S78" s="472">
        <f t="shared" si="21"/>
        <v>0</v>
      </c>
      <c r="T78" s="472">
        <v>0</v>
      </c>
      <c r="U78" s="470">
        <f t="shared" si="18"/>
        <v>29852160</v>
      </c>
      <c r="V78" s="471">
        <f t="shared" si="22"/>
        <v>31046246.4</v>
      </c>
      <c r="W78" s="472">
        <f t="shared" si="22"/>
        <v>0</v>
      </c>
      <c r="X78" s="472">
        <f t="shared" si="22"/>
        <v>0</v>
      </c>
      <c r="Y78" s="469">
        <v>0</v>
      </c>
      <c r="Z78" s="473">
        <f t="shared" si="19"/>
        <v>31046246.4</v>
      </c>
    </row>
    <row r="79" spans="1:26" ht="24" customHeight="1" thickBot="1" thickTop="1">
      <c r="A79" s="657"/>
      <c r="B79" s="659"/>
      <c r="C79" s="366">
        <v>22</v>
      </c>
      <c r="D79" s="366" t="s">
        <v>1</v>
      </c>
      <c r="E79" s="359">
        <v>76</v>
      </c>
      <c r="F79" s="475" t="s">
        <v>114</v>
      </c>
      <c r="G79" s="471">
        <f>3400000+2500000</f>
        <v>5900000</v>
      </c>
      <c r="H79" s="472">
        <v>0</v>
      </c>
      <c r="I79" s="472">
        <v>0</v>
      </c>
      <c r="J79" s="472">
        <v>0</v>
      </c>
      <c r="K79" s="476">
        <f t="shared" si="16"/>
        <v>5900000</v>
      </c>
      <c r="L79" s="477">
        <f t="shared" si="20"/>
        <v>6136000</v>
      </c>
      <c r="M79" s="478">
        <f t="shared" si="20"/>
        <v>0</v>
      </c>
      <c r="N79" s="478">
        <f t="shared" si="20"/>
        <v>0</v>
      </c>
      <c r="O79" s="478">
        <v>0</v>
      </c>
      <c r="P79" s="476">
        <f t="shared" si="17"/>
        <v>6136000</v>
      </c>
      <c r="Q79" s="477">
        <f t="shared" si="21"/>
        <v>6381440</v>
      </c>
      <c r="R79" s="478">
        <f t="shared" si="21"/>
        <v>0</v>
      </c>
      <c r="S79" s="478">
        <f t="shared" si="21"/>
        <v>0</v>
      </c>
      <c r="T79" s="478">
        <v>0</v>
      </c>
      <c r="U79" s="476">
        <f t="shared" si="18"/>
        <v>6381440</v>
      </c>
      <c r="V79" s="477">
        <f t="shared" si="22"/>
        <v>6636697.6</v>
      </c>
      <c r="W79" s="478">
        <f t="shared" si="22"/>
        <v>0</v>
      </c>
      <c r="X79" s="478">
        <f t="shared" si="22"/>
        <v>0</v>
      </c>
      <c r="Y79" s="472">
        <v>0</v>
      </c>
      <c r="Z79" s="470">
        <f t="shared" si="19"/>
        <v>6636697.6</v>
      </c>
    </row>
    <row r="80" spans="1:26" ht="24" customHeight="1" thickTop="1">
      <c r="A80" s="672">
        <v>5</v>
      </c>
      <c r="B80" s="675" t="s">
        <v>93</v>
      </c>
      <c r="C80" s="678">
        <v>23</v>
      </c>
      <c r="D80" s="681" t="s">
        <v>2</v>
      </c>
      <c r="E80" s="353">
        <v>77</v>
      </c>
      <c r="F80" s="479" t="s">
        <v>3</v>
      </c>
      <c r="G80" s="480">
        <f>31000000+14000000</f>
        <v>45000000</v>
      </c>
      <c r="H80" s="481">
        <v>0</v>
      </c>
      <c r="I80" s="481">
        <v>0</v>
      </c>
      <c r="J80" s="481">
        <v>5000000</v>
      </c>
      <c r="K80" s="482">
        <f t="shared" si="16"/>
        <v>50000000</v>
      </c>
      <c r="L80" s="483">
        <f t="shared" si="20"/>
        <v>46800000</v>
      </c>
      <c r="M80" s="483">
        <f t="shared" si="20"/>
        <v>0</v>
      </c>
      <c r="N80" s="483">
        <f t="shared" si="20"/>
        <v>0</v>
      </c>
      <c r="O80" s="483">
        <v>5000000</v>
      </c>
      <c r="P80" s="484">
        <f t="shared" si="17"/>
        <v>51800000</v>
      </c>
      <c r="Q80" s="485">
        <f t="shared" si="21"/>
        <v>48672000</v>
      </c>
      <c r="R80" s="483">
        <f t="shared" si="21"/>
        <v>0</v>
      </c>
      <c r="S80" s="483">
        <f t="shared" si="21"/>
        <v>0</v>
      </c>
      <c r="T80" s="483">
        <v>0</v>
      </c>
      <c r="U80" s="484">
        <f t="shared" si="18"/>
        <v>48672000</v>
      </c>
      <c r="V80" s="485">
        <f t="shared" si="22"/>
        <v>50618880</v>
      </c>
      <c r="W80" s="483">
        <f t="shared" si="22"/>
        <v>0</v>
      </c>
      <c r="X80" s="483">
        <f t="shared" si="22"/>
        <v>0</v>
      </c>
      <c r="Y80" s="481">
        <v>5000000</v>
      </c>
      <c r="Z80" s="482">
        <f t="shared" si="19"/>
        <v>55618880</v>
      </c>
    </row>
    <row r="81" spans="1:26" ht="24" customHeight="1">
      <c r="A81" s="673"/>
      <c r="B81" s="676"/>
      <c r="C81" s="679"/>
      <c r="D81" s="682"/>
      <c r="E81" s="356">
        <v>78</v>
      </c>
      <c r="F81" s="486" t="s">
        <v>115</v>
      </c>
      <c r="G81" s="487">
        <v>0</v>
      </c>
      <c r="H81" s="488">
        <v>0</v>
      </c>
      <c r="I81" s="488">
        <v>2000000</v>
      </c>
      <c r="J81" s="488">
        <v>0</v>
      </c>
      <c r="K81" s="489">
        <f t="shared" si="16"/>
        <v>2000000</v>
      </c>
      <c r="L81" s="488">
        <f t="shared" si="20"/>
        <v>0</v>
      </c>
      <c r="M81" s="488">
        <f t="shared" si="20"/>
        <v>0</v>
      </c>
      <c r="N81" s="488">
        <f t="shared" si="20"/>
        <v>2080000</v>
      </c>
      <c r="O81" s="488">
        <v>2000000</v>
      </c>
      <c r="P81" s="489">
        <f t="shared" si="17"/>
        <v>4080000</v>
      </c>
      <c r="Q81" s="487">
        <f t="shared" si="21"/>
        <v>0</v>
      </c>
      <c r="R81" s="488">
        <f t="shared" si="21"/>
        <v>0</v>
      </c>
      <c r="S81" s="488">
        <f t="shared" si="21"/>
        <v>2163200</v>
      </c>
      <c r="T81" s="488">
        <v>0</v>
      </c>
      <c r="U81" s="489">
        <f t="shared" si="18"/>
        <v>2163200</v>
      </c>
      <c r="V81" s="487">
        <f t="shared" si="22"/>
        <v>0</v>
      </c>
      <c r="W81" s="488">
        <f t="shared" si="22"/>
        <v>0</v>
      </c>
      <c r="X81" s="488">
        <f t="shared" si="22"/>
        <v>2249728</v>
      </c>
      <c r="Y81" s="488">
        <v>0</v>
      </c>
      <c r="Z81" s="489">
        <f t="shared" si="19"/>
        <v>2249728</v>
      </c>
    </row>
    <row r="82" spans="1:26" ht="24" customHeight="1" thickBot="1">
      <c r="A82" s="674"/>
      <c r="B82" s="677"/>
      <c r="C82" s="680"/>
      <c r="D82" s="683"/>
      <c r="E82" s="354">
        <v>79</v>
      </c>
      <c r="F82" s="490" t="s">
        <v>116</v>
      </c>
      <c r="G82" s="491">
        <v>0</v>
      </c>
      <c r="H82" s="492">
        <v>0</v>
      </c>
      <c r="I82" s="492"/>
      <c r="J82" s="492">
        <v>5000000</v>
      </c>
      <c r="K82" s="493">
        <f t="shared" si="16"/>
        <v>5000000</v>
      </c>
      <c r="L82" s="494">
        <f t="shared" si="20"/>
        <v>0</v>
      </c>
      <c r="M82" s="494">
        <f t="shared" si="20"/>
        <v>0</v>
      </c>
      <c r="N82" s="494">
        <f t="shared" si="20"/>
        <v>0</v>
      </c>
      <c r="O82" s="494">
        <v>50000000</v>
      </c>
      <c r="P82" s="495">
        <f t="shared" si="17"/>
        <v>50000000</v>
      </c>
      <c r="Q82" s="496">
        <f t="shared" si="21"/>
        <v>0</v>
      </c>
      <c r="R82" s="494">
        <f t="shared" si="21"/>
        <v>0</v>
      </c>
      <c r="S82" s="494">
        <f t="shared" si="21"/>
        <v>0</v>
      </c>
      <c r="T82" s="494">
        <v>50000000</v>
      </c>
      <c r="U82" s="495">
        <f t="shared" si="18"/>
        <v>50000000</v>
      </c>
      <c r="V82" s="496">
        <f t="shared" si="22"/>
        <v>0</v>
      </c>
      <c r="W82" s="494">
        <f t="shared" si="22"/>
        <v>0</v>
      </c>
      <c r="X82" s="494">
        <f t="shared" si="22"/>
        <v>0</v>
      </c>
      <c r="Y82" s="494">
        <v>0</v>
      </c>
      <c r="Z82" s="495">
        <f t="shared" si="19"/>
        <v>0</v>
      </c>
    </row>
    <row r="83" spans="2:26" ht="24" customHeight="1" thickBot="1" thickTop="1">
      <c r="B83" s="684" t="s">
        <v>123</v>
      </c>
      <c r="C83" s="685"/>
      <c r="D83" s="686"/>
      <c r="E83" s="686"/>
      <c r="F83" s="687"/>
      <c r="G83" s="497">
        <f aca="true" t="shared" si="23" ref="G83:Z83">SUM(G4:G82)</f>
        <v>1494776501</v>
      </c>
      <c r="H83" s="498">
        <f t="shared" si="23"/>
        <v>66010430</v>
      </c>
      <c r="I83" s="498">
        <f t="shared" si="23"/>
        <v>168100000</v>
      </c>
      <c r="J83" s="498">
        <f t="shared" si="23"/>
        <v>1508643765</v>
      </c>
      <c r="K83" s="499">
        <f t="shared" si="23"/>
        <v>3237530696</v>
      </c>
      <c r="L83" s="500">
        <f t="shared" si="23"/>
        <v>1554807561.04</v>
      </c>
      <c r="M83" s="500">
        <f t="shared" si="23"/>
        <v>68650847.2</v>
      </c>
      <c r="N83" s="500">
        <f t="shared" si="23"/>
        <v>178824000</v>
      </c>
      <c r="O83" s="500">
        <f t="shared" si="23"/>
        <v>2009349254.4</v>
      </c>
      <c r="P83" s="501">
        <f t="shared" si="23"/>
        <v>3811631662.64</v>
      </c>
      <c r="Q83" s="502">
        <f t="shared" si="23"/>
        <v>1616999863.4816</v>
      </c>
      <c r="R83" s="503">
        <f t="shared" si="23"/>
        <v>71396881.088</v>
      </c>
      <c r="S83" s="503">
        <f t="shared" si="23"/>
        <v>181816960</v>
      </c>
      <c r="T83" s="503">
        <f t="shared" si="23"/>
        <v>1310003224.576</v>
      </c>
      <c r="U83" s="501">
        <f t="shared" si="23"/>
        <v>3180216929.1456</v>
      </c>
      <c r="V83" s="502">
        <f t="shared" si="23"/>
        <v>1681679858.0208642</v>
      </c>
      <c r="W83" s="503">
        <f t="shared" si="23"/>
        <v>74252756.33151999</v>
      </c>
      <c r="X83" s="503">
        <f t="shared" si="23"/>
        <v>189089638.4</v>
      </c>
      <c r="Y83" s="503">
        <f t="shared" si="23"/>
        <v>722763353.5590401</v>
      </c>
      <c r="Z83" s="501">
        <f t="shared" si="23"/>
        <v>2667785606.3114243</v>
      </c>
    </row>
    <row r="84" spans="2:26" ht="24" customHeight="1" thickBot="1" thickTop="1">
      <c r="B84" s="688" t="s">
        <v>102</v>
      </c>
      <c r="C84" s="686"/>
      <c r="D84" s="686"/>
      <c r="E84" s="686"/>
      <c r="F84" s="686"/>
      <c r="G84" s="668">
        <f>+K83+P83+U83+Z83</f>
        <v>12897164894.097023</v>
      </c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70"/>
    </row>
    <row r="85" spans="1:26" ht="24" customHeight="1" thickTop="1">
      <c r="A85" s="671" t="s">
        <v>124</v>
      </c>
      <c r="B85" s="671"/>
      <c r="C85" s="671"/>
      <c r="D85" s="671"/>
      <c r="E85" s="671"/>
      <c r="F85" s="671"/>
      <c r="G85" s="504"/>
      <c r="H85" s="504"/>
      <c r="I85" s="504"/>
      <c r="J85" s="504"/>
      <c r="K85" s="504"/>
      <c r="L85" s="504"/>
      <c r="M85" s="504"/>
      <c r="N85" s="504"/>
      <c r="O85" s="504"/>
      <c r="P85" s="504"/>
      <c r="Q85" s="504"/>
      <c r="R85" s="504"/>
      <c r="S85" s="504"/>
      <c r="T85" s="504"/>
      <c r="U85" s="504"/>
      <c r="V85" s="504"/>
      <c r="W85" s="504"/>
      <c r="X85" s="504"/>
      <c r="Y85" s="504"/>
      <c r="Z85" s="504"/>
    </row>
    <row r="86" spans="1:26" ht="24" customHeight="1">
      <c r="A86" s="504"/>
      <c r="B86" s="504"/>
      <c r="C86" s="504"/>
      <c r="D86" s="504"/>
      <c r="E86" s="504"/>
      <c r="F86" s="504"/>
      <c r="G86" s="504"/>
      <c r="H86" s="504"/>
      <c r="I86" s="504"/>
      <c r="J86" s="504"/>
      <c r="K86" s="504"/>
      <c r="L86" s="504"/>
      <c r="M86" s="504"/>
      <c r="N86" s="504"/>
      <c r="O86" s="504"/>
      <c r="P86" s="504"/>
      <c r="Q86" s="504"/>
      <c r="R86" s="504"/>
      <c r="S86" s="504"/>
      <c r="T86" s="504"/>
      <c r="U86" s="504"/>
      <c r="V86" s="504"/>
      <c r="W86" s="504"/>
      <c r="X86" s="504"/>
      <c r="Y86" s="504"/>
      <c r="Z86" s="504"/>
    </row>
    <row r="93" ht="24" customHeight="1" thickBot="1"/>
    <row r="94" ht="24" customHeight="1" thickTop="1">
      <c r="X94" s="505"/>
    </row>
  </sheetData>
  <sheetProtection/>
  <mergeCells count="62">
    <mergeCell ref="G84:Z84"/>
    <mergeCell ref="A85:F85"/>
    <mergeCell ref="A80:A82"/>
    <mergeCell ref="B80:B82"/>
    <mergeCell ref="C80:C82"/>
    <mergeCell ref="D80:D82"/>
    <mergeCell ref="B83:F83"/>
    <mergeCell ref="B84:F84"/>
    <mergeCell ref="C73:C74"/>
    <mergeCell ref="D73:D74"/>
    <mergeCell ref="A75:A79"/>
    <mergeCell ref="B75:B79"/>
    <mergeCell ref="C75:C76"/>
    <mergeCell ref="D75:D76"/>
    <mergeCell ref="C77:C78"/>
    <mergeCell ref="D77:D78"/>
    <mergeCell ref="A57:A74"/>
    <mergeCell ref="B57:B74"/>
    <mergeCell ref="C57:C61"/>
    <mergeCell ref="D57:D61"/>
    <mergeCell ref="C62:C68"/>
    <mergeCell ref="D62:D68"/>
    <mergeCell ref="C69:C71"/>
    <mergeCell ref="D69:D71"/>
    <mergeCell ref="A46:A56"/>
    <mergeCell ref="B46:B56"/>
    <mergeCell ref="C46:C53"/>
    <mergeCell ref="D46:D53"/>
    <mergeCell ref="C54:C56"/>
    <mergeCell ref="D54:D56"/>
    <mergeCell ref="C34:C36"/>
    <mergeCell ref="D34:D36"/>
    <mergeCell ref="C39:C42"/>
    <mergeCell ref="D39:D42"/>
    <mergeCell ref="C43:C45"/>
    <mergeCell ref="D43:D45"/>
    <mergeCell ref="C23:C25"/>
    <mergeCell ref="D23:D25"/>
    <mergeCell ref="C26:C28"/>
    <mergeCell ref="D26:D28"/>
    <mergeCell ref="C29:C33"/>
    <mergeCell ref="D29:D33"/>
    <mergeCell ref="F2:F3"/>
    <mergeCell ref="G2:K2"/>
    <mergeCell ref="L2:P2"/>
    <mergeCell ref="Q2:U2"/>
    <mergeCell ref="V2:Z2"/>
    <mergeCell ref="B4:B45"/>
    <mergeCell ref="C4:C10"/>
    <mergeCell ref="D4:D10"/>
    <mergeCell ref="C11:C17"/>
    <mergeCell ref="D11:D17"/>
    <mergeCell ref="A2:A3"/>
    <mergeCell ref="B2:B3"/>
    <mergeCell ref="C2:C3"/>
    <mergeCell ref="D2:D3"/>
    <mergeCell ref="E2:E3"/>
    <mergeCell ref="A4:A45"/>
    <mergeCell ref="C18:C19"/>
    <mergeCell ref="D18:D19"/>
    <mergeCell ref="C20:C22"/>
    <mergeCell ref="D20:D22"/>
  </mergeCells>
  <printOptions horizontalCentered="1"/>
  <pageMargins left="0.7086614173228347" right="0.7086614173228347" top="0.8661417322834646" bottom="0.8661417322834646" header="0.31496062992125984" footer="0.31496062992125984"/>
  <pageSetup orientation="landscape" scale="55" r:id="rId2"/>
  <headerFooter>
    <oddHeader>&amp;C&amp;"Gisha,Negrita"PLAN DE DESARROLLO MUNICIPAL BITUIMA ATRACTIVA 2012-2015
MATRIZ PLURIANUAL DE INVERSIONES&amp;R&amp;G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5"/>
  <sheetViews>
    <sheetView zoomScale="80" zoomScaleNormal="80" zoomScalePageLayoutView="0" workbookViewId="0" topLeftCell="A1">
      <selection activeCell="A2" sqref="A2:W2"/>
    </sheetView>
  </sheetViews>
  <sheetFormatPr defaultColWidth="11.421875" defaultRowHeight="15"/>
  <cols>
    <col min="1" max="1" width="23.57421875" style="7" customWidth="1"/>
    <col min="2" max="2" width="44.57421875" style="8" customWidth="1"/>
    <col min="3" max="3" width="79.28125" style="9" customWidth="1"/>
    <col min="4" max="4" width="15.140625" style="6" customWidth="1"/>
    <col min="5" max="5" width="17.57421875" style="6" customWidth="1"/>
    <col min="6" max="6" width="13.421875" style="6" customWidth="1"/>
    <col min="7" max="7" width="14.140625" style="6" customWidth="1"/>
    <col min="8" max="8" width="11.421875" style="6" customWidth="1"/>
    <col min="9" max="9" width="14.8515625" style="6" customWidth="1"/>
    <col min="10" max="10" width="17.7109375" style="6" customWidth="1"/>
    <col min="11" max="11" width="13.421875" style="6" customWidth="1"/>
    <col min="12" max="12" width="12.7109375" style="6" customWidth="1"/>
    <col min="13" max="13" width="11.421875" style="6" customWidth="1"/>
    <col min="14" max="14" width="14.8515625" style="6" customWidth="1"/>
    <col min="15" max="15" width="17.00390625" style="6" customWidth="1"/>
    <col min="16" max="16" width="14.8515625" style="6" customWidth="1"/>
    <col min="17" max="17" width="13.7109375" style="6" customWidth="1"/>
    <col min="18" max="18" width="11.421875" style="6" customWidth="1"/>
    <col min="19" max="19" width="14.7109375" style="6" customWidth="1"/>
    <col min="20" max="20" width="17.7109375" style="6" customWidth="1"/>
    <col min="21" max="21" width="13.00390625" style="6" customWidth="1"/>
    <col min="22" max="22" width="14.28125" style="6" customWidth="1"/>
    <col min="23" max="16384" width="11.421875" style="6" customWidth="1"/>
  </cols>
  <sheetData>
    <row r="1" spans="1:23" ht="15.75">
      <c r="A1" s="709" t="s">
        <v>107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</row>
    <row r="2" spans="1:23" ht="33" customHeight="1">
      <c r="A2" s="709" t="s">
        <v>106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</row>
    <row r="3" ht="16.5" thickBot="1">
      <c r="D3" s="10"/>
    </row>
    <row r="4" spans="1:23" ht="17.25" thickBot="1" thickTop="1">
      <c r="A4" s="707" t="s">
        <v>103</v>
      </c>
      <c r="B4" s="707" t="s">
        <v>104</v>
      </c>
      <c r="C4" s="707" t="s">
        <v>105</v>
      </c>
      <c r="D4" s="711" t="s">
        <v>94</v>
      </c>
      <c r="E4" s="712"/>
      <c r="F4" s="712"/>
      <c r="G4" s="712"/>
      <c r="H4" s="713"/>
      <c r="I4" s="714" t="s">
        <v>95</v>
      </c>
      <c r="J4" s="715"/>
      <c r="K4" s="715"/>
      <c r="L4" s="715"/>
      <c r="M4" s="716"/>
      <c r="N4" s="717" t="s">
        <v>96</v>
      </c>
      <c r="O4" s="718"/>
      <c r="P4" s="718"/>
      <c r="Q4" s="718"/>
      <c r="R4" s="719"/>
      <c r="S4" s="720" t="s">
        <v>97</v>
      </c>
      <c r="T4" s="721"/>
      <c r="U4" s="721"/>
      <c r="V4" s="721"/>
      <c r="W4" s="722"/>
    </row>
    <row r="5" spans="1:23" ht="63.75" customHeight="1" thickBot="1" thickTop="1">
      <c r="A5" s="708"/>
      <c r="B5" s="723"/>
      <c r="C5" s="708"/>
      <c r="D5" s="11" t="s">
        <v>98</v>
      </c>
      <c r="E5" s="12" t="s">
        <v>99</v>
      </c>
      <c r="F5" s="12" t="s">
        <v>100</v>
      </c>
      <c r="G5" s="12" t="s">
        <v>101</v>
      </c>
      <c r="H5" s="13" t="s">
        <v>102</v>
      </c>
      <c r="I5" s="14" t="s">
        <v>98</v>
      </c>
      <c r="J5" s="15" t="s">
        <v>99</v>
      </c>
      <c r="K5" s="15" t="s">
        <v>100</v>
      </c>
      <c r="L5" s="15" t="s">
        <v>101</v>
      </c>
      <c r="M5" s="16" t="s">
        <v>102</v>
      </c>
      <c r="N5" s="17" t="s">
        <v>98</v>
      </c>
      <c r="O5" s="18" t="s">
        <v>99</v>
      </c>
      <c r="P5" s="18" t="s">
        <v>100</v>
      </c>
      <c r="Q5" s="18" t="s">
        <v>101</v>
      </c>
      <c r="R5" s="19" t="s">
        <v>102</v>
      </c>
      <c r="S5" s="20" t="s">
        <v>98</v>
      </c>
      <c r="T5" s="21" t="s">
        <v>99</v>
      </c>
      <c r="U5" s="21" t="s">
        <v>100</v>
      </c>
      <c r="V5" s="21" t="s">
        <v>101</v>
      </c>
      <c r="W5" s="22" t="s">
        <v>102</v>
      </c>
    </row>
    <row r="6" spans="1:23" ht="52.5" customHeight="1" thickTop="1">
      <c r="A6" s="702" t="s">
        <v>89</v>
      </c>
      <c r="B6" s="526" t="s">
        <v>6</v>
      </c>
      <c r="C6" s="168" t="s">
        <v>7</v>
      </c>
      <c r="D6" s="53"/>
      <c r="E6" s="24"/>
      <c r="F6" s="24"/>
      <c r="G6" s="24"/>
      <c r="H6" s="25"/>
      <c r="I6" s="23">
        <f>+D6*0.03</f>
        <v>0</v>
      </c>
      <c r="J6" s="24"/>
      <c r="K6" s="24"/>
      <c r="L6" s="24"/>
      <c r="M6" s="26"/>
      <c r="N6" s="27"/>
      <c r="O6" s="24"/>
      <c r="P6" s="24"/>
      <c r="Q6" s="24"/>
      <c r="R6" s="28"/>
      <c r="S6" s="23"/>
      <c r="T6" s="24"/>
      <c r="U6" s="24"/>
      <c r="V6" s="24"/>
      <c r="W6" s="28"/>
    </row>
    <row r="7" spans="1:23" ht="28.5" customHeight="1">
      <c r="A7" s="703"/>
      <c r="B7" s="513"/>
      <c r="C7" s="169" t="s">
        <v>8</v>
      </c>
      <c r="D7" s="29"/>
      <c r="E7" s="29"/>
      <c r="F7" s="30"/>
      <c r="G7" s="30"/>
      <c r="H7" s="31"/>
      <c r="I7" s="29"/>
      <c r="J7" s="30"/>
      <c r="K7" s="30"/>
      <c r="L7" s="30"/>
      <c r="M7" s="32"/>
      <c r="N7" s="33"/>
      <c r="O7" s="30"/>
      <c r="P7" s="30"/>
      <c r="Q7" s="30"/>
      <c r="R7" s="31"/>
      <c r="S7" s="29"/>
      <c r="T7" s="30"/>
      <c r="U7" s="30"/>
      <c r="V7" s="30"/>
      <c r="W7" s="31"/>
    </row>
    <row r="8" spans="1:23" ht="33.75" customHeight="1">
      <c r="A8" s="703"/>
      <c r="B8" s="524"/>
      <c r="C8" s="148" t="s">
        <v>9</v>
      </c>
      <c r="D8" s="23"/>
      <c r="E8" s="30"/>
      <c r="F8" s="30"/>
      <c r="G8" s="30"/>
      <c r="H8" s="31"/>
      <c r="I8" s="29"/>
      <c r="J8" s="30"/>
      <c r="K8" s="30"/>
      <c r="L8" s="30"/>
      <c r="M8" s="32"/>
      <c r="N8" s="33"/>
      <c r="O8" s="30"/>
      <c r="P8" s="30"/>
      <c r="Q8" s="30"/>
      <c r="R8" s="31"/>
      <c r="S8" s="29"/>
      <c r="T8" s="30"/>
      <c r="U8" s="30"/>
      <c r="V8" s="30"/>
      <c r="W8" s="31"/>
    </row>
    <row r="9" spans="1:23" ht="29.25" customHeight="1">
      <c r="A9" s="703"/>
      <c r="B9" s="524"/>
      <c r="C9" s="145" t="s">
        <v>10</v>
      </c>
      <c r="D9" s="29"/>
      <c r="E9" s="30"/>
      <c r="F9" s="30"/>
      <c r="G9" s="30"/>
      <c r="H9" s="31"/>
      <c r="I9" s="29"/>
      <c r="J9" s="30"/>
      <c r="K9" s="30"/>
      <c r="L9" s="30"/>
      <c r="M9" s="32"/>
      <c r="N9" s="33"/>
      <c r="O9" s="30"/>
      <c r="P9" s="30"/>
      <c r="Q9" s="30"/>
      <c r="R9" s="31"/>
      <c r="S9" s="29"/>
      <c r="T9" s="30"/>
      <c r="U9" s="30"/>
      <c r="V9" s="30"/>
      <c r="W9" s="31"/>
    </row>
    <row r="10" spans="1:23" ht="36" customHeight="1">
      <c r="A10" s="703"/>
      <c r="B10" s="524"/>
      <c r="C10" s="145" t="s">
        <v>11</v>
      </c>
      <c r="D10" s="29"/>
      <c r="E10" s="30"/>
      <c r="F10" s="30"/>
      <c r="G10" s="30"/>
      <c r="H10" s="31"/>
      <c r="I10" s="29"/>
      <c r="J10" s="30"/>
      <c r="K10" s="30"/>
      <c r="L10" s="30"/>
      <c r="M10" s="32"/>
      <c r="N10" s="33"/>
      <c r="O10" s="30"/>
      <c r="P10" s="30"/>
      <c r="Q10" s="30"/>
      <c r="R10" s="31"/>
      <c r="S10" s="29"/>
      <c r="T10" s="30"/>
      <c r="U10" s="30"/>
      <c r="V10" s="30"/>
      <c r="W10" s="31"/>
    </row>
    <row r="11" spans="1:23" ht="30.75" customHeight="1">
      <c r="A11" s="703"/>
      <c r="B11" s="524"/>
      <c r="C11" s="145" t="s">
        <v>12</v>
      </c>
      <c r="D11" s="29"/>
      <c r="E11" s="30"/>
      <c r="F11" s="30"/>
      <c r="G11" s="30"/>
      <c r="H11" s="31"/>
      <c r="I11" s="29"/>
      <c r="J11" s="30"/>
      <c r="K11" s="30"/>
      <c r="L11" s="30"/>
      <c r="M11" s="32"/>
      <c r="N11" s="33"/>
      <c r="O11" s="30"/>
      <c r="P11" s="30"/>
      <c r="Q11" s="30"/>
      <c r="R11" s="31"/>
      <c r="S11" s="29"/>
      <c r="T11" s="30"/>
      <c r="U11" s="30"/>
      <c r="V11" s="30"/>
      <c r="W11" s="31"/>
    </row>
    <row r="12" spans="1:23" ht="40.5" customHeight="1" thickBot="1">
      <c r="A12" s="703"/>
      <c r="B12" s="525"/>
      <c r="C12" s="146" t="s">
        <v>13</v>
      </c>
      <c r="D12" s="34"/>
      <c r="E12" s="35"/>
      <c r="F12" s="35"/>
      <c r="G12" s="35"/>
      <c r="H12" s="36"/>
      <c r="I12" s="34"/>
      <c r="J12" s="35"/>
      <c r="K12" s="35"/>
      <c r="L12" s="35"/>
      <c r="M12" s="37"/>
      <c r="N12" s="38"/>
      <c r="O12" s="35"/>
      <c r="P12" s="35"/>
      <c r="Q12" s="35"/>
      <c r="R12" s="36"/>
      <c r="S12" s="34"/>
      <c r="T12" s="35"/>
      <c r="U12" s="35"/>
      <c r="V12" s="35"/>
      <c r="W12" s="36"/>
    </row>
    <row r="13" spans="1:23" ht="30" customHeight="1" thickTop="1">
      <c r="A13" s="703"/>
      <c r="B13" s="526" t="s">
        <v>14</v>
      </c>
      <c r="C13" s="144" t="s">
        <v>15</v>
      </c>
      <c r="D13" s="39"/>
      <c r="E13" s="40"/>
      <c r="F13" s="40"/>
      <c r="G13" s="40"/>
      <c r="H13" s="25"/>
      <c r="I13" s="39"/>
      <c r="J13" s="40"/>
      <c r="K13" s="40"/>
      <c r="L13" s="40"/>
      <c r="M13" s="41"/>
      <c r="N13" s="42"/>
      <c r="O13" s="40"/>
      <c r="P13" s="40"/>
      <c r="Q13" s="40"/>
      <c r="R13" s="25"/>
      <c r="S13" s="39"/>
      <c r="T13" s="40"/>
      <c r="U13" s="40"/>
      <c r="V13" s="40"/>
      <c r="W13" s="25"/>
    </row>
    <row r="14" spans="1:23" ht="27" customHeight="1">
      <c r="A14" s="703"/>
      <c r="B14" s="524"/>
      <c r="C14" s="145" t="s">
        <v>17</v>
      </c>
      <c r="D14" s="29"/>
      <c r="E14" s="30"/>
      <c r="F14" s="30"/>
      <c r="G14" s="30"/>
      <c r="H14" s="31"/>
      <c r="I14" s="29"/>
      <c r="J14" s="30"/>
      <c r="K14" s="30"/>
      <c r="L14" s="30"/>
      <c r="M14" s="32"/>
      <c r="N14" s="33"/>
      <c r="O14" s="30"/>
      <c r="P14" s="30"/>
      <c r="Q14" s="30"/>
      <c r="R14" s="31"/>
      <c r="S14" s="29"/>
      <c r="T14" s="30"/>
      <c r="U14" s="30"/>
      <c r="V14" s="30"/>
      <c r="W14" s="31"/>
    </row>
    <row r="15" spans="1:23" ht="34.5" customHeight="1">
      <c r="A15" s="703"/>
      <c r="B15" s="524"/>
      <c r="C15" s="145" t="s">
        <v>16</v>
      </c>
      <c r="D15" s="29"/>
      <c r="E15" s="30"/>
      <c r="F15" s="30"/>
      <c r="G15" s="30"/>
      <c r="H15" s="31"/>
      <c r="I15" s="29"/>
      <c r="J15" s="30"/>
      <c r="K15" s="30"/>
      <c r="L15" s="30"/>
      <c r="M15" s="32"/>
      <c r="N15" s="33"/>
      <c r="O15" s="30"/>
      <c r="P15" s="30"/>
      <c r="Q15" s="30"/>
      <c r="R15" s="31"/>
      <c r="S15" s="29"/>
      <c r="T15" s="30"/>
      <c r="U15" s="30"/>
      <c r="V15" s="30"/>
      <c r="W15" s="31"/>
    </row>
    <row r="16" spans="1:23" ht="40.5" customHeight="1">
      <c r="A16" s="703"/>
      <c r="B16" s="524"/>
      <c r="C16" s="145" t="s">
        <v>18</v>
      </c>
      <c r="D16" s="29"/>
      <c r="E16" s="30"/>
      <c r="F16" s="30"/>
      <c r="G16" s="30"/>
      <c r="H16" s="31"/>
      <c r="I16" s="29"/>
      <c r="J16" s="30"/>
      <c r="K16" s="30"/>
      <c r="L16" s="30"/>
      <c r="M16" s="32"/>
      <c r="N16" s="33"/>
      <c r="O16" s="30"/>
      <c r="P16" s="30"/>
      <c r="Q16" s="30"/>
      <c r="R16" s="31"/>
      <c r="S16" s="29"/>
      <c r="T16" s="30"/>
      <c r="U16" s="30"/>
      <c r="V16" s="30"/>
      <c r="W16" s="31"/>
    </row>
    <row r="17" spans="1:23" ht="37.5" customHeight="1">
      <c r="A17" s="703"/>
      <c r="B17" s="524"/>
      <c r="C17" s="145" t="s">
        <v>19</v>
      </c>
      <c r="D17" s="29"/>
      <c r="E17" s="30"/>
      <c r="F17" s="30"/>
      <c r="G17" s="30"/>
      <c r="H17" s="31"/>
      <c r="I17" s="29"/>
      <c r="J17" s="30"/>
      <c r="K17" s="30"/>
      <c r="L17" s="30"/>
      <c r="M17" s="32"/>
      <c r="N17" s="33"/>
      <c r="O17" s="30"/>
      <c r="P17" s="30"/>
      <c r="Q17" s="30"/>
      <c r="R17" s="31"/>
      <c r="S17" s="29"/>
      <c r="T17" s="30"/>
      <c r="U17" s="30"/>
      <c r="V17" s="30"/>
      <c r="W17" s="31"/>
    </row>
    <row r="18" spans="1:23" ht="27" customHeight="1">
      <c r="A18" s="703"/>
      <c r="B18" s="524"/>
      <c r="C18" s="145" t="s">
        <v>20</v>
      </c>
      <c r="D18" s="29"/>
      <c r="E18" s="30"/>
      <c r="F18" s="30"/>
      <c r="G18" s="30"/>
      <c r="H18" s="31"/>
      <c r="I18" s="29"/>
      <c r="J18" s="30"/>
      <c r="K18" s="30"/>
      <c r="L18" s="30"/>
      <c r="M18" s="32"/>
      <c r="N18" s="33"/>
      <c r="O18" s="30"/>
      <c r="P18" s="30"/>
      <c r="Q18" s="30"/>
      <c r="R18" s="31"/>
      <c r="S18" s="29"/>
      <c r="T18" s="30"/>
      <c r="U18" s="30"/>
      <c r="V18" s="30"/>
      <c r="W18" s="31"/>
    </row>
    <row r="19" spans="1:23" ht="27.75" customHeight="1" thickBot="1">
      <c r="A19" s="703"/>
      <c r="B19" s="527"/>
      <c r="C19" s="147" t="s">
        <v>21</v>
      </c>
      <c r="D19" s="43"/>
      <c r="E19" s="44"/>
      <c r="F19" s="44"/>
      <c r="G19" s="44"/>
      <c r="H19" s="45"/>
      <c r="I19" s="43"/>
      <c r="J19" s="44"/>
      <c r="K19" s="44"/>
      <c r="L19" s="44"/>
      <c r="M19" s="46"/>
      <c r="N19" s="47"/>
      <c r="O19" s="44"/>
      <c r="P19" s="44"/>
      <c r="Q19" s="44"/>
      <c r="R19" s="45"/>
      <c r="S19" s="43"/>
      <c r="T19" s="44"/>
      <c r="U19" s="44"/>
      <c r="V19" s="44"/>
      <c r="W19" s="45"/>
    </row>
    <row r="20" spans="1:23" ht="46.5" customHeight="1" thickTop="1">
      <c r="A20" s="703"/>
      <c r="B20" s="523" t="s">
        <v>23</v>
      </c>
      <c r="C20" s="148" t="s">
        <v>22</v>
      </c>
      <c r="D20" s="23"/>
      <c r="E20" s="24"/>
      <c r="F20" s="24"/>
      <c r="G20" s="24"/>
      <c r="H20" s="28"/>
      <c r="I20" s="23"/>
      <c r="J20" s="24"/>
      <c r="K20" s="24"/>
      <c r="L20" s="24"/>
      <c r="M20" s="26"/>
      <c r="N20" s="27"/>
      <c r="O20" s="24"/>
      <c r="P20" s="24"/>
      <c r="Q20" s="24"/>
      <c r="R20" s="28"/>
      <c r="S20" s="23"/>
      <c r="T20" s="24"/>
      <c r="U20" s="24"/>
      <c r="V20" s="24"/>
      <c r="W20" s="25"/>
    </row>
    <row r="21" spans="1:23" ht="46.5" customHeight="1" thickBot="1">
      <c r="A21" s="703"/>
      <c r="B21" s="525"/>
      <c r="C21" s="146" t="s">
        <v>24</v>
      </c>
      <c r="D21" s="34"/>
      <c r="E21" s="35"/>
      <c r="F21" s="35"/>
      <c r="G21" s="35"/>
      <c r="H21" s="36"/>
      <c r="I21" s="34"/>
      <c r="J21" s="35"/>
      <c r="K21" s="35"/>
      <c r="L21" s="35"/>
      <c r="M21" s="37"/>
      <c r="N21" s="38"/>
      <c r="O21" s="35"/>
      <c r="P21" s="35"/>
      <c r="Q21" s="35"/>
      <c r="R21" s="36"/>
      <c r="S21" s="34"/>
      <c r="T21" s="35"/>
      <c r="U21" s="35"/>
      <c r="V21" s="35"/>
      <c r="W21" s="36"/>
    </row>
    <row r="22" spans="1:23" ht="24" customHeight="1" thickTop="1">
      <c r="A22" s="703"/>
      <c r="B22" s="526" t="s">
        <v>25</v>
      </c>
      <c r="C22" s="144" t="s">
        <v>26</v>
      </c>
      <c r="D22" s="39"/>
      <c r="E22" s="40"/>
      <c r="F22" s="40"/>
      <c r="G22" s="40"/>
      <c r="H22" s="25"/>
      <c r="I22" s="39"/>
      <c r="J22" s="40"/>
      <c r="K22" s="40"/>
      <c r="L22" s="40"/>
      <c r="M22" s="41"/>
      <c r="N22" s="42"/>
      <c r="O22" s="40"/>
      <c r="P22" s="40"/>
      <c r="Q22" s="40"/>
      <c r="R22" s="25"/>
      <c r="S22" s="39"/>
      <c r="T22" s="40"/>
      <c r="U22" s="40"/>
      <c r="V22" s="40"/>
      <c r="W22" s="25"/>
    </row>
    <row r="23" spans="1:23" ht="39.75" customHeight="1">
      <c r="A23" s="703"/>
      <c r="B23" s="524"/>
      <c r="C23" s="145" t="s">
        <v>27</v>
      </c>
      <c r="D23" s="29"/>
      <c r="E23" s="30"/>
      <c r="F23" s="30"/>
      <c r="G23" s="30"/>
      <c r="H23" s="31"/>
      <c r="I23" s="29"/>
      <c r="J23" s="30"/>
      <c r="K23" s="30"/>
      <c r="L23" s="30"/>
      <c r="M23" s="32"/>
      <c r="N23" s="33"/>
      <c r="O23" s="30"/>
      <c r="P23" s="30"/>
      <c r="Q23" s="30"/>
      <c r="R23" s="31"/>
      <c r="S23" s="29"/>
      <c r="T23" s="30"/>
      <c r="U23" s="30"/>
      <c r="V23" s="30"/>
      <c r="W23" s="31"/>
    </row>
    <row r="24" spans="1:23" ht="26.25" customHeight="1" thickBot="1">
      <c r="A24" s="703"/>
      <c r="B24" s="527"/>
      <c r="C24" s="147" t="s">
        <v>28</v>
      </c>
      <c r="D24" s="43"/>
      <c r="E24" s="44"/>
      <c r="F24" s="44"/>
      <c r="G24" s="44"/>
      <c r="H24" s="45"/>
      <c r="I24" s="43"/>
      <c r="J24" s="44"/>
      <c r="K24" s="44"/>
      <c r="L24" s="44"/>
      <c r="M24" s="46"/>
      <c r="N24" s="47"/>
      <c r="O24" s="44"/>
      <c r="P24" s="44"/>
      <c r="Q24" s="44"/>
      <c r="R24" s="45"/>
      <c r="S24" s="43"/>
      <c r="T24" s="44"/>
      <c r="U24" s="44"/>
      <c r="V24" s="44"/>
      <c r="W24" s="45"/>
    </row>
    <row r="25" spans="1:23" ht="39" customHeight="1" thickTop="1">
      <c r="A25" s="703"/>
      <c r="B25" s="526" t="s">
        <v>29</v>
      </c>
      <c r="C25" s="144" t="s">
        <v>30</v>
      </c>
      <c r="D25" s="23"/>
      <c r="E25" s="24"/>
      <c r="F25" s="24"/>
      <c r="G25" s="24"/>
      <c r="H25" s="28"/>
      <c r="I25" s="23"/>
      <c r="J25" s="24"/>
      <c r="K25" s="24"/>
      <c r="L25" s="24"/>
      <c r="M25" s="26"/>
      <c r="N25" s="27"/>
      <c r="O25" s="24"/>
      <c r="P25" s="24"/>
      <c r="Q25" s="24"/>
      <c r="R25" s="28"/>
      <c r="S25" s="23"/>
      <c r="T25" s="24"/>
      <c r="U25" s="24"/>
      <c r="V25" s="24"/>
      <c r="W25" s="28"/>
    </row>
    <row r="26" spans="1:23" ht="41.25" customHeight="1">
      <c r="A26" s="703"/>
      <c r="B26" s="524"/>
      <c r="C26" s="145" t="s">
        <v>117</v>
      </c>
      <c r="D26" s="29"/>
      <c r="E26" s="30"/>
      <c r="F26" s="30"/>
      <c r="G26" s="30"/>
      <c r="H26" s="31"/>
      <c r="I26" s="29"/>
      <c r="J26" s="30"/>
      <c r="K26" s="30"/>
      <c r="L26" s="30"/>
      <c r="M26" s="32"/>
      <c r="N26" s="33"/>
      <c r="O26" s="30"/>
      <c r="P26" s="30"/>
      <c r="Q26" s="30"/>
      <c r="R26" s="31"/>
      <c r="S26" s="29"/>
      <c r="T26" s="30"/>
      <c r="U26" s="30"/>
      <c r="V26" s="30"/>
      <c r="W26" s="31"/>
    </row>
    <row r="27" spans="1:23" ht="16.5" thickBot="1">
      <c r="A27" s="703"/>
      <c r="B27" s="527"/>
      <c r="C27" s="147" t="s">
        <v>108</v>
      </c>
      <c r="D27" s="47"/>
      <c r="E27" s="44"/>
      <c r="F27" s="44"/>
      <c r="G27" s="44"/>
      <c r="H27" s="45"/>
      <c r="I27" s="43"/>
      <c r="J27" s="44"/>
      <c r="K27" s="44"/>
      <c r="L27" s="44"/>
      <c r="M27" s="46"/>
      <c r="N27" s="47"/>
      <c r="O27" s="44"/>
      <c r="P27" s="44"/>
      <c r="Q27" s="44"/>
      <c r="R27" s="45"/>
      <c r="S27" s="43"/>
      <c r="T27" s="44"/>
      <c r="U27" s="44"/>
      <c r="V27" s="44"/>
      <c r="W27" s="45"/>
    </row>
    <row r="28" spans="1:23" ht="32.25" thickTop="1">
      <c r="A28" s="703"/>
      <c r="B28" s="526" t="s">
        <v>31</v>
      </c>
      <c r="C28" s="144" t="s">
        <v>109</v>
      </c>
      <c r="D28" s="39"/>
      <c r="E28" s="40"/>
      <c r="F28" s="40"/>
      <c r="G28" s="40"/>
      <c r="H28" s="25"/>
      <c r="I28" s="39"/>
      <c r="J28" s="40"/>
      <c r="K28" s="40"/>
      <c r="L28" s="40"/>
      <c r="M28" s="41"/>
      <c r="N28" s="42"/>
      <c r="O28" s="40"/>
      <c r="P28" s="40"/>
      <c r="Q28" s="40"/>
      <c r="R28" s="25"/>
      <c r="S28" s="39"/>
      <c r="T28" s="40"/>
      <c r="U28" s="40"/>
      <c r="V28" s="40"/>
      <c r="W28" s="25"/>
    </row>
    <row r="29" spans="1:23" ht="47.25">
      <c r="A29" s="703"/>
      <c r="B29" s="524"/>
      <c r="C29" s="145" t="s">
        <v>110</v>
      </c>
      <c r="D29" s="29"/>
      <c r="E29" s="30"/>
      <c r="F29" s="30"/>
      <c r="G29" s="30"/>
      <c r="H29" s="31"/>
      <c r="I29" s="29"/>
      <c r="J29" s="30"/>
      <c r="K29" s="30"/>
      <c r="L29" s="30"/>
      <c r="M29" s="32"/>
      <c r="N29" s="33"/>
      <c r="O29" s="30"/>
      <c r="P29" s="30"/>
      <c r="Q29" s="30"/>
      <c r="R29" s="31"/>
      <c r="S29" s="29"/>
      <c r="T29" s="30"/>
      <c r="U29" s="30"/>
      <c r="V29" s="30"/>
      <c r="W29" s="31"/>
    </row>
    <row r="30" spans="1:23" ht="52.5" customHeight="1" thickBot="1">
      <c r="A30" s="703"/>
      <c r="B30" s="527"/>
      <c r="C30" s="147" t="s">
        <v>111</v>
      </c>
      <c r="D30" s="43"/>
      <c r="E30" s="44"/>
      <c r="F30" s="44"/>
      <c r="G30" s="44"/>
      <c r="H30" s="45"/>
      <c r="I30" s="43"/>
      <c r="J30" s="44"/>
      <c r="K30" s="44"/>
      <c r="L30" s="44"/>
      <c r="M30" s="46"/>
      <c r="N30" s="47"/>
      <c r="O30" s="44"/>
      <c r="P30" s="44"/>
      <c r="Q30" s="44"/>
      <c r="R30" s="45"/>
      <c r="S30" s="43"/>
      <c r="T30" s="44"/>
      <c r="U30" s="44"/>
      <c r="V30" s="44"/>
      <c r="W30" s="45"/>
    </row>
    <row r="31" spans="1:23" ht="22.5" customHeight="1" thickTop="1">
      <c r="A31" s="703"/>
      <c r="B31" s="523" t="s">
        <v>32</v>
      </c>
      <c r="C31" s="148" t="s">
        <v>33</v>
      </c>
      <c r="D31" s="23"/>
      <c r="E31" s="24"/>
      <c r="F31" s="24"/>
      <c r="G31" s="24"/>
      <c r="H31" s="28"/>
      <c r="I31" s="23"/>
      <c r="J31" s="24"/>
      <c r="K31" s="24"/>
      <c r="L31" s="24"/>
      <c r="M31" s="26"/>
      <c r="N31" s="27"/>
      <c r="O31" s="24"/>
      <c r="P31" s="24"/>
      <c r="Q31" s="24"/>
      <c r="R31" s="28"/>
      <c r="S31" s="23"/>
      <c r="T31" s="24"/>
      <c r="U31" s="24"/>
      <c r="V31" s="24"/>
      <c r="W31" s="28"/>
    </row>
    <row r="32" spans="1:23" ht="21.75" customHeight="1">
      <c r="A32" s="703"/>
      <c r="B32" s="524"/>
      <c r="C32" s="145" t="s">
        <v>34</v>
      </c>
      <c r="D32" s="29"/>
      <c r="E32" s="30"/>
      <c r="F32" s="30"/>
      <c r="G32" s="30"/>
      <c r="H32" s="31"/>
      <c r="I32" s="29"/>
      <c r="J32" s="30"/>
      <c r="K32" s="30"/>
      <c r="L32" s="30"/>
      <c r="M32" s="32"/>
      <c r="N32" s="33"/>
      <c r="O32" s="30"/>
      <c r="P32" s="30"/>
      <c r="Q32" s="30"/>
      <c r="R32" s="31"/>
      <c r="S32" s="29"/>
      <c r="T32" s="30"/>
      <c r="U32" s="30"/>
      <c r="V32" s="30"/>
      <c r="W32" s="31"/>
    </row>
    <row r="33" spans="1:23" ht="20.25" customHeight="1">
      <c r="A33" s="703"/>
      <c r="B33" s="524"/>
      <c r="C33" s="145" t="s">
        <v>35</v>
      </c>
      <c r="D33" s="29"/>
      <c r="E33" s="30"/>
      <c r="F33" s="30"/>
      <c r="G33" s="30"/>
      <c r="H33" s="31"/>
      <c r="I33" s="29"/>
      <c r="J33" s="30"/>
      <c r="K33" s="30"/>
      <c r="L33" s="30"/>
      <c r="M33" s="32"/>
      <c r="N33" s="33"/>
      <c r="O33" s="30"/>
      <c r="P33" s="30"/>
      <c r="Q33" s="30"/>
      <c r="R33" s="31"/>
      <c r="S33" s="29"/>
      <c r="T33" s="30"/>
      <c r="U33" s="30"/>
      <c r="V33" s="30"/>
      <c r="W33" s="31"/>
    </row>
    <row r="34" spans="1:23" ht="21.75" customHeight="1">
      <c r="A34" s="703"/>
      <c r="B34" s="524"/>
      <c r="C34" s="145" t="s">
        <v>36</v>
      </c>
      <c r="D34" s="29"/>
      <c r="E34" s="30"/>
      <c r="F34" s="30"/>
      <c r="G34" s="30"/>
      <c r="H34" s="31"/>
      <c r="I34" s="29"/>
      <c r="J34" s="30"/>
      <c r="K34" s="30"/>
      <c r="L34" s="30"/>
      <c r="M34" s="32"/>
      <c r="N34" s="33"/>
      <c r="O34" s="30"/>
      <c r="P34" s="30"/>
      <c r="Q34" s="30"/>
      <c r="R34" s="31"/>
      <c r="S34" s="29"/>
      <c r="T34" s="30"/>
      <c r="U34" s="30"/>
      <c r="V34" s="30"/>
      <c r="W34" s="31"/>
    </row>
    <row r="35" spans="1:23" ht="27" customHeight="1">
      <c r="A35" s="703"/>
      <c r="B35" s="524"/>
      <c r="C35" s="145" t="s">
        <v>37</v>
      </c>
      <c r="D35" s="29"/>
      <c r="E35" s="30"/>
      <c r="F35" s="30"/>
      <c r="G35" s="30"/>
      <c r="H35" s="31"/>
      <c r="I35" s="29"/>
      <c r="J35" s="30"/>
      <c r="K35" s="30"/>
      <c r="L35" s="30"/>
      <c r="M35" s="32"/>
      <c r="N35" s="33"/>
      <c r="O35" s="30"/>
      <c r="P35" s="30"/>
      <c r="Q35" s="30"/>
      <c r="R35" s="31"/>
      <c r="S35" s="29"/>
      <c r="T35" s="30"/>
      <c r="U35" s="30"/>
      <c r="V35" s="30"/>
      <c r="W35" s="31"/>
    </row>
    <row r="36" spans="1:23" ht="25.5" customHeight="1">
      <c r="A36" s="703"/>
      <c r="B36" s="524" t="s">
        <v>38</v>
      </c>
      <c r="C36" s="145" t="s">
        <v>39</v>
      </c>
      <c r="D36" s="29"/>
      <c r="E36" s="30"/>
      <c r="F36" s="30"/>
      <c r="G36" s="30"/>
      <c r="H36" s="31"/>
      <c r="I36" s="29"/>
      <c r="J36" s="30"/>
      <c r="K36" s="30"/>
      <c r="L36" s="30"/>
      <c r="M36" s="32"/>
      <c r="N36" s="33"/>
      <c r="O36" s="30"/>
      <c r="P36" s="30"/>
      <c r="Q36" s="30"/>
      <c r="R36" s="31"/>
      <c r="S36" s="29"/>
      <c r="T36" s="30"/>
      <c r="U36" s="30"/>
      <c r="V36" s="30"/>
      <c r="W36" s="31"/>
    </row>
    <row r="37" spans="1:23" ht="20.25" customHeight="1">
      <c r="A37" s="703"/>
      <c r="B37" s="524"/>
      <c r="C37" s="145" t="s">
        <v>40</v>
      </c>
      <c r="D37" s="29"/>
      <c r="E37" s="30"/>
      <c r="F37" s="30"/>
      <c r="G37" s="30"/>
      <c r="H37" s="31"/>
      <c r="I37" s="29"/>
      <c r="J37" s="30"/>
      <c r="K37" s="30"/>
      <c r="L37" s="30"/>
      <c r="M37" s="32"/>
      <c r="N37" s="33"/>
      <c r="O37" s="30"/>
      <c r="P37" s="30"/>
      <c r="Q37" s="30"/>
      <c r="R37" s="31"/>
      <c r="S37" s="29"/>
      <c r="T37" s="30"/>
      <c r="U37" s="30"/>
      <c r="V37" s="30"/>
      <c r="W37" s="31"/>
    </row>
    <row r="38" spans="1:23" ht="26.25" customHeight="1" thickBot="1">
      <c r="A38" s="703"/>
      <c r="B38" s="525"/>
      <c r="C38" s="146" t="s">
        <v>41</v>
      </c>
      <c r="D38" s="34"/>
      <c r="E38" s="35"/>
      <c r="F38" s="35"/>
      <c r="G38" s="35"/>
      <c r="H38" s="36"/>
      <c r="I38" s="34"/>
      <c r="J38" s="35"/>
      <c r="K38" s="35"/>
      <c r="L38" s="35"/>
      <c r="M38" s="37"/>
      <c r="N38" s="38"/>
      <c r="O38" s="35"/>
      <c r="P38" s="35"/>
      <c r="Q38" s="35"/>
      <c r="R38" s="36"/>
      <c r="S38" s="34"/>
      <c r="T38" s="35"/>
      <c r="U38" s="35"/>
      <c r="V38" s="35"/>
      <c r="W38" s="36"/>
    </row>
    <row r="39" spans="1:23" ht="78" customHeight="1" thickBot="1" thickTop="1">
      <c r="A39" s="703"/>
      <c r="B39" s="2" t="s">
        <v>42</v>
      </c>
      <c r="C39" s="149" t="s">
        <v>43</v>
      </c>
      <c r="D39" s="48"/>
      <c r="E39" s="49"/>
      <c r="F39" s="49"/>
      <c r="G39" s="49"/>
      <c r="H39" s="50"/>
      <c r="I39" s="48"/>
      <c r="J39" s="49"/>
      <c r="K39" s="49"/>
      <c r="L39" s="49"/>
      <c r="M39" s="51"/>
      <c r="N39" s="52"/>
      <c r="O39" s="49"/>
      <c r="P39" s="49"/>
      <c r="Q39" s="49"/>
      <c r="R39" s="50"/>
      <c r="S39" s="48"/>
      <c r="T39" s="49"/>
      <c r="U39" s="49"/>
      <c r="V39" s="49"/>
      <c r="W39" s="50"/>
    </row>
    <row r="40" spans="1:23" ht="60" customHeight="1" thickBot="1" thickTop="1">
      <c r="A40" s="703"/>
      <c r="B40" s="3" t="s">
        <v>44</v>
      </c>
      <c r="C40" s="150" t="s">
        <v>0</v>
      </c>
      <c r="D40" s="53"/>
      <c r="E40" s="54"/>
      <c r="F40" s="54"/>
      <c r="G40" s="54"/>
      <c r="H40" s="55"/>
      <c r="I40" s="53"/>
      <c r="J40" s="54"/>
      <c r="K40" s="54"/>
      <c r="L40" s="54"/>
      <c r="M40" s="56"/>
      <c r="N40" s="57"/>
      <c r="O40" s="54"/>
      <c r="P40" s="54"/>
      <c r="Q40" s="54"/>
      <c r="R40" s="55"/>
      <c r="S40" s="53"/>
      <c r="T40" s="54"/>
      <c r="U40" s="54"/>
      <c r="V40" s="54"/>
      <c r="W40" s="55"/>
    </row>
    <row r="41" spans="1:23" ht="23.25" customHeight="1" thickTop="1">
      <c r="A41" s="703"/>
      <c r="B41" s="526" t="s">
        <v>45</v>
      </c>
      <c r="C41" s="144" t="s">
        <v>46</v>
      </c>
      <c r="D41" s="39"/>
      <c r="E41" s="40"/>
      <c r="F41" s="40"/>
      <c r="G41" s="40"/>
      <c r="H41" s="25"/>
      <c r="I41" s="39"/>
      <c r="J41" s="40"/>
      <c r="K41" s="40"/>
      <c r="L41" s="40"/>
      <c r="M41" s="41"/>
      <c r="N41" s="42"/>
      <c r="O41" s="40"/>
      <c r="P41" s="40"/>
      <c r="Q41" s="40"/>
      <c r="R41" s="25"/>
      <c r="S41" s="39"/>
      <c r="T41" s="40"/>
      <c r="U41" s="40"/>
      <c r="V41" s="40"/>
      <c r="W41" s="25"/>
    </row>
    <row r="42" spans="1:23" ht="19.5" customHeight="1">
      <c r="A42" s="703"/>
      <c r="B42" s="524"/>
      <c r="C42" s="145" t="s">
        <v>47</v>
      </c>
      <c r="D42" s="29"/>
      <c r="E42" s="30"/>
      <c r="F42" s="30"/>
      <c r="G42" s="30"/>
      <c r="H42" s="31"/>
      <c r="I42" s="29"/>
      <c r="J42" s="30"/>
      <c r="K42" s="30"/>
      <c r="L42" s="30"/>
      <c r="M42" s="32"/>
      <c r="N42" s="33"/>
      <c r="O42" s="30"/>
      <c r="P42" s="30"/>
      <c r="Q42" s="30"/>
      <c r="R42" s="31"/>
      <c r="S42" s="29"/>
      <c r="T42" s="30"/>
      <c r="U42" s="30"/>
      <c r="V42" s="30"/>
      <c r="W42" s="31"/>
    </row>
    <row r="43" spans="1:23" ht="20.25" customHeight="1">
      <c r="A43" s="703"/>
      <c r="B43" s="524"/>
      <c r="C43" s="145" t="s">
        <v>118</v>
      </c>
      <c r="D43" s="29"/>
      <c r="E43" s="30"/>
      <c r="F43" s="30"/>
      <c r="G43" s="30"/>
      <c r="H43" s="31"/>
      <c r="I43" s="29"/>
      <c r="J43" s="30"/>
      <c r="K43" s="30"/>
      <c r="L43" s="30"/>
      <c r="M43" s="32"/>
      <c r="N43" s="33"/>
      <c r="O43" s="30"/>
      <c r="P43" s="30"/>
      <c r="Q43" s="30"/>
      <c r="R43" s="31"/>
      <c r="S43" s="29"/>
      <c r="T43" s="30"/>
      <c r="U43" s="30"/>
      <c r="V43" s="30"/>
      <c r="W43" s="31"/>
    </row>
    <row r="44" spans="1:23" ht="21" customHeight="1" thickBot="1">
      <c r="A44" s="703"/>
      <c r="B44" s="525"/>
      <c r="C44" s="146" t="s">
        <v>48</v>
      </c>
      <c r="D44" s="34"/>
      <c r="E44" s="35"/>
      <c r="F44" s="35"/>
      <c r="G44" s="35"/>
      <c r="H44" s="36"/>
      <c r="I44" s="34"/>
      <c r="J44" s="35"/>
      <c r="K44" s="35"/>
      <c r="L44" s="35"/>
      <c r="M44" s="37"/>
      <c r="N44" s="38"/>
      <c r="O44" s="35"/>
      <c r="P44" s="35"/>
      <c r="Q44" s="35"/>
      <c r="R44" s="36"/>
      <c r="S44" s="34"/>
      <c r="T44" s="35"/>
      <c r="U44" s="35"/>
      <c r="V44" s="35"/>
      <c r="W44" s="36"/>
    </row>
    <row r="45" spans="1:23" ht="23.25" customHeight="1" thickTop="1">
      <c r="A45" s="703"/>
      <c r="B45" s="526" t="s">
        <v>49</v>
      </c>
      <c r="C45" s="144" t="s">
        <v>50</v>
      </c>
      <c r="D45" s="39"/>
      <c r="E45" s="40"/>
      <c r="F45" s="40"/>
      <c r="G45" s="40"/>
      <c r="H45" s="25"/>
      <c r="I45" s="39"/>
      <c r="J45" s="40"/>
      <c r="K45" s="40"/>
      <c r="L45" s="40"/>
      <c r="M45" s="41"/>
      <c r="N45" s="42"/>
      <c r="O45" s="40"/>
      <c r="P45" s="40"/>
      <c r="Q45" s="40"/>
      <c r="R45" s="25"/>
      <c r="S45" s="39"/>
      <c r="T45" s="40"/>
      <c r="U45" s="40"/>
      <c r="V45" s="40"/>
      <c r="W45" s="25"/>
    </row>
    <row r="46" spans="1:23" ht="20.25" customHeight="1">
      <c r="A46" s="703"/>
      <c r="B46" s="524"/>
      <c r="C46" s="145" t="s">
        <v>51</v>
      </c>
      <c r="D46" s="29"/>
      <c r="E46" s="30"/>
      <c r="F46" s="30"/>
      <c r="G46" s="30"/>
      <c r="H46" s="31"/>
      <c r="I46" s="29"/>
      <c r="J46" s="30"/>
      <c r="K46" s="30"/>
      <c r="L46" s="30"/>
      <c r="M46" s="32"/>
      <c r="N46" s="33"/>
      <c r="O46" s="30"/>
      <c r="P46" s="30"/>
      <c r="Q46" s="30"/>
      <c r="R46" s="31"/>
      <c r="S46" s="29"/>
      <c r="T46" s="30"/>
      <c r="U46" s="30"/>
      <c r="V46" s="30"/>
      <c r="W46" s="31"/>
    </row>
    <row r="47" spans="1:23" ht="24.75" customHeight="1" thickBot="1">
      <c r="A47" s="704"/>
      <c r="B47" s="527"/>
      <c r="C47" s="147" t="s">
        <v>52</v>
      </c>
      <c r="D47" s="43"/>
      <c r="E47" s="44"/>
      <c r="F47" s="44"/>
      <c r="G47" s="44"/>
      <c r="H47" s="45"/>
      <c r="I47" s="43"/>
      <c r="J47" s="44"/>
      <c r="K47" s="44"/>
      <c r="L47" s="44"/>
      <c r="M47" s="46"/>
      <c r="N47" s="47"/>
      <c r="O47" s="44"/>
      <c r="P47" s="44"/>
      <c r="Q47" s="44"/>
      <c r="R47" s="45"/>
      <c r="S47" s="43"/>
      <c r="T47" s="44"/>
      <c r="U47" s="44"/>
      <c r="V47" s="44"/>
      <c r="W47" s="45"/>
    </row>
    <row r="48" spans="1:23" ht="26.25" customHeight="1" thickTop="1">
      <c r="A48" s="699" t="s">
        <v>90</v>
      </c>
      <c r="B48" s="705" t="s">
        <v>53</v>
      </c>
      <c r="C48" s="151" t="s">
        <v>54</v>
      </c>
      <c r="D48" s="58"/>
      <c r="E48" s="59"/>
      <c r="F48" s="59"/>
      <c r="G48" s="59"/>
      <c r="H48" s="60"/>
      <c r="I48" s="58"/>
      <c r="J48" s="59"/>
      <c r="K48" s="59"/>
      <c r="L48" s="59"/>
      <c r="M48" s="61"/>
      <c r="N48" s="62"/>
      <c r="O48" s="59"/>
      <c r="P48" s="59"/>
      <c r="Q48" s="59"/>
      <c r="R48" s="60"/>
      <c r="S48" s="58"/>
      <c r="T48" s="59"/>
      <c r="U48" s="59"/>
      <c r="V48" s="59"/>
      <c r="W48" s="60"/>
    </row>
    <row r="49" spans="1:23" ht="24.75" customHeight="1">
      <c r="A49" s="700"/>
      <c r="B49" s="539"/>
      <c r="C49" s="152" t="s">
        <v>55</v>
      </c>
      <c r="D49" s="63"/>
      <c r="E49" s="64"/>
      <c r="F49" s="64"/>
      <c r="G49" s="64"/>
      <c r="H49" s="65"/>
      <c r="I49" s="63"/>
      <c r="J49" s="64"/>
      <c r="K49" s="64"/>
      <c r="L49" s="64"/>
      <c r="M49" s="66"/>
      <c r="N49" s="67"/>
      <c r="O49" s="64"/>
      <c r="P49" s="64"/>
      <c r="Q49" s="64"/>
      <c r="R49" s="65"/>
      <c r="S49" s="63"/>
      <c r="T49" s="64"/>
      <c r="U49" s="64"/>
      <c r="V49" s="64"/>
      <c r="W49" s="65"/>
    </row>
    <row r="50" spans="1:23" ht="26.25" customHeight="1">
      <c r="A50" s="700"/>
      <c r="B50" s="539"/>
      <c r="C50" s="152" t="s">
        <v>56</v>
      </c>
      <c r="D50" s="63"/>
      <c r="E50" s="64"/>
      <c r="F50" s="64"/>
      <c r="G50" s="64"/>
      <c r="H50" s="65"/>
      <c r="I50" s="63"/>
      <c r="J50" s="64"/>
      <c r="K50" s="64"/>
      <c r="L50" s="64"/>
      <c r="M50" s="66"/>
      <c r="N50" s="67"/>
      <c r="O50" s="64"/>
      <c r="P50" s="64"/>
      <c r="Q50" s="64"/>
      <c r="R50" s="65"/>
      <c r="S50" s="63"/>
      <c r="T50" s="64"/>
      <c r="U50" s="64"/>
      <c r="V50" s="64"/>
      <c r="W50" s="65"/>
    </row>
    <row r="51" spans="1:23" ht="24" customHeight="1">
      <c r="A51" s="700"/>
      <c r="B51" s="539"/>
      <c r="C51" s="152" t="s">
        <v>57</v>
      </c>
      <c r="D51" s="63"/>
      <c r="E51" s="64"/>
      <c r="F51" s="64"/>
      <c r="G51" s="64"/>
      <c r="H51" s="65"/>
      <c r="I51" s="63"/>
      <c r="J51" s="64"/>
      <c r="K51" s="64"/>
      <c r="L51" s="64"/>
      <c r="M51" s="66"/>
      <c r="N51" s="67"/>
      <c r="O51" s="64"/>
      <c r="P51" s="64"/>
      <c r="Q51" s="64"/>
      <c r="R51" s="65"/>
      <c r="S51" s="63"/>
      <c r="T51" s="64"/>
      <c r="U51" s="64"/>
      <c r="V51" s="64"/>
      <c r="W51" s="65"/>
    </row>
    <row r="52" spans="1:23" ht="24" customHeight="1">
      <c r="A52" s="700"/>
      <c r="B52" s="539"/>
      <c r="C52" s="152" t="s">
        <v>58</v>
      </c>
      <c r="D52" s="63"/>
      <c r="E52" s="64"/>
      <c r="F52" s="64"/>
      <c r="G52" s="64"/>
      <c r="H52" s="65"/>
      <c r="I52" s="63"/>
      <c r="J52" s="64"/>
      <c r="K52" s="64"/>
      <c r="L52" s="64"/>
      <c r="M52" s="66"/>
      <c r="N52" s="67"/>
      <c r="O52" s="64"/>
      <c r="P52" s="64"/>
      <c r="Q52" s="64"/>
      <c r="R52" s="65"/>
      <c r="S52" s="63"/>
      <c r="T52" s="64"/>
      <c r="U52" s="64"/>
      <c r="V52" s="64"/>
      <c r="W52" s="65"/>
    </row>
    <row r="53" spans="1:23" ht="23.25" customHeight="1">
      <c r="A53" s="700"/>
      <c r="B53" s="539"/>
      <c r="C53" s="152" t="s">
        <v>59</v>
      </c>
      <c r="D53" s="63"/>
      <c r="E53" s="64"/>
      <c r="F53" s="64"/>
      <c r="G53" s="64"/>
      <c r="H53" s="65"/>
      <c r="I53" s="63"/>
      <c r="J53" s="64"/>
      <c r="K53" s="64"/>
      <c r="L53" s="64"/>
      <c r="M53" s="66"/>
      <c r="N53" s="67"/>
      <c r="O53" s="64"/>
      <c r="P53" s="64"/>
      <c r="Q53" s="64"/>
      <c r="R53" s="65"/>
      <c r="S53" s="63"/>
      <c r="T53" s="64"/>
      <c r="U53" s="64"/>
      <c r="V53" s="64"/>
      <c r="W53" s="65"/>
    </row>
    <row r="54" spans="1:23" ht="36.75" customHeight="1" thickBot="1">
      <c r="A54" s="700"/>
      <c r="B54" s="706"/>
      <c r="C54" s="153" t="s">
        <v>60</v>
      </c>
      <c r="D54" s="68"/>
      <c r="E54" s="69"/>
      <c r="F54" s="69"/>
      <c r="G54" s="69"/>
      <c r="H54" s="70"/>
      <c r="I54" s="68"/>
      <c r="J54" s="69"/>
      <c r="K54" s="69"/>
      <c r="L54" s="69"/>
      <c r="M54" s="71"/>
      <c r="N54" s="72"/>
      <c r="O54" s="69"/>
      <c r="P54" s="69"/>
      <c r="Q54" s="69"/>
      <c r="R54" s="70"/>
      <c r="S54" s="68"/>
      <c r="T54" s="69"/>
      <c r="U54" s="69"/>
      <c r="V54" s="69"/>
      <c r="W54" s="70"/>
    </row>
    <row r="55" spans="1:23" ht="45" customHeight="1" thickTop="1">
      <c r="A55" s="700"/>
      <c r="B55" s="538" t="s">
        <v>61</v>
      </c>
      <c r="C55" s="154" t="s">
        <v>62</v>
      </c>
      <c r="D55" s="73"/>
      <c r="E55" s="74"/>
      <c r="F55" s="74"/>
      <c r="G55" s="74"/>
      <c r="H55" s="75"/>
      <c r="I55" s="73"/>
      <c r="J55" s="74"/>
      <c r="K55" s="74"/>
      <c r="L55" s="74"/>
      <c r="M55" s="76"/>
      <c r="N55" s="77"/>
      <c r="O55" s="74"/>
      <c r="P55" s="74"/>
      <c r="Q55" s="74"/>
      <c r="R55" s="75"/>
      <c r="S55" s="73"/>
      <c r="T55" s="74"/>
      <c r="U55" s="74"/>
      <c r="V55" s="74"/>
      <c r="W55" s="75"/>
    </row>
    <row r="56" spans="1:23" ht="45" customHeight="1">
      <c r="A56" s="700"/>
      <c r="B56" s="539"/>
      <c r="C56" s="152" t="s">
        <v>63</v>
      </c>
      <c r="D56" s="63"/>
      <c r="E56" s="64"/>
      <c r="F56" s="64"/>
      <c r="G56" s="64"/>
      <c r="H56" s="65"/>
      <c r="I56" s="63"/>
      <c r="J56" s="64"/>
      <c r="K56" s="64"/>
      <c r="L56" s="64"/>
      <c r="M56" s="66"/>
      <c r="N56" s="67"/>
      <c r="O56" s="64"/>
      <c r="P56" s="64"/>
      <c r="Q56" s="64"/>
      <c r="R56" s="65"/>
      <c r="S56" s="63"/>
      <c r="T56" s="64"/>
      <c r="U56" s="64"/>
      <c r="V56" s="64"/>
      <c r="W56" s="65"/>
    </row>
    <row r="57" spans="1:23" ht="28.5" customHeight="1" thickBot="1">
      <c r="A57" s="701"/>
      <c r="B57" s="540"/>
      <c r="C57" s="155" t="s">
        <v>64</v>
      </c>
      <c r="D57" s="78"/>
      <c r="E57" s="79"/>
      <c r="F57" s="79"/>
      <c r="G57" s="79"/>
      <c r="H57" s="80"/>
      <c r="I57" s="78"/>
      <c r="J57" s="79"/>
      <c r="K57" s="79"/>
      <c r="L57" s="79"/>
      <c r="M57" s="81"/>
      <c r="N57" s="82"/>
      <c r="O57" s="79"/>
      <c r="P57" s="79"/>
      <c r="Q57" s="79"/>
      <c r="R57" s="80"/>
      <c r="S57" s="78"/>
      <c r="T57" s="79"/>
      <c r="U57" s="79"/>
      <c r="V57" s="79"/>
      <c r="W57" s="80"/>
    </row>
    <row r="58" spans="1:23" ht="34.5" customHeight="1" thickTop="1">
      <c r="A58" s="696" t="s">
        <v>91</v>
      </c>
      <c r="B58" s="531" t="s">
        <v>65</v>
      </c>
      <c r="C58" s="156" t="s">
        <v>66</v>
      </c>
      <c r="D58" s="83"/>
      <c r="E58" s="84"/>
      <c r="F58" s="84"/>
      <c r="G58" s="84"/>
      <c r="H58" s="85"/>
      <c r="I58" s="83"/>
      <c r="J58" s="84"/>
      <c r="K58" s="84"/>
      <c r="L58" s="84"/>
      <c r="M58" s="86"/>
      <c r="N58" s="87"/>
      <c r="O58" s="84"/>
      <c r="P58" s="84"/>
      <c r="Q58" s="84"/>
      <c r="R58" s="85"/>
      <c r="S58" s="83"/>
      <c r="T58" s="84"/>
      <c r="U58" s="84"/>
      <c r="V58" s="84"/>
      <c r="W58" s="85"/>
    </row>
    <row r="59" spans="1:23" ht="35.25" customHeight="1">
      <c r="A59" s="697"/>
      <c r="B59" s="532"/>
      <c r="C59" s="157" t="s">
        <v>67</v>
      </c>
      <c r="D59" s="88"/>
      <c r="E59" s="89"/>
      <c r="F59" s="89"/>
      <c r="G59" s="89"/>
      <c r="H59" s="90"/>
      <c r="I59" s="88"/>
      <c r="J59" s="89"/>
      <c r="K59" s="89"/>
      <c r="L59" s="89"/>
      <c r="M59" s="91"/>
      <c r="N59" s="92"/>
      <c r="O59" s="89"/>
      <c r="P59" s="89"/>
      <c r="Q59" s="89"/>
      <c r="R59" s="90"/>
      <c r="S59" s="88"/>
      <c r="T59" s="89"/>
      <c r="U59" s="89"/>
      <c r="V59" s="89"/>
      <c r="W59" s="90"/>
    </row>
    <row r="60" spans="1:23" ht="37.5" customHeight="1">
      <c r="A60" s="697"/>
      <c r="B60" s="532"/>
      <c r="C60" s="157" t="s">
        <v>68</v>
      </c>
      <c r="D60" s="88"/>
      <c r="E60" s="89"/>
      <c r="F60" s="89"/>
      <c r="G60" s="89"/>
      <c r="H60" s="90"/>
      <c r="I60" s="88"/>
      <c r="J60" s="89"/>
      <c r="K60" s="89"/>
      <c r="L60" s="89"/>
      <c r="M60" s="91"/>
      <c r="N60" s="92"/>
      <c r="O60" s="89"/>
      <c r="P60" s="89"/>
      <c r="Q60" s="89"/>
      <c r="R60" s="90"/>
      <c r="S60" s="88"/>
      <c r="T60" s="89"/>
      <c r="U60" s="89"/>
      <c r="V60" s="89"/>
      <c r="W60" s="90"/>
    </row>
    <row r="61" spans="1:23" ht="30" customHeight="1">
      <c r="A61" s="697"/>
      <c r="B61" s="532"/>
      <c r="C61" s="157" t="s">
        <v>69</v>
      </c>
      <c r="D61" s="88"/>
      <c r="E61" s="89"/>
      <c r="F61" s="89"/>
      <c r="G61" s="89"/>
      <c r="H61" s="90"/>
      <c r="I61" s="88"/>
      <c r="J61" s="89"/>
      <c r="K61" s="89"/>
      <c r="L61" s="89"/>
      <c r="M61" s="91"/>
      <c r="N61" s="92"/>
      <c r="O61" s="89"/>
      <c r="P61" s="89"/>
      <c r="Q61" s="89"/>
      <c r="R61" s="90"/>
      <c r="S61" s="88"/>
      <c r="T61" s="89"/>
      <c r="U61" s="89"/>
      <c r="V61" s="89"/>
      <c r="W61" s="90"/>
    </row>
    <row r="62" spans="1:23" ht="32.25" customHeight="1" thickBot="1">
      <c r="A62" s="697"/>
      <c r="B62" s="533"/>
      <c r="C62" s="158" t="s">
        <v>70</v>
      </c>
      <c r="D62" s="93"/>
      <c r="E62" s="94"/>
      <c r="F62" s="94"/>
      <c r="G62" s="94"/>
      <c r="H62" s="95"/>
      <c r="I62" s="93"/>
      <c r="J62" s="94"/>
      <c r="K62" s="94"/>
      <c r="L62" s="94"/>
      <c r="M62" s="96"/>
      <c r="N62" s="97"/>
      <c r="O62" s="94"/>
      <c r="P62" s="94"/>
      <c r="Q62" s="94"/>
      <c r="R62" s="95"/>
      <c r="S62" s="93"/>
      <c r="T62" s="94"/>
      <c r="U62" s="94"/>
      <c r="V62" s="94"/>
      <c r="W62" s="95"/>
    </row>
    <row r="63" spans="1:23" ht="56.25" customHeight="1" thickTop="1">
      <c r="A63" s="697"/>
      <c r="B63" s="531" t="s">
        <v>4</v>
      </c>
      <c r="C63" s="156" t="s">
        <v>71</v>
      </c>
      <c r="D63" s="83"/>
      <c r="E63" s="84"/>
      <c r="F63" s="84"/>
      <c r="G63" s="84"/>
      <c r="H63" s="85"/>
      <c r="I63" s="83"/>
      <c r="J63" s="84"/>
      <c r="K63" s="84"/>
      <c r="L63" s="84"/>
      <c r="M63" s="86"/>
      <c r="N63" s="87"/>
      <c r="O63" s="84"/>
      <c r="P63" s="84"/>
      <c r="Q63" s="84"/>
      <c r="R63" s="85"/>
      <c r="S63" s="83"/>
      <c r="T63" s="84"/>
      <c r="U63" s="84"/>
      <c r="V63" s="84"/>
      <c r="W63" s="85"/>
    </row>
    <row r="64" spans="1:23" ht="65.25" customHeight="1">
      <c r="A64" s="697"/>
      <c r="B64" s="532"/>
      <c r="C64" s="157" t="s">
        <v>72</v>
      </c>
      <c r="D64" s="88"/>
      <c r="E64" s="89"/>
      <c r="F64" s="89"/>
      <c r="G64" s="89"/>
      <c r="H64" s="90"/>
      <c r="I64" s="88"/>
      <c r="J64" s="89"/>
      <c r="K64" s="89"/>
      <c r="L64" s="89"/>
      <c r="M64" s="91"/>
      <c r="N64" s="92"/>
      <c r="O64" s="89"/>
      <c r="P64" s="89"/>
      <c r="Q64" s="89"/>
      <c r="R64" s="90"/>
      <c r="S64" s="88"/>
      <c r="T64" s="89"/>
      <c r="U64" s="89"/>
      <c r="V64" s="89"/>
      <c r="W64" s="90"/>
    </row>
    <row r="65" spans="1:23" ht="78" customHeight="1">
      <c r="A65" s="697"/>
      <c r="B65" s="532"/>
      <c r="C65" s="157" t="s">
        <v>112</v>
      </c>
      <c r="D65" s="88"/>
      <c r="E65" s="89"/>
      <c r="F65" s="89"/>
      <c r="G65" s="89"/>
      <c r="H65" s="90"/>
      <c r="I65" s="88"/>
      <c r="J65" s="89"/>
      <c r="K65" s="89"/>
      <c r="L65" s="89"/>
      <c r="M65" s="91"/>
      <c r="N65" s="92"/>
      <c r="O65" s="89"/>
      <c r="P65" s="89"/>
      <c r="Q65" s="89"/>
      <c r="R65" s="90"/>
      <c r="S65" s="88"/>
      <c r="T65" s="89"/>
      <c r="U65" s="89"/>
      <c r="V65" s="89"/>
      <c r="W65" s="90"/>
    </row>
    <row r="66" spans="1:23" ht="54.75" customHeight="1">
      <c r="A66" s="697"/>
      <c r="B66" s="532"/>
      <c r="C66" s="157" t="s">
        <v>73</v>
      </c>
      <c r="D66" s="88"/>
      <c r="E66" s="89"/>
      <c r="F66" s="89"/>
      <c r="G66" s="89"/>
      <c r="H66" s="90"/>
      <c r="I66" s="88"/>
      <c r="J66" s="89"/>
      <c r="K66" s="89"/>
      <c r="L66" s="89"/>
      <c r="M66" s="91"/>
      <c r="N66" s="92"/>
      <c r="O66" s="89"/>
      <c r="P66" s="89"/>
      <c r="Q66" s="89"/>
      <c r="R66" s="90"/>
      <c r="S66" s="88"/>
      <c r="T66" s="89"/>
      <c r="U66" s="89"/>
      <c r="V66" s="89"/>
      <c r="W66" s="90"/>
    </row>
    <row r="67" spans="1:23" ht="53.25" customHeight="1">
      <c r="A67" s="697"/>
      <c r="B67" s="532"/>
      <c r="C67" s="157" t="s">
        <v>74</v>
      </c>
      <c r="D67" s="88"/>
      <c r="E67" s="89"/>
      <c r="F67" s="89"/>
      <c r="G67" s="89"/>
      <c r="H67" s="90"/>
      <c r="I67" s="88"/>
      <c r="J67" s="89"/>
      <c r="K67" s="89"/>
      <c r="L67" s="89"/>
      <c r="M67" s="91"/>
      <c r="N67" s="92"/>
      <c r="O67" s="89"/>
      <c r="P67" s="89"/>
      <c r="Q67" s="89"/>
      <c r="R67" s="90"/>
      <c r="S67" s="88"/>
      <c r="T67" s="89"/>
      <c r="U67" s="89"/>
      <c r="V67" s="89"/>
      <c r="W67" s="90"/>
    </row>
    <row r="68" spans="1:23" ht="52.5" customHeight="1">
      <c r="A68" s="697"/>
      <c r="B68" s="532"/>
      <c r="C68" s="157" t="s">
        <v>75</v>
      </c>
      <c r="D68" s="88"/>
      <c r="E68" s="89"/>
      <c r="F68" s="89"/>
      <c r="G68" s="89"/>
      <c r="H68" s="90"/>
      <c r="I68" s="88"/>
      <c r="J68" s="89"/>
      <c r="K68" s="89"/>
      <c r="L68" s="89"/>
      <c r="M68" s="91"/>
      <c r="N68" s="92"/>
      <c r="O68" s="89"/>
      <c r="P68" s="89"/>
      <c r="Q68" s="89"/>
      <c r="R68" s="90"/>
      <c r="S68" s="88"/>
      <c r="T68" s="89"/>
      <c r="U68" s="89"/>
      <c r="V68" s="89"/>
      <c r="W68" s="90"/>
    </row>
    <row r="69" spans="1:23" ht="54.75" customHeight="1" thickBot="1">
      <c r="A69" s="697"/>
      <c r="B69" s="533"/>
      <c r="C69" s="158" t="s">
        <v>76</v>
      </c>
      <c r="D69" s="93"/>
      <c r="E69" s="94"/>
      <c r="F69" s="94"/>
      <c r="G69" s="94"/>
      <c r="H69" s="95"/>
      <c r="I69" s="93"/>
      <c r="J69" s="94"/>
      <c r="K69" s="94"/>
      <c r="L69" s="94"/>
      <c r="M69" s="96"/>
      <c r="N69" s="97"/>
      <c r="O69" s="94"/>
      <c r="P69" s="94"/>
      <c r="Q69" s="94"/>
      <c r="R69" s="95"/>
      <c r="S69" s="93"/>
      <c r="T69" s="94"/>
      <c r="U69" s="94"/>
      <c r="V69" s="94"/>
      <c r="W69" s="95"/>
    </row>
    <row r="70" spans="1:23" ht="37.5" customHeight="1" thickTop="1">
      <c r="A70" s="697"/>
      <c r="B70" s="531" t="s">
        <v>77</v>
      </c>
      <c r="C70" s="156" t="s">
        <v>78</v>
      </c>
      <c r="D70" s="83"/>
      <c r="E70" s="84"/>
      <c r="F70" s="84"/>
      <c r="G70" s="84"/>
      <c r="H70" s="85"/>
      <c r="I70" s="83"/>
      <c r="J70" s="84"/>
      <c r="K70" s="84"/>
      <c r="L70" s="84"/>
      <c r="M70" s="86"/>
      <c r="N70" s="87"/>
      <c r="O70" s="84"/>
      <c r="P70" s="84"/>
      <c r="Q70" s="84"/>
      <c r="R70" s="85"/>
      <c r="S70" s="83"/>
      <c r="T70" s="84"/>
      <c r="U70" s="84"/>
      <c r="V70" s="84"/>
      <c r="W70" s="85"/>
    </row>
    <row r="71" spans="1:23" ht="36" customHeight="1">
      <c r="A71" s="697"/>
      <c r="B71" s="532"/>
      <c r="C71" s="157" t="s">
        <v>79</v>
      </c>
      <c r="D71" s="88"/>
      <c r="E71" s="89"/>
      <c r="F71" s="89"/>
      <c r="G71" s="89"/>
      <c r="H71" s="90"/>
      <c r="I71" s="88"/>
      <c r="J71" s="89"/>
      <c r="K71" s="89"/>
      <c r="L71" s="89"/>
      <c r="M71" s="91"/>
      <c r="N71" s="92"/>
      <c r="O71" s="89"/>
      <c r="P71" s="89"/>
      <c r="Q71" s="89"/>
      <c r="R71" s="90"/>
      <c r="S71" s="88"/>
      <c r="T71" s="89"/>
      <c r="U71" s="89"/>
      <c r="V71" s="89"/>
      <c r="W71" s="90"/>
    </row>
    <row r="72" spans="1:23" ht="50.25" customHeight="1" thickBot="1">
      <c r="A72" s="697"/>
      <c r="B72" s="533"/>
      <c r="C72" s="158" t="s">
        <v>80</v>
      </c>
      <c r="D72" s="93"/>
      <c r="E72" s="94"/>
      <c r="F72" s="94"/>
      <c r="G72" s="94"/>
      <c r="H72" s="95"/>
      <c r="I72" s="93"/>
      <c r="J72" s="94"/>
      <c r="K72" s="94"/>
      <c r="L72" s="94"/>
      <c r="M72" s="96"/>
      <c r="N72" s="97"/>
      <c r="O72" s="94"/>
      <c r="P72" s="94"/>
      <c r="Q72" s="94"/>
      <c r="R72" s="95"/>
      <c r="S72" s="93"/>
      <c r="T72" s="94"/>
      <c r="U72" s="94"/>
      <c r="V72" s="94"/>
      <c r="W72" s="95"/>
    </row>
    <row r="73" spans="1:23" ht="72.75" customHeight="1" thickBot="1" thickTop="1">
      <c r="A73" s="697"/>
      <c r="B73" s="4" t="s">
        <v>81</v>
      </c>
      <c r="C73" s="159" t="s">
        <v>82</v>
      </c>
      <c r="D73" s="98"/>
      <c r="E73" s="99"/>
      <c r="F73" s="99"/>
      <c r="G73" s="99"/>
      <c r="H73" s="100"/>
      <c r="I73" s="98"/>
      <c r="J73" s="99"/>
      <c r="K73" s="99"/>
      <c r="L73" s="99"/>
      <c r="M73" s="101"/>
      <c r="N73" s="102"/>
      <c r="O73" s="99"/>
      <c r="P73" s="99"/>
      <c r="Q73" s="99"/>
      <c r="R73" s="100"/>
      <c r="S73" s="98"/>
      <c r="T73" s="99"/>
      <c r="U73" s="99"/>
      <c r="V73" s="99"/>
      <c r="W73" s="100"/>
    </row>
    <row r="74" spans="1:23" ht="58.5" customHeight="1" thickTop="1">
      <c r="A74" s="697"/>
      <c r="B74" s="531" t="s">
        <v>5</v>
      </c>
      <c r="C74" s="156" t="s">
        <v>83</v>
      </c>
      <c r="D74" s="83"/>
      <c r="E74" s="84"/>
      <c r="F74" s="84"/>
      <c r="G74" s="84"/>
      <c r="H74" s="85"/>
      <c r="I74" s="83"/>
      <c r="J74" s="84"/>
      <c r="K74" s="84"/>
      <c r="L74" s="84"/>
      <c r="M74" s="86"/>
      <c r="N74" s="87"/>
      <c r="O74" s="84"/>
      <c r="P74" s="84"/>
      <c r="Q74" s="84"/>
      <c r="R74" s="85"/>
      <c r="S74" s="83"/>
      <c r="T74" s="84"/>
      <c r="U74" s="84"/>
      <c r="V74" s="84"/>
      <c r="W74" s="85"/>
    </row>
    <row r="75" spans="1:23" ht="30.75" customHeight="1" thickBot="1">
      <c r="A75" s="698"/>
      <c r="B75" s="533"/>
      <c r="C75" s="158" t="s">
        <v>84</v>
      </c>
      <c r="D75" s="93"/>
      <c r="E75" s="94"/>
      <c r="F75" s="94"/>
      <c r="G75" s="94"/>
      <c r="H75" s="95"/>
      <c r="I75" s="93"/>
      <c r="J75" s="94"/>
      <c r="K75" s="94"/>
      <c r="L75" s="94"/>
      <c r="M75" s="96"/>
      <c r="N75" s="97"/>
      <c r="O75" s="94"/>
      <c r="P75" s="94"/>
      <c r="Q75" s="94"/>
      <c r="R75" s="95"/>
      <c r="S75" s="93"/>
      <c r="T75" s="94"/>
      <c r="U75" s="94"/>
      <c r="V75" s="94"/>
      <c r="W75" s="95"/>
    </row>
    <row r="76" spans="1:23" ht="48" customHeight="1" thickTop="1">
      <c r="A76" s="693" t="s">
        <v>92</v>
      </c>
      <c r="B76" s="689" t="s">
        <v>85</v>
      </c>
      <c r="C76" s="160" t="s">
        <v>86</v>
      </c>
      <c r="D76" s="103"/>
      <c r="E76" s="104"/>
      <c r="F76" s="104"/>
      <c r="G76" s="104"/>
      <c r="H76" s="105"/>
      <c r="I76" s="103"/>
      <c r="J76" s="104"/>
      <c r="K76" s="104"/>
      <c r="L76" s="104"/>
      <c r="M76" s="106"/>
      <c r="N76" s="107"/>
      <c r="O76" s="104"/>
      <c r="P76" s="104"/>
      <c r="Q76" s="104"/>
      <c r="R76" s="105"/>
      <c r="S76" s="103"/>
      <c r="T76" s="104"/>
      <c r="U76" s="104"/>
      <c r="V76" s="104"/>
      <c r="W76" s="105"/>
    </row>
    <row r="77" spans="1:23" ht="45" customHeight="1" thickBot="1">
      <c r="A77" s="694"/>
      <c r="B77" s="522"/>
      <c r="C77" s="161" t="s">
        <v>87</v>
      </c>
      <c r="D77" s="108"/>
      <c r="E77" s="109"/>
      <c r="F77" s="109"/>
      <c r="G77" s="109"/>
      <c r="H77" s="110"/>
      <c r="I77" s="108"/>
      <c r="J77" s="109"/>
      <c r="K77" s="109"/>
      <c r="L77" s="109"/>
      <c r="M77" s="111"/>
      <c r="N77" s="112"/>
      <c r="O77" s="109"/>
      <c r="P77" s="109"/>
      <c r="Q77" s="109"/>
      <c r="R77" s="110"/>
      <c r="S77" s="108"/>
      <c r="T77" s="109"/>
      <c r="U77" s="109"/>
      <c r="V77" s="109"/>
      <c r="W77" s="110"/>
    </row>
    <row r="78" spans="1:23" ht="45.75" customHeight="1" thickTop="1">
      <c r="A78" s="694"/>
      <c r="B78" s="521" t="s">
        <v>88</v>
      </c>
      <c r="C78" s="162" t="s">
        <v>122</v>
      </c>
      <c r="D78" s="113"/>
      <c r="E78" s="114"/>
      <c r="F78" s="114"/>
      <c r="G78" s="114"/>
      <c r="H78" s="115"/>
      <c r="I78" s="113"/>
      <c r="J78" s="114"/>
      <c r="K78" s="114"/>
      <c r="L78" s="114"/>
      <c r="M78" s="116"/>
      <c r="N78" s="117"/>
      <c r="O78" s="114"/>
      <c r="P78" s="114"/>
      <c r="Q78" s="114"/>
      <c r="R78" s="115"/>
      <c r="S78" s="113"/>
      <c r="T78" s="114"/>
      <c r="U78" s="114"/>
      <c r="V78" s="114"/>
      <c r="W78" s="115"/>
    </row>
    <row r="79" spans="1:23" ht="36.75" customHeight="1" thickBot="1">
      <c r="A79" s="694"/>
      <c r="B79" s="542"/>
      <c r="C79" s="163" t="s">
        <v>113</v>
      </c>
      <c r="D79" s="118"/>
      <c r="E79" s="119"/>
      <c r="F79" s="119"/>
      <c r="G79" s="119"/>
      <c r="H79" s="120"/>
      <c r="I79" s="118"/>
      <c r="J79" s="119"/>
      <c r="K79" s="119"/>
      <c r="L79" s="119"/>
      <c r="M79" s="121"/>
      <c r="N79" s="122"/>
      <c r="O79" s="119"/>
      <c r="P79" s="119"/>
      <c r="Q79" s="119"/>
      <c r="R79" s="120"/>
      <c r="S79" s="118"/>
      <c r="T79" s="119"/>
      <c r="U79" s="119"/>
      <c r="V79" s="119"/>
      <c r="W79" s="120"/>
    </row>
    <row r="80" spans="1:23" ht="72.75" customHeight="1" thickBot="1" thickTop="1">
      <c r="A80" s="695"/>
      <c r="B80" s="5" t="s">
        <v>1</v>
      </c>
      <c r="C80" s="164" t="s">
        <v>114</v>
      </c>
      <c r="D80" s="123"/>
      <c r="E80" s="124"/>
      <c r="F80" s="124"/>
      <c r="G80" s="124"/>
      <c r="H80" s="125"/>
      <c r="I80" s="123"/>
      <c r="J80" s="124"/>
      <c r="K80" s="124"/>
      <c r="L80" s="124"/>
      <c r="M80" s="126"/>
      <c r="N80" s="127"/>
      <c r="O80" s="124"/>
      <c r="P80" s="124"/>
      <c r="Q80" s="124"/>
      <c r="R80" s="125"/>
      <c r="S80" s="123"/>
      <c r="T80" s="124"/>
      <c r="U80" s="124"/>
      <c r="V80" s="124"/>
      <c r="W80" s="125"/>
    </row>
    <row r="81" spans="1:23" ht="37.5" customHeight="1" thickBot="1" thickTop="1">
      <c r="A81" s="690" t="s">
        <v>93</v>
      </c>
      <c r="B81" s="543" t="s">
        <v>2</v>
      </c>
      <c r="C81" s="165" t="s">
        <v>3</v>
      </c>
      <c r="D81" s="128"/>
      <c r="E81" s="129"/>
      <c r="F81" s="129"/>
      <c r="G81" s="129"/>
      <c r="H81" s="130"/>
      <c r="I81" s="128"/>
      <c r="J81" s="129"/>
      <c r="K81" s="129"/>
      <c r="L81" s="129"/>
      <c r="M81" s="131"/>
      <c r="N81" s="132"/>
      <c r="O81" s="129"/>
      <c r="P81" s="129"/>
      <c r="Q81" s="129"/>
      <c r="R81" s="130"/>
      <c r="S81" s="128"/>
      <c r="T81" s="129"/>
      <c r="U81" s="129"/>
      <c r="V81" s="129"/>
      <c r="W81" s="130"/>
    </row>
    <row r="82" spans="1:23" ht="37.5" customHeight="1" thickBot="1" thickTop="1">
      <c r="A82" s="691"/>
      <c r="B82" s="544"/>
      <c r="C82" s="166" t="s">
        <v>115</v>
      </c>
      <c r="D82" s="133"/>
      <c r="E82" s="134"/>
      <c r="F82" s="134"/>
      <c r="G82" s="134"/>
      <c r="H82" s="135"/>
      <c r="I82" s="133"/>
      <c r="J82" s="134"/>
      <c r="K82" s="134"/>
      <c r="L82" s="134"/>
      <c r="M82" s="136"/>
      <c r="N82" s="137"/>
      <c r="O82" s="134"/>
      <c r="P82" s="134"/>
      <c r="Q82" s="134"/>
      <c r="R82" s="135"/>
      <c r="S82" s="133"/>
      <c r="T82" s="134"/>
      <c r="U82" s="134"/>
      <c r="V82" s="134"/>
      <c r="W82" s="135"/>
    </row>
    <row r="83" spans="1:23" ht="45.75" customHeight="1" thickBot="1" thickTop="1">
      <c r="A83" s="692"/>
      <c r="B83" s="545"/>
      <c r="C83" s="167" t="s">
        <v>116</v>
      </c>
      <c r="D83" s="138"/>
      <c r="E83" s="139"/>
      <c r="F83" s="139"/>
      <c r="G83" s="139"/>
      <c r="H83" s="140"/>
      <c r="I83" s="138"/>
      <c r="J83" s="139"/>
      <c r="K83" s="139"/>
      <c r="L83" s="139"/>
      <c r="M83" s="141"/>
      <c r="N83" s="142"/>
      <c r="O83" s="139"/>
      <c r="P83" s="139"/>
      <c r="Q83" s="139"/>
      <c r="R83" s="140"/>
      <c r="S83" s="138"/>
      <c r="T83" s="139"/>
      <c r="U83" s="139"/>
      <c r="V83" s="139"/>
      <c r="W83" s="140"/>
    </row>
    <row r="84" ht="16.5" thickTop="1">
      <c r="C84" s="1"/>
    </row>
    <row r="85" ht="15.75">
      <c r="C85" s="143"/>
    </row>
  </sheetData>
  <sheetProtection/>
  <mergeCells count="33">
    <mergeCell ref="C4:C5"/>
    <mergeCell ref="A2:W2"/>
    <mergeCell ref="A1:W1"/>
    <mergeCell ref="D4:H4"/>
    <mergeCell ref="I4:M4"/>
    <mergeCell ref="N4:R4"/>
    <mergeCell ref="S4:W4"/>
    <mergeCell ref="A4:A5"/>
    <mergeCell ref="B4:B5"/>
    <mergeCell ref="B81:B83"/>
    <mergeCell ref="B78:B79"/>
    <mergeCell ref="B74:B75"/>
    <mergeCell ref="B48:B54"/>
    <mergeCell ref="B55:B57"/>
    <mergeCell ref="B58:B62"/>
    <mergeCell ref="B63:B69"/>
    <mergeCell ref="B70:B72"/>
    <mergeCell ref="B45:B47"/>
    <mergeCell ref="B6:B12"/>
    <mergeCell ref="B13:B19"/>
    <mergeCell ref="B22:B24"/>
    <mergeCell ref="B36:B38"/>
    <mergeCell ref="B41:B44"/>
    <mergeCell ref="B20:B21"/>
    <mergeCell ref="B25:B27"/>
    <mergeCell ref="B28:B30"/>
    <mergeCell ref="B31:B35"/>
    <mergeCell ref="B76:B77"/>
    <mergeCell ref="A81:A83"/>
    <mergeCell ref="A76:A80"/>
    <mergeCell ref="A58:A75"/>
    <mergeCell ref="A48:A57"/>
    <mergeCell ref="A6:A47"/>
  </mergeCells>
  <printOptions horizontalCentered="1"/>
  <pageMargins left="0.7086614173228347" right="0.7086614173228347" top="0.8661417322834646" bottom="0.8661417322834646" header="0.31496062992125984" footer="0.31496062992125984"/>
  <pageSetup orientation="landscape" scale="55" r:id="rId2"/>
  <headerFooter>
    <oddHeader>&amp;C&amp;"Gisha,Negrita"PLAN DE DESARROLLO MUNICIPAL BITUIMA ATRACTIVA 2012-2015
MATRIZ PLURIANUAL DE INVERSIONES&amp;R&amp;G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nohosala</cp:lastModifiedBy>
  <cp:lastPrinted>2012-05-01T08:39:01Z</cp:lastPrinted>
  <dcterms:created xsi:type="dcterms:W3CDTF">2012-04-29T18:56:30Z</dcterms:created>
  <dcterms:modified xsi:type="dcterms:W3CDTF">2012-09-12T00:24:49Z</dcterms:modified>
  <cp:category/>
  <cp:version/>
  <cp:contentType/>
  <cp:contentStatus/>
</cp:coreProperties>
</file>